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/>
  <mc:AlternateContent xmlns:mc="http://schemas.openxmlformats.org/markup-compatibility/2006">
    <mc:Choice Requires="x15">
      <x15ac:absPath xmlns:x15ac="http://schemas.microsoft.com/office/spreadsheetml/2010/11/ac" url="C:\Users\provn\Documents\My File\Word\Myrtle Beach Golf\Stats\"/>
    </mc:Choice>
  </mc:AlternateContent>
  <xr:revisionPtr revIDLastSave="0" documentId="13_ncr:1_{C6654168-56D1-4C0C-8D7A-8919083E11D5}" xr6:coauthVersionLast="45" xr6:coauthVersionMax="45" xr10:uidLastSave="{00000000-0000-0000-0000-000000000000}"/>
  <bookViews>
    <workbookView xWindow="-120" yWindow="-120" windowWidth="29040" windowHeight="15840" tabRatio="527" activeTab="1" xr2:uid="{00000000-000D-0000-FFFF-FFFF00000000}"/>
  </bookViews>
  <sheets>
    <sheet name="STATS" sheetId="1" r:id="rId1"/>
    <sheet name="Summary" sheetId="3" r:id="rId2"/>
  </sheets>
  <definedNames>
    <definedName name="_xlnm._FilterDatabase" localSheetId="0" hidden="1">STATS!$A$1:$J$111</definedName>
    <definedName name="_xlnm.Print_Area" localSheetId="0">STATS!$A:$I</definedName>
    <definedName name="_xlnm.Print_Area" localSheetId="1">Summary!$A$1:$K$390</definedName>
    <definedName name="_xlnm.Print_Titles" localSheetId="0">STATS!$1:$1</definedName>
  </definedNames>
  <calcPr calcId="181029"/>
</workbook>
</file>

<file path=xl/calcChain.xml><?xml version="1.0" encoding="utf-8"?>
<calcChain xmlns="http://schemas.openxmlformats.org/spreadsheetml/2006/main">
  <c r="E8" i="3" l="1"/>
  <c r="C324" i="3"/>
  <c r="D324" i="3"/>
  <c r="E323" i="3"/>
  <c r="C323" i="3"/>
  <c r="E322" i="3"/>
  <c r="D322" i="3"/>
  <c r="E321" i="3"/>
  <c r="B324" i="3"/>
  <c r="D321" i="3"/>
  <c r="B323" i="3"/>
  <c r="C321" i="3"/>
  <c r="B322" i="3"/>
  <c r="A269" i="1" l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I286" i="1"/>
  <c r="H286" i="1"/>
  <c r="G286" i="1"/>
  <c r="F286" i="1"/>
  <c r="E286" i="1"/>
  <c r="D286" i="1"/>
  <c r="C286" i="1"/>
  <c r="J286" i="1" s="1"/>
  <c r="I285" i="1"/>
  <c r="H285" i="1"/>
  <c r="G285" i="1"/>
  <c r="F285" i="1"/>
  <c r="E285" i="1"/>
  <c r="D285" i="1"/>
  <c r="C285" i="1"/>
  <c r="J285" i="1" s="1"/>
  <c r="I284" i="1"/>
  <c r="H284" i="1"/>
  <c r="G284" i="1"/>
  <c r="F284" i="1"/>
  <c r="E284" i="1"/>
  <c r="D284" i="1"/>
  <c r="C284" i="1"/>
  <c r="J284" i="1" s="1"/>
  <c r="I283" i="1"/>
  <c r="H283" i="1"/>
  <c r="G283" i="1"/>
  <c r="F283" i="1"/>
  <c r="E283" i="1"/>
  <c r="D283" i="1"/>
  <c r="C283" i="1"/>
  <c r="J283" i="1" s="1"/>
  <c r="I282" i="1"/>
  <c r="H282" i="1"/>
  <c r="G282" i="1"/>
  <c r="F282" i="1"/>
  <c r="E282" i="1"/>
  <c r="D282" i="1"/>
  <c r="C282" i="1"/>
  <c r="J282" i="1" s="1"/>
  <c r="I281" i="1"/>
  <c r="H281" i="1"/>
  <c r="G281" i="1"/>
  <c r="F281" i="1"/>
  <c r="E281" i="1"/>
  <c r="D281" i="1"/>
  <c r="C281" i="1"/>
  <c r="J281" i="1" s="1"/>
  <c r="I280" i="1"/>
  <c r="H280" i="1"/>
  <c r="G280" i="1"/>
  <c r="F280" i="1"/>
  <c r="E280" i="1"/>
  <c r="D280" i="1"/>
  <c r="C280" i="1"/>
  <c r="J280" i="1" s="1"/>
  <c r="I279" i="1"/>
  <c r="H279" i="1"/>
  <c r="G279" i="1"/>
  <c r="F279" i="1"/>
  <c r="E279" i="1"/>
  <c r="D279" i="1"/>
  <c r="C279" i="1"/>
  <c r="J279" i="1" s="1"/>
  <c r="I278" i="1"/>
  <c r="H278" i="1"/>
  <c r="G278" i="1"/>
  <c r="F278" i="1"/>
  <c r="E278" i="1"/>
  <c r="D278" i="1"/>
  <c r="C278" i="1"/>
  <c r="J278" i="1" s="1"/>
  <c r="I277" i="1"/>
  <c r="H277" i="1"/>
  <c r="G277" i="1"/>
  <c r="F277" i="1"/>
  <c r="E277" i="1"/>
  <c r="D277" i="1"/>
  <c r="C277" i="1"/>
  <c r="J277" i="1" s="1"/>
  <c r="I276" i="1"/>
  <c r="H276" i="1"/>
  <c r="G276" i="1"/>
  <c r="F276" i="1"/>
  <c r="E276" i="1"/>
  <c r="D276" i="1"/>
  <c r="C276" i="1"/>
  <c r="J276" i="1" s="1"/>
  <c r="I275" i="1"/>
  <c r="H275" i="1"/>
  <c r="G275" i="1"/>
  <c r="F275" i="1"/>
  <c r="E275" i="1"/>
  <c r="D275" i="1"/>
  <c r="C275" i="1"/>
  <c r="J275" i="1" s="1"/>
  <c r="I274" i="1"/>
  <c r="H274" i="1"/>
  <c r="G274" i="1"/>
  <c r="F274" i="1"/>
  <c r="E274" i="1"/>
  <c r="D274" i="1"/>
  <c r="C274" i="1"/>
  <c r="J274" i="1" s="1"/>
  <c r="I273" i="1"/>
  <c r="H273" i="1"/>
  <c r="G273" i="1"/>
  <c r="F273" i="1"/>
  <c r="E273" i="1"/>
  <c r="D273" i="1"/>
  <c r="C273" i="1"/>
  <c r="J273" i="1" s="1"/>
  <c r="I272" i="1"/>
  <c r="H272" i="1"/>
  <c r="G272" i="1"/>
  <c r="F272" i="1"/>
  <c r="E272" i="1"/>
  <c r="D272" i="1"/>
  <c r="C272" i="1"/>
  <c r="J272" i="1" s="1"/>
  <c r="I271" i="1"/>
  <c r="H271" i="1"/>
  <c r="G271" i="1"/>
  <c r="F271" i="1"/>
  <c r="E271" i="1"/>
  <c r="D271" i="1"/>
  <c r="C271" i="1"/>
  <c r="J271" i="1" s="1"/>
  <c r="I270" i="1"/>
  <c r="H270" i="1"/>
  <c r="G270" i="1"/>
  <c r="F270" i="1"/>
  <c r="E270" i="1"/>
  <c r="D270" i="1"/>
  <c r="C270" i="1"/>
  <c r="J270" i="1" s="1"/>
  <c r="I269" i="1"/>
  <c r="H269" i="1"/>
  <c r="G269" i="1"/>
  <c r="F269" i="1"/>
  <c r="E269" i="1"/>
  <c r="D269" i="1"/>
  <c r="C269" i="1"/>
  <c r="J269" i="1" s="1"/>
  <c r="I163" i="1" l="1"/>
  <c r="H163" i="1"/>
  <c r="G163" i="1"/>
  <c r="F163" i="1"/>
  <c r="D163" i="1"/>
  <c r="I162" i="1"/>
  <c r="H162" i="1"/>
  <c r="G162" i="1"/>
  <c r="F162" i="1"/>
  <c r="D162" i="1"/>
  <c r="I161" i="1"/>
  <c r="H161" i="1"/>
  <c r="G161" i="1"/>
  <c r="F161" i="1"/>
  <c r="D161" i="1"/>
  <c r="I160" i="1"/>
  <c r="H160" i="1"/>
  <c r="G160" i="1"/>
  <c r="F160" i="1"/>
  <c r="D160" i="1"/>
  <c r="I159" i="1"/>
  <c r="H159" i="1"/>
  <c r="G159" i="1"/>
  <c r="F159" i="1"/>
  <c r="D159" i="1"/>
  <c r="I158" i="1"/>
  <c r="H158" i="1"/>
  <c r="G158" i="1"/>
  <c r="F158" i="1"/>
  <c r="D158" i="1"/>
  <c r="I157" i="1"/>
  <c r="H157" i="1"/>
  <c r="G157" i="1"/>
  <c r="F157" i="1"/>
  <c r="D157" i="1"/>
  <c r="I156" i="1"/>
  <c r="H156" i="1"/>
  <c r="G156" i="1"/>
  <c r="F156" i="1"/>
  <c r="D156" i="1"/>
  <c r="I155" i="1"/>
  <c r="H155" i="1"/>
  <c r="G155" i="1"/>
  <c r="F155" i="1"/>
  <c r="D155" i="1"/>
  <c r="I154" i="1"/>
  <c r="H154" i="1"/>
  <c r="G154" i="1"/>
  <c r="F154" i="1"/>
  <c r="D154" i="1"/>
  <c r="I153" i="1"/>
  <c r="H153" i="1"/>
  <c r="G153" i="1"/>
  <c r="F153" i="1"/>
  <c r="D153" i="1"/>
  <c r="I152" i="1"/>
  <c r="H152" i="1"/>
  <c r="G152" i="1"/>
  <c r="F152" i="1"/>
  <c r="D152" i="1"/>
  <c r="I151" i="1"/>
  <c r="H151" i="1"/>
  <c r="G151" i="1"/>
  <c r="F151" i="1"/>
  <c r="D151" i="1"/>
  <c r="I150" i="1"/>
  <c r="H150" i="1"/>
  <c r="G150" i="1"/>
  <c r="F150" i="1"/>
  <c r="D150" i="1"/>
  <c r="I149" i="1"/>
  <c r="H149" i="1"/>
  <c r="G149" i="1"/>
  <c r="F149" i="1"/>
  <c r="D149" i="1"/>
  <c r="I148" i="1"/>
  <c r="H148" i="1"/>
  <c r="G148" i="1"/>
  <c r="F148" i="1"/>
  <c r="D148" i="1"/>
  <c r="I147" i="1"/>
  <c r="H147" i="1"/>
  <c r="G147" i="1"/>
  <c r="F147" i="1"/>
  <c r="D147" i="1"/>
  <c r="I146" i="1"/>
  <c r="H146" i="1"/>
  <c r="G146" i="1"/>
  <c r="F146" i="1"/>
  <c r="D146" i="1"/>
  <c r="CP110" i="1"/>
  <c r="CU18" i="1" l="1"/>
  <c r="CU19" i="1"/>
  <c r="I119" i="1"/>
  <c r="H119" i="1"/>
  <c r="G119" i="1"/>
  <c r="I118" i="1"/>
  <c r="H118" i="1"/>
  <c r="G118" i="1"/>
  <c r="F119" i="1"/>
  <c r="F118" i="1"/>
  <c r="I115" i="1"/>
  <c r="H115" i="1"/>
  <c r="G115" i="1"/>
  <c r="I114" i="1"/>
  <c r="H114" i="1"/>
  <c r="G114" i="1"/>
  <c r="F114" i="1"/>
  <c r="F115" i="1"/>
  <c r="CP119" i="1"/>
  <c r="CP118" i="1"/>
  <c r="I110" i="1" l="1"/>
  <c r="G134" i="1"/>
  <c r="H134" i="1"/>
  <c r="I134" i="1"/>
  <c r="G135" i="1"/>
  <c r="H135" i="1"/>
  <c r="I135" i="1"/>
  <c r="F135" i="1"/>
  <c r="F134" i="1"/>
  <c r="DC110" i="1" l="1"/>
  <c r="DB110" i="1"/>
  <c r="DA110" i="1"/>
  <c r="CZ110" i="1"/>
  <c r="DC135" i="1"/>
  <c r="DB135" i="1"/>
  <c r="DA135" i="1"/>
  <c r="CZ135" i="1"/>
  <c r="DC134" i="1"/>
  <c r="DC136" i="1" s="1"/>
  <c r="N297" i="1" s="1"/>
  <c r="DB134" i="1"/>
  <c r="DB136" i="1" s="1"/>
  <c r="M297" i="1" s="1"/>
  <c r="DA134" i="1"/>
  <c r="DA136" i="1" s="1"/>
  <c r="L297" i="1" s="1"/>
  <c r="CZ134" i="1"/>
  <c r="DC131" i="1"/>
  <c r="DB131" i="1"/>
  <c r="DA131" i="1"/>
  <c r="CZ131" i="1"/>
  <c r="DC130" i="1"/>
  <c r="DC132" i="1" s="1"/>
  <c r="N296" i="1" s="1"/>
  <c r="DB130" i="1"/>
  <c r="DB132" i="1" s="1"/>
  <c r="M296" i="1" s="1"/>
  <c r="DA130" i="1"/>
  <c r="CZ130" i="1"/>
  <c r="DC127" i="1"/>
  <c r="DB127" i="1"/>
  <c r="DA127" i="1"/>
  <c r="CZ127" i="1"/>
  <c r="DC126" i="1"/>
  <c r="DC128" i="1" s="1"/>
  <c r="N295" i="1" s="1"/>
  <c r="DB126" i="1"/>
  <c r="DB128" i="1" s="1"/>
  <c r="M295" i="1" s="1"/>
  <c r="DA126" i="1"/>
  <c r="CZ126" i="1"/>
  <c r="CZ128" i="1" s="1"/>
  <c r="K295" i="1" s="1"/>
  <c r="DC123" i="1"/>
  <c r="DB123" i="1"/>
  <c r="DA123" i="1"/>
  <c r="CZ123" i="1"/>
  <c r="DC122" i="1"/>
  <c r="DB122" i="1"/>
  <c r="DB124" i="1" s="1"/>
  <c r="M294" i="1" s="1"/>
  <c r="DA122" i="1"/>
  <c r="DA124" i="1" s="1"/>
  <c r="L294" i="1" s="1"/>
  <c r="CZ122" i="1"/>
  <c r="DC119" i="1"/>
  <c r="DB119" i="1"/>
  <c r="DA119" i="1"/>
  <c r="CZ119" i="1"/>
  <c r="DC118" i="1"/>
  <c r="DC120" i="1" s="1"/>
  <c r="N293" i="1" s="1"/>
  <c r="DB118" i="1"/>
  <c r="DB120" i="1" s="1"/>
  <c r="M293" i="1" s="1"/>
  <c r="DA118" i="1"/>
  <c r="DA120" i="1" s="1"/>
  <c r="L293" i="1" s="1"/>
  <c r="CZ118" i="1"/>
  <c r="DC115" i="1"/>
  <c r="DB115" i="1"/>
  <c r="DA115" i="1"/>
  <c r="CZ115" i="1"/>
  <c r="DC114" i="1"/>
  <c r="DB114" i="1"/>
  <c r="DB116" i="1" s="1"/>
  <c r="M292" i="1" s="1"/>
  <c r="DA114" i="1"/>
  <c r="CZ114" i="1"/>
  <c r="G130" i="1"/>
  <c r="H130" i="1"/>
  <c r="I130" i="1"/>
  <c r="G131" i="1"/>
  <c r="H131" i="1"/>
  <c r="I131" i="1"/>
  <c r="F131" i="1"/>
  <c r="F130" i="1"/>
  <c r="G126" i="1"/>
  <c r="H126" i="1"/>
  <c r="I126" i="1"/>
  <c r="G127" i="1"/>
  <c r="H127" i="1"/>
  <c r="I127" i="1"/>
  <c r="F127" i="1"/>
  <c r="F126" i="1"/>
  <c r="AA269" i="1"/>
  <c r="AU270" i="1"/>
  <c r="BA270" i="1" s="1"/>
  <c r="AB271" i="1"/>
  <c r="AU272" i="1"/>
  <c r="AK273" i="1"/>
  <c r="AK274" i="1"/>
  <c r="AK275" i="1"/>
  <c r="AA277" i="1"/>
  <c r="AA278" i="1"/>
  <c r="AA279" i="1"/>
  <c r="AK280" i="1"/>
  <c r="AL281" i="1"/>
  <c r="AK282" i="1"/>
  <c r="AK283" i="1"/>
  <c r="Q285" i="1"/>
  <c r="AB286" i="1"/>
  <c r="G122" i="1"/>
  <c r="H122" i="1"/>
  <c r="I122" i="1"/>
  <c r="G123" i="1"/>
  <c r="G141" i="1" s="1"/>
  <c r="H123" i="1"/>
  <c r="H141" i="1" s="1"/>
  <c r="I123" i="1"/>
  <c r="I141" i="1" s="1"/>
  <c r="F122" i="1"/>
  <c r="F123" i="1"/>
  <c r="CX44" i="1"/>
  <c r="CX107" i="1"/>
  <c r="CX108" i="1"/>
  <c r="CX109" i="1"/>
  <c r="CU3" i="1"/>
  <c r="CU4" i="1"/>
  <c r="CU5" i="1"/>
  <c r="CU6" i="1"/>
  <c r="CU7" i="1"/>
  <c r="CU8" i="1"/>
  <c r="CU9" i="1"/>
  <c r="CU10" i="1"/>
  <c r="CU11" i="1"/>
  <c r="CU12" i="1"/>
  <c r="CU13" i="1"/>
  <c r="CU14" i="1"/>
  <c r="CU15" i="1"/>
  <c r="CU16" i="1"/>
  <c r="CU17" i="1"/>
  <c r="CU71" i="1"/>
  <c r="CU73" i="1"/>
  <c r="CU2" i="1"/>
  <c r="CN91" i="1"/>
  <c r="CM91" i="1"/>
  <c r="CL91" i="1"/>
  <c r="CK91" i="1"/>
  <c r="CJ91" i="1"/>
  <c r="CH91" i="1"/>
  <c r="CG91" i="1"/>
  <c r="CF91" i="1"/>
  <c r="CE91" i="1"/>
  <c r="CD91" i="1"/>
  <c r="CB91" i="1"/>
  <c r="CA91" i="1"/>
  <c r="BZ91" i="1"/>
  <c r="BY91" i="1"/>
  <c r="BX91" i="1"/>
  <c r="BV91" i="1"/>
  <c r="BU91" i="1"/>
  <c r="BT91" i="1"/>
  <c r="BS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X91" i="1"/>
  <c r="AW91" i="1"/>
  <c r="AV91" i="1"/>
  <c r="AU91" i="1"/>
  <c r="AS91" i="1"/>
  <c r="AR91" i="1"/>
  <c r="AQ91" i="1"/>
  <c r="AP91" i="1"/>
  <c r="AN91" i="1"/>
  <c r="AM91" i="1"/>
  <c r="AL91" i="1"/>
  <c r="AK91" i="1"/>
  <c r="AI91" i="1"/>
  <c r="AH91" i="1"/>
  <c r="AG91" i="1"/>
  <c r="AF91" i="1"/>
  <c r="AD91" i="1"/>
  <c r="AC91" i="1"/>
  <c r="AB91" i="1"/>
  <c r="AA91" i="1"/>
  <c r="Y91" i="1"/>
  <c r="X91" i="1"/>
  <c r="W91" i="1"/>
  <c r="V91" i="1"/>
  <c r="T91" i="1"/>
  <c r="S91" i="1"/>
  <c r="R91" i="1"/>
  <c r="Q91" i="1"/>
  <c r="O91" i="1"/>
  <c r="N91" i="1"/>
  <c r="M91" i="1"/>
  <c r="L91" i="1"/>
  <c r="CN90" i="1"/>
  <c r="CM90" i="1"/>
  <c r="CL90" i="1"/>
  <c r="CK90" i="1"/>
  <c r="CJ90" i="1"/>
  <c r="CH90" i="1"/>
  <c r="CG90" i="1"/>
  <c r="CF90" i="1"/>
  <c r="CE90" i="1"/>
  <c r="CD90" i="1"/>
  <c r="CB90" i="1"/>
  <c r="CA90" i="1"/>
  <c r="BZ90" i="1"/>
  <c r="BY90" i="1"/>
  <c r="BX90" i="1"/>
  <c r="BV90" i="1"/>
  <c r="BU90" i="1"/>
  <c r="BT90" i="1"/>
  <c r="BS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X90" i="1"/>
  <c r="AW90" i="1"/>
  <c r="AV90" i="1"/>
  <c r="AU90" i="1"/>
  <c r="AS90" i="1"/>
  <c r="AR90" i="1"/>
  <c r="AQ90" i="1"/>
  <c r="AP90" i="1"/>
  <c r="AN90" i="1"/>
  <c r="AM90" i="1"/>
  <c r="AL90" i="1"/>
  <c r="AK90" i="1"/>
  <c r="AI90" i="1"/>
  <c r="AH90" i="1"/>
  <c r="AG90" i="1"/>
  <c r="AF90" i="1"/>
  <c r="AD90" i="1"/>
  <c r="AC90" i="1"/>
  <c r="AB90" i="1"/>
  <c r="AA90" i="1"/>
  <c r="Y90" i="1"/>
  <c r="X90" i="1"/>
  <c r="W90" i="1"/>
  <c r="V90" i="1"/>
  <c r="T90" i="1"/>
  <c r="S90" i="1"/>
  <c r="R90" i="1"/>
  <c r="Q90" i="1"/>
  <c r="O90" i="1"/>
  <c r="N90" i="1"/>
  <c r="M90" i="1"/>
  <c r="L90" i="1"/>
  <c r="CN89" i="1"/>
  <c r="CM89" i="1"/>
  <c r="CL89" i="1"/>
  <c r="CK89" i="1"/>
  <c r="CJ89" i="1"/>
  <c r="CH89" i="1"/>
  <c r="CG89" i="1"/>
  <c r="CF89" i="1"/>
  <c r="CE89" i="1"/>
  <c r="CD89" i="1"/>
  <c r="CB89" i="1"/>
  <c r="CA89" i="1"/>
  <c r="BZ89" i="1"/>
  <c r="BY89" i="1"/>
  <c r="BX89" i="1"/>
  <c r="BV89" i="1"/>
  <c r="BU89" i="1"/>
  <c r="BT89" i="1"/>
  <c r="BS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X89" i="1"/>
  <c r="AW89" i="1"/>
  <c r="AV89" i="1"/>
  <c r="AU89" i="1"/>
  <c r="AS89" i="1"/>
  <c r="AR89" i="1"/>
  <c r="AQ89" i="1"/>
  <c r="AP89" i="1"/>
  <c r="AN89" i="1"/>
  <c r="AM89" i="1"/>
  <c r="AL89" i="1"/>
  <c r="AK89" i="1"/>
  <c r="AI89" i="1"/>
  <c r="AH89" i="1"/>
  <c r="AG89" i="1"/>
  <c r="AF89" i="1"/>
  <c r="AD89" i="1"/>
  <c r="AC89" i="1"/>
  <c r="AB89" i="1"/>
  <c r="AA89" i="1"/>
  <c r="Y89" i="1"/>
  <c r="X89" i="1"/>
  <c r="W89" i="1"/>
  <c r="V89" i="1"/>
  <c r="T89" i="1"/>
  <c r="S89" i="1"/>
  <c r="R89" i="1"/>
  <c r="Q89" i="1"/>
  <c r="O89" i="1"/>
  <c r="N89" i="1"/>
  <c r="M89" i="1"/>
  <c r="L89" i="1"/>
  <c r="CN88" i="1"/>
  <c r="CM88" i="1"/>
  <c r="CL88" i="1"/>
  <c r="CK88" i="1"/>
  <c r="CJ88" i="1"/>
  <c r="CH88" i="1"/>
  <c r="CG88" i="1"/>
  <c r="CF88" i="1"/>
  <c r="CE88" i="1"/>
  <c r="CD88" i="1"/>
  <c r="CB88" i="1"/>
  <c r="CA88" i="1"/>
  <c r="BZ88" i="1"/>
  <c r="BY88" i="1"/>
  <c r="BX88" i="1"/>
  <c r="BV88" i="1"/>
  <c r="BU88" i="1"/>
  <c r="BT88" i="1"/>
  <c r="BS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X88" i="1"/>
  <c r="AW88" i="1"/>
  <c r="AV88" i="1"/>
  <c r="AU88" i="1"/>
  <c r="AS88" i="1"/>
  <c r="AR88" i="1"/>
  <c r="AQ88" i="1"/>
  <c r="AP88" i="1"/>
  <c r="AN88" i="1"/>
  <c r="AM88" i="1"/>
  <c r="AL88" i="1"/>
  <c r="AK88" i="1"/>
  <c r="AI88" i="1"/>
  <c r="AH88" i="1"/>
  <c r="AG88" i="1"/>
  <c r="AF88" i="1"/>
  <c r="AD88" i="1"/>
  <c r="AC88" i="1"/>
  <c r="AB88" i="1"/>
  <c r="AA88" i="1"/>
  <c r="Y88" i="1"/>
  <c r="X88" i="1"/>
  <c r="W88" i="1"/>
  <c r="V88" i="1"/>
  <c r="T88" i="1"/>
  <c r="S88" i="1"/>
  <c r="R88" i="1"/>
  <c r="Q88" i="1"/>
  <c r="O88" i="1"/>
  <c r="N88" i="1"/>
  <c r="M88" i="1"/>
  <c r="L88" i="1"/>
  <c r="CN87" i="1"/>
  <c r="CM87" i="1"/>
  <c r="CL87" i="1"/>
  <c r="CK87" i="1"/>
  <c r="CJ87" i="1"/>
  <c r="CH87" i="1"/>
  <c r="CG87" i="1"/>
  <c r="CF87" i="1"/>
  <c r="CE87" i="1"/>
  <c r="CD87" i="1"/>
  <c r="CB87" i="1"/>
  <c r="CA87" i="1"/>
  <c r="BZ87" i="1"/>
  <c r="BY87" i="1"/>
  <c r="BX87" i="1"/>
  <c r="BV87" i="1"/>
  <c r="BU87" i="1"/>
  <c r="BT87" i="1"/>
  <c r="BS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X87" i="1"/>
  <c r="AW87" i="1"/>
  <c r="AV87" i="1"/>
  <c r="AU87" i="1"/>
  <c r="AS87" i="1"/>
  <c r="AR87" i="1"/>
  <c r="AQ87" i="1"/>
  <c r="AP87" i="1"/>
  <c r="AN87" i="1"/>
  <c r="AM87" i="1"/>
  <c r="AL87" i="1"/>
  <c r="AK87" i="1"/>
  <c r="AI87" i="1"/>
  <c r="AH87" i="1"/>
  <c r="AG87" i="1"/>
  <c r="AF87" i="1"/>
  <c r="AD87" i="1"/>
  <c r="AC87" i="1"/>
  <c r="AB87" i="1"/>
  <c r="AA87" i="1"/>
  <c r="Y87" i="1"/>
  <c r="X87" i="1"/>
  <c r="W87" i="1"/>
  <c r="V87" i="1"/>
  <c r="T87" i="1"/>
  <c r="S87" i="1"/>
  <c r="R87" i="1"/>
  <c r="Q87" i="1"/>
  <c r="O87" i="1"/>
  <c r="N87" i="1"/>
  <c r="M87" i="1"/>
  <c r="L87" i="1"/>
  <c r="CN86" i="1"/>
  <c r="CM86" i="1"/>
  <c r="CL86" i="1"/>
  <c r="CK86" i="1"/>
  <c r="CJ86" i="1"/>
  <c r="CH86" i="1"/>
  <c r="CG86" i="1"/>
  <c r="CF86" i="1"/>
  <c r="CE86" i="1"/>
  <c r="CD86" i="1"/>
  <c r="CB86" i="1"/>
  <c r="CA86" i="1"/>
  <c r="BZ86" i="1"/>
  <c r="BY86" i="1"/>
  <c r="BX86" i="1"/>
  <c r="BV86" i="1"/>
  <c r="BU86" i="1"/>
  <c r="BT86" i="1"/>
  <c r="BS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X86" i="1"/>
  <c r="AW86" i="1"/>
  <c r="AV86" i="1"/>
  <c r="AU86" i="1"/>
  <c r="AS86" i="1"/>
  <c r="AR86" i="1"/>
  <c r="AQ86" i="1"/>
  <c r="AP86" i="1"/>
  <c r="AN86" i="1"/>
  <c r="AM86" i="1"/>
  <c r="AL86" i="1"/>
  <c r="AK86" i="1"/>
  <c r="AI86" i="1"/>
  <c r="AH86" i="1"/>
  <c r="AG86" i="1"/>
  <c r="AF86" i="1"/>
  <c r="AD86" i="1"/>
  <c r="AC86" i="1"/>
  <c r="AB86" i="1"/>
  <c r="AA86" i="1"/>
  <c r="Y86" i="1"/>
  <c r="X86" i="1"/>
  <c r="W86" i="1"/>
  <c r="V86" i="1"/>
  <c r="T86" i="1"/>
  <c r="S86" i="1"/>
  <c r="R86" i="1"/>
  <c r="Q86" i="1"/>
  <c r="O86" i="1"/>
  <c r="N86" i="1"/>
  <c r="M86" i="1"/>
  <c r="L86" i="1"/>
  <c r="CN85" i="1"/>
  <c r="CM85" i="1"/>
  <c r="CL85" i="1"/>
  <c r="CK85" i="1"/>
  <c r="CJ85" i="1"/>
  <c r="CH85" i="1"/>
  <c r="CG85" i="1"/>
  <c r="CF85" i="1"/>
  <c r="CE85" i="1"/>
  <c r="CD85" i="1"/>
  <c r="CB85" i="1"/>
  <c r="CA85" i="1"/>
  <c r="BZ85" i="1"/>
  <c r="BY85" i="1"/>
  <c r="BX85" i="1"/>
  <c r="BV85" i="1"/>
  <c r="BU85" i="1"/>
  <c r="BT85" i="1"/>
  <c r="BS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X85" i="1"/>
  <c r="AW85" i="1"/>
  <c r="AV85" i="1"/>
  <c r="AU85" i="1"/>
  <c r="AS85" i="1"/>
  <c r="AR85" i="1"/>
  <c r="AQ85" i="1"/>
  <c r="AP85" i="1"/>
  <c r="AN85" i="1"/>
  <c r="AM85" i="1"/>
  <c r="AL85" i="1"/>
  <c r="AK85" i="1"/>
  <c r="AI85" i="1"/>
  <c r="AH85" i="1"/>
  <c r="AG85" i="1"/>
  <c r="AF85" i="1"/>
  <c r="AD85" i="1"/>
  <c r="AC85" i="1"/>
  <c r="AB85" i="1"/>
  <c r="AA85" i="1"/>
  <c r="Y85" i="1"/>
  <c r="X85" i="1"/>
  <c r="W85" i="1"/>
  <c r="V85" i="1"/>
  <c r="T85" i="1"/>
  <c r="S85" i="1"/>
  <c r="R85" i="1"/>
  <c r="Q85" i="1"/>
  <c r="O85" i="1"/>
  <c r="N85" i="1"/>
  <c r="M85" i="1"/>
  <c r="L85" i="1"/>
  <c r="CN84" i="1"/>
  <c r="CM84" i="1"/>
  <c r="CL84" i="1"/>
  <c r="CK84" i="1"/>
  <c r="CJ84" i="1"/>
  <c r="CH84" i="1"/>
  <c r="CG84" i="1"/>
  <c r="CF84" i="1"/>
  <c r="CE84" i="1"/>
  <c r="CD84" i="1"/>
  <c r="CB84" i="1"/>
  <c r="CA84" i="1"/>
  <c r="BZ84" i="1"/>
  <c r="BY84" i="1"/>
  <c r="BX84" i="1"/>
  <c r="BV84" i="1"/>
  <c r="BU84" i="1"/>
  <c r="BT84" i="1"/>
  <c r="BS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X84" i="1"/>
  <c r="AW84" i="1"/>
  <c r="AV84" i="1"/>
  <c r="AU84" i="1"/>
  <c r="AS84" i="1"/>
  <c r="AR84" i="1"/>
  <c r="AQ84" i="1"/>
  <c r="AP84" i="1"/>
  <c r="AN84" i="1"/>
  <c r="AM84" i="1"/>
  <c r="AL84" i="1"/>
  <c r="AK84" i="1"/>
  <c r="AI84" i="1"/>
  <c r="AH84" i="1"/>
  <c r="AG84" i="1"/>
  <c r="AF84" i="1"/>
  <c r="AD84" i="1"/>
  <c r="AC84" i="1"/>
  <c r="AB84" i="1"/>
  <c r="AA84" i="1"/>
  <c r="Y84" i="1"/>
  <c r="X84" i="1"/>
  <c r="W84" i="1"/>
  <c r="V84" i="1"/>
  <c r="T84" i="1"/>
  <c r="S84" i="1"/>
  <c r="R84" i="1"/>
  <c r="Q84" i="1"/>
  <c r="O84" i="1"/>
  <c r="N84" i="1"/>
  <c r="M84" i="1"/>
  <c r="L84" i="1"/>
  <c r="CN83" i="1"/>
  <c r="CM83" i="1"/>
  <c r="CL83" i="1"/>
  <c r="CK83" i="1"/>
  <c r="CJ83" i="1"/>
  <c r="CH83" i="1"/>
  <c r="CG83" i="1"/>
  <c r="CF83" i="1"/>
  <c r="CE83" i="1"/>
  <c r="CD83" i="1"/>
  <c r="CB83" i="1"/>
  <c r="CA83" i="1"/>
  <c r="BZ83" i="1"/>
  <c r="BY83" i="1"/>
  <c r="BX83" i="1"/>
  <c r="BV83" i="1"/>
  <c r="BU83" i="1"/>
  <c r="BT83" i="1"/>
  <c r="BS83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X83" i="1"/>
  <c r="AW83" i="1"/>
  <c r="AV83" i="1"/>
  <c r="AU83" i="1"/>
  <c r="AS83" i="1"/>
  <c r="AR83" i="1"/>
  <c r="AQ83" i="1"/>
  <c r="AP83" i="1"/>
  <c r="AN83" i="1"/>
  <c r="AM83" i="1"/>
  <c r="AL83" i="1"/>
  <c r="AK83" i="1"/>
  <c r="AI83" i="1"/>
  <c r="AH83" i="1"/>
  <c r="AG83" i="1"/>
  <c r="AF83" i="1"/>
  <c r="AD83" i="1"/>
  <c r="AC83" i="1"/>
  <c r="AB83" i="1"/>
  <c r="AA83" i="1"/>
  <c r="Y83" i="1"/>
  <c r="X83" i="1"/>
  <c r="W83" i="1"/>
  <c r="V83" i="1"/>
  <c r="T83" i="1"/>
  <c r="S83" i="1"/>
  <c r="R83" i="1"/>
  <c r="Q83" i="1"/>
  <c r="O83" i="1"/>
  <c r="N83" i="1"/>
  <c r="M83" i="1"/>
  <c r="L83" i="1"/>
  <c r="CN82" i="1"/>
  <c r="CM82" i="1"/>
  <c r="CL82" i="1"/>
  <c r="CK82" i="1"/>
  <c r="CJ82" i="1"/>
  <c r="CH82" i="1"/>
  <c r="CG82" i="1"/>
  <c r="CF82" i="1"/>
  <c r="CE82" i="1"/>
  <c r="CD82" i="1"/>
  <c r="CB82" i="1"/>
  <c r="CA82" i="1"/>
  <c r="BZ82" i="1"/>
  <c r="BY82" i="1"/>
  <c r="BX82" i="1"/>
  <c r="BV82" i="1"/>
  <c r="BU82" i="1"/>
  <c r="BT82" i="1"/>
  <c r="BS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X82" i="1"/>
  <c r="AW82" i="1"/>
  <c r="AV82" i="1"/>
  <c r="AU82" i="1"/>
  <c r="AS82" i="1"/>
  <c r="AR82" i="1"/>
  <c r="AQ82" i="1"/>
  <c r="AP82" i="1"/>
  <c r="AN82" i="1"/>
  <c r="AM82" i="1"/>
  <c r="AL82" i="1"/>
  <c r="AK82" i="1"/>
  <c r="AI82" i="1"/>
  <c r="AH82" i="1"/>
  <c r="AG82" i="1"/>
  <c r="AF82" i="1"/>
  <c r="AD82" i="1"/>
  <c r="AC82" i="1"/>
  <c r="AB82" i="1"/>
  <c r="AA82" i="1"/>
  <c r="Y82" i="1"/>
  <c r="X82" i="1"/>
  <c r="W82" i="1"/>
  <c r="V82" i="1"/>
  <c r="T82" i="1"/>
  <c r="S82" i="1"/>
  <c r="R82" i="1"/>
  <c r="Q82" i="1"/>
  <c r="O82" i="1"/>
  <c r="N82" i="1"/>
  <c r="M82" i="1"/>
  <c r="L82" i="1"/>
  <c r="CN81" i="1"/>
  <c r="CM81" i="1"/>
  <c r="CL81" i="1"/>
  <c r="CK81" i="1"/>
  <c r="CJ81" i="1"/>
  <c r="CH81" i="1"/>
  <c r="CG81" i="1"/>
  <c r="CF81" i="1"/>
  <c r="CE81" i="1"/>
  <c r="CD81" i="1"/>
  <c r="CB81" i="1"/>
  <c r="CA81" i="1"/>
  <c r="BZ81" i="1"/>
  <c r="BY81" i="1"/>
  <c r="BX81" i="1"/>
  <c r="BV81" i="1"/>
  <c r="BU81" i="1"/>
  <c r="BT81" i="1"/>
  <c r="BS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X81" i="1"/>
  <c r="AW81" i="1"/>
  <c r="AV81" i="1"/>
  <c r="AU81" i="1"/>
  <c r="AS81" i="1"/>
  <c r="AR81" i="1"/>
  <c r="AQ81" i="1"/>
  <c r="AP81" i="1"/>
  <c r="AN81" i="1"/>
  <c r="AM81" i="1"/>
  <c r="AL81" i="1"/>
  <c r="AK81" i="1"/>
  <c r="AI81" i="1"/>
  <c r="AH81" i="1"/>
  <c r="AG81" i="1"/>
  <c r="AF81" i="1"/>
  <c r="AD81" i="1"/>
  <c r="AC81" i="1"/>
  <c r="AB81" i="1"/>
  <c r="AA81" i="1"/>
  <c r="Y81" i="1"/>
  <c r="X81" i="1"/>
  <c r="W81" i="1"/>
  <c r="V81" i="1"/>
  <c r="T81" i="1"/>
  <c r="S81" i="1"/>
  <c r="R81" i="1"/>
  <c r="Q81" i="1"/>
  <c r="O81" i="1"/>
  <c r="N81" i="1"/>
  <c r="M81" i="1"/>
  <c r="L81" i="1"/>
  <c r="CN80" i="1"/>
  <c r="CM80" i="1"/>
  <c r="CL80" i="1"/>
  <c r="CK80" i="1"/>
  <c r="CJ80" i="1"/>
  <c r="CH80" i="1"/>
  <c r="CG80" i="1"/>
  <c r="CF80" i="1"/>
  <c r="CE80" i="1"/>
  <c r="CD80" i="1"/>
  <c r="CB80" i="1"/>
  <c r="CA80" i="1"/>
  <c r="BZ80" i="1"/>
  <c r="BY80" i="1"/>
  <c r="BX80" i="1"/>
  <c r="BV80" i="1"/>
  <c r="BU80" i="1"/>
  <c r="BT80" i="1"/>
  <c r="BS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X80" i="1"/>
  <c r="AW80" i="1"/>
  <c r="AV80" i="1"/>
  <c r="AU80" i="1"/>
  <c r="AS80" i="1"/>
  <c r="AR80" i="1"/>
  <c r="AQ80" i="1"/>
  <c r="AP80" i="1"/>
  <c r="AN80" i="1"/>
  <c r="AM80" i="1"/>
  <c r="AL80" i="1"/>
  <c r="AK80" i="1"/>
  <c r="AI80" i="1"/>
  <c r="AH80" i="1"/>
  <c r="AG80" i="1"/>
  <c r="AF80" i="1"/>
  <c r="AD80" i="1"/>
  <c r="AC80" i="1"/>
  <c r="AB80" i="1"/>
  <c r="AA80" i="1"/>
  <c r="Y80" i="1"/>
  <c r="X80" i="1"/>
  <c r="W80" i="1"/>
  <c r="V80" i="1"/>
  <c r="T80" i="1"/>
  <c r="S80" i="1"/>
  <c r="R80" i="1"/>
  <c r="Q80" i="1"/>
  <c r="O80" i="1"/>
  <c r="N80" i="1"/>
  <c r="M80" i="1"/>
  <c r="L80" i="1"/>
  <c r="CN79" i="1"/>
  <c r="CM79" i="1"/>
  <c r="CL79" i="1"/>
  <c r="CK79" i="1"/>
  <c r="CJ79" i="1"/>
  <c r="CH79" i="1"/>
  <c r="CG79" i="1"/>
  <c r="CF79" i="1"/>
  <c r="CE79" i="1"/>
  <c r="CD79" i="1"/>
  <c r="CB79" i="1"/>
  <c r="CA79" i="1"/>
  <c r="BZ79" i="1"/>
  <c r="BY79" i="1"/>
  <c r="BX79" i="1"/>
  <c r="BV79" i="1"/>
  <c r="BU79" i="1"/>
  <c r="BT79" i="1"/>
  <c r="BS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X79" i="1"/>
  <c r="AW79" i="1"/>
  <c r="AV79" i="1"/>
  <c r="AU79" i="1"/>
  <c r="AS79" i="1"/>
  <c r="AR79" i="1"/>
  <c r="AQ79" i="1"/>
  <c r="AP79" i="1"/>
  <c r="AN79" i="1"/>
  <c r="AM79" i="1"/>
  <c r="AL79" i="1"/>
  <c r="AK79" i="1"/>
  <c r="AI79" i="1"/>
  <c r="AH79" i="1"/>
  <c r="AG79" i="1"/>
  <c r="AF79" i="1"/>
  <c r="AD79" i="1"/>
  <c r="AC79" i="1"/>
  <c r="AB79" i="1"/>
  <c r="AA79" i="1"/>
  <c r="Y79" i="1"/>
  <c r="X79" i="1"/>
  <c r="W79" i="1"/>
  <c r="V79" i="1"/>
  <c r="T79" i="1"/>
  <c r="S79" i="1"/>
  <c r="R79" i="1"/>
  <c r="Q79" i="1"/>
  <c r="O79" i="1"/>
  <c r="N79" i="1"/>
  <c r="M79" i="1"/>
  <c r="L79" i="1"/>
  <c r="CN78" i="1"/>
  <c r="CM78" i="1"/>
  <c r="CL78" i="1"/>
  <c r="CK78" i="1"/>
  <c r="CJ78" i="1"/>
  <c r="CH78" i="1"/>
  <c r="CG78" i="1"/>
  <c r="CF78" i="1"/>
  <c r="CE78" i="1"/>
  <c r="CD78" i="1"/>
  <c r="CB78" i="1"/>
  <c r="CA78" i="1"/>
  <c r="BZ78" i="1"/>
  <c r="BY78" i="1"/>
  <c r="BX78" i="1"/>
  <c r="BV78" i="1"/>
  <c r="BU78" i="1"/>
  <c r="BT78" i="1"/>
  <c r="BS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X78" i="1"/>
  <c r="AW78" i="1"/>
  <c r="AV78" i="1"/>
  <c r="AU78" i="1"/>
  <c r="AS78" i="1"/>
  <c r="AR78" i="1"/>
  <c r="AQ78" i="1"/>
  <c r="AP78" i="1"/>
  <c r="AN78" i="1"/>
  <c r="AM78" i="1"/>
  <c r="AL78" i="1"/>
  <c r="AK78" i="1"/>
  <c r="AI78" i="1"/>
  <c r="AH78" i="1"/>
  <c r="AG78" i="1"/>
  <c r="AF78" i="1"/>
  <c r="AD78" i="1"/>
  <c r="AC78" i="1"/>
  <c r="AB78" i="1"/>
  <c r="AA78" i="1"/>
  <c r="Y78" i="1"/>
  <c r="X78" i="1"/>
  <c r="W78" i="1"/>
  <c r="V78" i="1"/>
  <c r="T78" i="1"/>
  <c r="S78" i="1"/>
  <c r="R78" i="1"/>
  <c r="Q78" i="1"/>
  <c r="O78" i="1"/>
  <c r="N78" i="1"/>
  <c r="M78" i="1"/>
  <c r="L78" i="1"/>
  <c r="CN77" i="1"/>
  <c r="CM77" i="1"/>
  <c r="CL77" i="1"/>
  <c r="CK77" i="1"/>
  <c r="CJ77" i="1"/>
  <c r="CH77" i="1"/>
  <c r="CG77" i="1"/>
  <c r="CF77" i="1"/>
  <c r="CE77" i="1"/>
  <c r="CD77" i="1"/>
  <c r="CB77" i="1"/>
  <c r="CA77" i="1"/>
  <c r="BZ77" i="1"/>
  <c r="BY77" i="1"/>
  <c r="BX77" i="1"/>
  <c r="BV77" i="1"/>
  <c r="BU77" i="1"/>
  <c r="BT77" i="1"/>
  <c r="BS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X77" i="1"/>
  <c r="AW77" i="1"/>
  <c r="AV77" i="1"/>
  <c r="AU77" i="1"/>
  <c r="AS77" i="1"/>
  <c r="AR77" i="1"/>
  <c r="AQ77" i="1"/>
  <c r="AP77" i="1"/>
  <c r="AN77" i="1"/>
  <c r="AM77" i="1"/>
  <c r="AL77" i="1"/>
  <c r="AK77" i="1"/>
  <c r="AI77" i="1"/>
  <c r="AH77" i="1"/>
  <c r="AG77" i="1"/>
  <c r="AF77" i="1"/>
  <c r="AD77" i="1"/>
  <c r="AC77" i="1"/>
  <c r="AB77" i="1"/>
  <c r="AA77" i="1"/>
  <c r="Y77" i="1"/>
  <c r="X77" i="1"/>
  <c r="W77" i="1"/>
  <c r="V77" i="1"/>
  <c r="T77" i="1"/>
  <c r="S77" i="1"/>
  <c r="R77" i="1"/>
  <c r="Q77" i="1"/>
  <c r="O77" i="1"/>
  <c r="N77" i="1"/>
  <c r="M77" i="1"/>
  <c r="L77" i="1"/>
  <c r="CN76" i="1"/>
  <c r="CM76" i="1"/>
  <c r="CL76" i="1"/>
  <c r="CK76" i="1"/>
  <c r="CJ76" i="1"/>
  <c r="CH76" i="1"/>
  <c r="CG76" i="1"/>
  <c r="CF76" i="1"/>
  <c r="CE76" i="1"/>
  <c r="CD76" i="1"/>
  <c r="CB76" i="1"/>
  <c r="CA76" i="1"/>
  <c r="BZ76" i="1"/>
  <c r="BY76" i="1"/>
  <c r="BX76" i="1"/>
  <c r="BV76" i="1"/>
  <c r="BU76" i="1"/>
  <c r="BT76" i="1"/>
  <c r="BS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X76" i="1"/>
  <c r="AW76" i="1"/>
  <c r="AV76" i="1"/>
  <c r="AU76" i="1"/>
  <c r="AS76" i="1"/>
  <c r="AR76" i="1"/>
  <c r="AQ76" i="1"/>
  <c r="AP76" i="1"/>
  <c r="AN76" i="1"/>
  <c r="AM76" i="1"/>
  <c r="AL76" i="1"/>
  <c r="AK76" i="1"/>
  <c r="AI76" i="1"/>
  <c r="AH76" i="1"/>
  <c r="AG76" i="1"/>
  <c r="AF76" i="1"/>
  <c r="AD76" i="1"/>
  <c r="AC76" i="1"/>
  <c r="AB76" i="1"/>
  <c r="AA76" i="1"/>
  <c r="Y76" i="1"/>
  <c r="X76" i="1"/>
  <c r="W76" i="1"/>
  <c r="V76" i="1"/>
  <c r="T76" i="1"/>
  <c r="S76" i="1"/>
  <c r="R76" i="1"/>
  <c r="Q76" i="1"/>
  <c r="O76" i="1"/>
  <c r="N76" i="1"/>
  <c r="M76" i="1"/>
  <c r="L76" i="1"/>
  <c r="CN75" i="1"/>
  <c r="CM75" i="1"/>
  <c r="CL75" i="1"/>
  <c r="CK75" i="1"/>
  <c r="CJ75" i="1"/>
  <c r="CH75" i="1"/>
  <c r="CG75" i="1"/>
  <c r="CF75" i="1"/>
  <c r="CE75" i="1"/>
  <c r="CD75" i="1"/>
  <c r="CB75" i="1"/>
  <c r="CA75" i="1"/>
  <c r="BZ75" i="1"/>
  <c r="BY75" i="1"/>
  <c r="BX75" i="1"/>
  <c r="BV75" i="1"/>
  <c r="BU75" i="1"/>
  <c r="BT75" i="1"/>
  <c r="BS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X75" i="1"/>
  <c r="AW75" i="1"/>
  <c r="AV75" i="1"/>
  <c r="AU75" i="1"/>
  <c r="AS75" i="1"/>
  <c r="AR75" i="1"/>
  <c r="AQ75" i="1"/>
  <c r="AP75" i="1"/>
  <c r="AN75" i="1"/>
  <c r="AM75" i="1"/>
  <c r="AL75" i="1"/>
  <c r="AK75" i="1"/>
  <c r="AI75" i="1"/>
  <c r="AH75" i="1"/>
  <c r="AG75" i="1"/>
  <c r="AF75" i="1"/>
  <c r="AD75" i="1"/>
  <c r="AC75" i="1"/>
  <c r="AB75" i="1"/>
  <c r="AA75" i="1"/>
  <c r="Y75" i="1"/>
  <c r="X75" i="1"/>
  <c r="W75" i="1"/>
  <c r="V75" i="1"/>
  <c r="T75" i="1"/>
  <c r="S75" i="1"/>
  <c r="R75" i="1"/>
  <c r="Q75" i="1"/>
  <c r="O75" i="1"/>
  <c r="N75" i="1"/>
  <c r="M75" i="1"/>
  <c r="L75" i="1"/>
  <c r="CN74" i="1"/>
  <c r="CM74" i="1"/>
  <c r="CL74" i="1"/>
  <c r="CK74" i="1"/>
  <c r="CJ74" i="1"/>
  <c r="CH74" i="1"/>
  <c r="CG74" i="1"/>
  <c r="CF74" i="1"/>
  <c r="CE74" i="1"/>
  <c r="CD74" i="1"/>
  <c r="CB74" i="1"/>
  <c r="CA74" i="1"/>
  <c r="BZ74" i="1"/>
  <c r="BY74" i="1"/>
  <c r="BX74" i="1"/>
  <c r="BV74" i="1"/>
  <c r="BU74" i="1"/>
  <c r="BT74" i="1"/>
  <c r="BS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X74" i="1"/>
  <c r="AW74" i="1"/>
  <c r="AV74" i="1"/>
  <c r="AU74" i="1"/>
  <c r="AS74" i="1"/>
  <c r="AR74" i="1"/>
  <c r="AQ74" i="1"/>
  <c r="AP74" i="1"/>
  <c r="AN74" i="1"/>
  <c r="AM74" i="1"/>
  <c r="AL74" i="1"/>
  <c r="AK74" i="1"/>
  <c r="AI74" i="1"/>
  <c r="AH74" i="1"/>
  <c r="AG74" i="1"/>
  <c r="AF74" i="1"/>
  <c r="AD74" i="1"/>
  <c r="AC74" i="1"/>
  <c r="AB74" i="1"/>
  <c r="AA74" i="1"/>
  <c r="Y74" i="1"/>
  <c r="X74" i="1"/>
  <c r="W74" i="1"/>
  <c r="V74" i="1"/>
  <c r="T74" i="1"/>
  <c r="S74" i="1"/>
  <c r="R74" i="1"/>
  <c r="Q74" i="1"/>
  <c r="O74" i="1"/>
  <c r="N74" i="1"/>
  <c r="M74" i="1"/>
  <c r="L74" i="1"/>
  <c r="CN55" i="1"/>
  <c r="CM55" i="1"/>
  <c r="CL55" i="1"/>
  <c r="CK55" i="1"/>
  <c r="CJ55" i="1"/>
  <c r="CH55" i="1"/>
  <c r="CG55" i="1"/>
  <c r="CF55" i="1"/>
  <c r="CE55" i="1"/>
  <c r="CD55" i="1"/>
  <c r="CB55" i="1"/>
  <c r="CA55" i="1"/>
  <c r="BZ55" i="1"/>
  <c r="BY55" i="1"/>
  <c r="BX55" i="1"/>
  <c r="BV55" i="1"/>
  <c r="BU55" i="1"/>
  <c r="BT55" i="1"/>
  <c r="BS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X55" i="1"/>
  <c r="AW55" i="1"/>
  <c r="AV55" i="1"/>
  <c r="AU55" i="1"/>
  <c r="AS55" i="1"/>
  <c r="AR55" i="1"/>
  <c r="AQ55" i="1"/>
  <c r="AP55" i="1"/>
  <c r="AN55" i="1"/>
  <c r="AM55" i="1"/>
  <c r="AL55" i="1"/>
  <c r="AK55" i="1"/>
  <c r="AI55" i="1"/>
  <c r="AH55" i="1"/>
  <c r="AG55" i="1"/>
  <c r="AF55" i="1"/>
  <c r="AD55" i="1"/>
  <c r="AC55" i="1"/>
  <c r="AB55" i="1"/>
  <c r="AA55" i="1"/>
  <c r="Y55" i="1"/>
  <c r="X55" i="1"/>
  <c r="W55" i="1"/>
  <c r="V55" i="1"/>
  <c r="T55" i="1"/>
  <c r="S55" i="1"/>
  <c r="R55" i="1"/>
  <c r="Q55" i="1"/>
  <c r="O55" i="1"/>
  <c r="N55" i="1"/>
  <c r="M55" i="1"/>
  <c r="L55" i="1"/>
  <c r="CN54" i="1"/>
  <c r="CM54" i="1"/>
  <c r="CL54" i="1"/>
  <c r="CK54" i="1"/>
  <c r="CJ54" i="1"/>
  <c r="CH54" i="1"/>
  <c r="CG54" i="1"/>
  <c r="CF54" i="1"/>
  <c r="CE54" i="1"/>
  <c r="CD54" i="1"/>
  <c r="CB54" i="1"/>
  <c r="CA54" i="1"/>
  <c r="BZ54" i="1"/>
  <c r="BY54" i="1"/>
  <c r="BX54" i="1"/>
  <c r="BV54" i="1"/>
  <c r="BU54" i="1"/>
  <c r="BT54" i="1"/>
  <c r="BS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X54" i="1"/>
  <c r="AW54" i="1"/>
  <c r="AV54" i="1"/>
  <c r="AU54" i="1"/>
  <c r="AS54" i="1"/>
  <c r="AR54" i="1"/>
  <c r="AQ54" i="1"/>
  <c r="AP54" i="1"/>
  <c r="AN54" i="1"/>
  <c r="AM54" i="1"/>
  <c r="AL54" i="1"/>
  <c r="AK54" i="1"/>
  <c r="AI54" i="1"/>
  <c r="AH54" i="1"/>
  <c r="AG54" i="1"/>
  <c r="AF54" i="1"/>
  <c r="AD54" i="1"/>
  <c r="AC54" i="1"/>
  <c r="AB54" i="1"/>
  <c r="AA54" i="1"/>
  <c r="Y54" i="1"/>
  <c r="X54" i="1"/>
  <c r="W54" i="1"/>
  <c r="V54" i="1"/>
  <c r="T54" i="1"/>
  <c r="S54" i="1"/>
  <c r="R54" i="1"/>
  <c r="Q54" i="1"/>
  <c r="O54" i="1"/>
  <c r="N54" i="1"/>
  <c r="M54" i="1"/>
  <c r="L54" i="1"/>
  <c r="CN53" i="1"/>
  <c r="CM53" i="1"/>
  <c r="CL53" i="1"/>
  <c r="CK53" i="1"/>
  <c r="CJ53" i="1"/>
  <c r="CH53" i="1"/>
  <c r="CG53" i="1"/>
  <c r="CF53" i="1"/>
  <c r="CE53" i="1"/>
  <c r="CD53" i="1"/>
  <c r="CB53" i="1"/>
  <c r="CA53" i="1"/>
  <c r="BZ53" i="1"/>
  <c r="BY53" i="1"/>
  <c r="BX53" i="1"/>
  <c r="BV53" i="1"/>
  <c r="BU53" i="1"/>
  <c r="BT53" i="1"/>
  <c r="BS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X53" i="1"/>
  <c r="AW53" i="1"/>
  <c r="AV53" i="1"/>
  <c r="AU53" i="1"/>
  <c r="AS53" i="1"/>
  <c r="AR53" i="1"/>
  <c r="AQ53" i="1"/>
  <c r="AP53" i="1"/>
  <c r="AN53" i="1"/>
  <c r="AM53" i="1"/>
  <c r="AL53" i="1"/>
  <c r="AK53" i="1"/>
  <c r="AI53" i="1"/>
  <c r="AH53" i="1"/>
  <c r="AG53" i="1"/>
  <c r="AF53" i="1"/>
  <c r="AD53" i="1"/>
  <c r="AC53" i="1"/>
  <c r="AB53" i="1"/>
  <c r="AA53" i="1"/>
  <c r="Y53" i="1"/>
  <c r="X53" i="1"/>
  <c r="W53" i="1"/>
  <c r="V53" i="1"/>
  <c r="T53" i="1"/>
  <c r="S53" i="1"/>
  <c r="R53" i="1"/>
  <c r="Q53" i="1"/>
  <c r="O53" i="1"/>
  <c r="N53" i="1"/>
  <c r="M53" i="1"/>
  <c r="L53" i="1"/>
  <c r="CN52" i="1"/>
  <c r="CM52" i="1"/>
  <c r="CL52" i="1"/>
  <c r="CK52" i="1"/>
  <c r="CJ52" i="1"/>
  <c r="CH52" i="1"/>
  <c r="CG52" i="1"/>
  <c r="CF52" i="1"/>
  <c r="CE52" i="1"/>
  <c r="CD52" i="1"/>
  <c r="CB52" i="1"/>
  <c r="CA52" i="1"/>
  <c r="BZ52" i="1"/>
  <c r="BY52" i="1"/>
  <c r="BX52" i="1"/>
  <c r="BV52" i="1"/>
  <c r="BU52" i="1"/>
  <c r="BT52" i="1"/>
  <c r="BS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X52" i="1"/>
  <c r="AW52" i="1"/>
  <c r="AV52" i="1"/>
  <c r="AU52" i="1"/>
  <c r="AS52" i="1"/>
  <c r="AR52" i="1"/>
  <c r="AQ52" i="1"/>
  <c r="AP52" i="1"/>
  <c r="AN52" i="1"/>
  <c r="AM52" i="1"/>
  <c r="AL52" i="1"/>
  <c r="AK52" i="1"/>
  <c r="AI52" i="1"/>
  <c r="AH52" i="1"/>
  <c r="AG52" i="1"/>
  <c r="AF52" i="1"/>
  <c r="AD52" i="1"/>
  <c r="AC52" i="1"/>
  <c r="AB52" i="1"/>
  <c r="AA52" i="1"/>
  <c r="Y52" i="1"/>
  <c r="X52" i="1"/>
  <c r="W52" i="1"/>
  <c r="V52" i="1"/>
  <c r="T52" i="1"/>
  <c r="S52" i="1"/>
  <c r="R52" i="1"/>
  <c r="Q52" i="1"/>
  <c r="O52" i="1"/>
  <c r="N52" i="1"/>
  <c r="M52" i="1"/>
  <c r="L52" i="1"/>
  <c r="CN51" i="1"/>
  <c r="CM51" i="1"/>
  <c r="CL51" i="1"/>
  <c r="CK51" i="1"/>
  <c r="CJ51" i="1"/>
  <c r="CH51" i="1"/>
  <c r="CG51" i="1"/>
  <c r="CF51" i="1"/>
  <c r="CE51" i="1"/>
  <c r="CD51" i="1"/>
  <c r="CB51" i="1"/>
  <c r="CA51" i="1"/>
  <c r="BZ51" i="1"/>
  <c r="BY51" i="1"/>
  <c r="BX51" i="1"/>
  <c r="BV51" i="1"/>
  <c r="BU51" i="1"/>
  <c r="BT51" i="1"/>
  <c r="BS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X51" i="1"/>
  <c r="AW51" i="1"/>
  <c r="AV51" i="1"/>
  <c r="AU51" i="1"/>
  <c r="AS51" i="1"/>
  <c r="AR51" i="1"/>
  <c r="AQ51" i="1"/>
  <c r="AP51" i="1"/>
  <c r="AN51" i="1"/>
  <c r="AM51" i="1"/>
  <c r="AL51" i="1"/>
  <c r="AK51" i="1"/>
  <c r="AI51" i="1"/>
  <c r="AH51" i="1"/>
  <c r="AG51" i="1"/>
  <c r="AF51" i="1"/>
  <c r="AD51" i="1"/>
  <c r="AC51" i="1"/>
  <c r="AB51" i="1"/>
  <c r="AA51" i="1"/>
  <c r="Y51" i="1"/>
  <c r="X51" i="1"/>
  <c r="W51" i="1"/>
  <c r="V51" i="1"/>
  <c r="T51" i="1"/>
  <c r="S51" i="1"/>
  <c r="R51" i="1"/>
  <c r="Q51" i="1"/>
  <c r="O51" i="1"/>
  <c r="N51" i="1"/>
  <c r="M51" i="1"/>
  <c r="L51" i="1"/>
  <c r="CN50" i="1"/>
  <c r="CM50" i="1"/>
  <c r="CL50" i="1"/>
  <c r="CK50" i="1"/>
  <c r="CJ50" i="1"/>
  <c r="CH50" i="1"/>
  <c r="CG50" i="1"/>
  <c r="CF50" i="1"/>
  <c r="CE50" i="1"/>
  <c r="CD50" i="1"/>
  <c r="CB50" i="1"/>
  <c r="CA50" i="1"/>
  <c r="BZ50" i="1"/>
  <c r="BY50" i="1"/>
  <c r="BX50" i="1"/>
  <c r="BV50" i="1"/>
  <c r="BU50" i="1"/>
  <c r="BT50" i="1"/>
  <c r="BS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X50" i="1"/>
  <c r="AW50" i="1"/>
  <c r="AV50" i="1"/>
  <c r="AU50" i="1"/>
  <c r="AS50" i="1"/>
  <c r="AR50" i="1"/>
  <c r="AQ50" i="1"/>
  <c r="AP50" i="1"/>
  <c r="AN50" i="1"/>
  <c r="AM50" i="1"/>
  <c r="AL50" i="1"/>
  <c r="AK50" i="1"/>
  <c r="AI50" i="1"/>
  <c r="AH50" i="1"/>
  <c r="AG50" i="1"/>
  <c r="AF50" i="1"/>
  <c r="AD50" i="1"/>
  <c r="AC50" i="1"/>
  <c r="AB50" i="1"/>
  <c r="AA50" i="1"/>
  <c r="Y50" i="1"/>
  <c r="X50" i="1"/>
  <c r="W50" i="1"/>
  <c r="V50" i="1"/>
  <c r="T50" i="1"/>
  <c r="S50" i="1"/>
  <c r="R50" i="1"/>
  <c r="Q50" i="1"/>
  <c r="O50" i="1"/>
  <c r="N50" i="1"/>
  <c r="M50" i="1"/>
  <c r="L50" i="1"/>
  <c r="CN49" i="1"/>
  <c r="CM49" i="1"/>
  <c r="CL49" i="1"/>
  <c r="CK49" i="1"/>
  <c r="CJ49" i="1"/>
  <c r="CH49" i="1"/>
  <c r="CG49" i="1"/>
  <c r="CF49" i="1"/>
  <c r="CE49" i="1"/>
  <c r="CD49" i="1"/>
  <c r="CB49" i="1"/>
  <c r="CA49" i="1"/>
  <c r="BZ49" i="1"/>
  <c r="BY49" i="1"/>
  <c r="BX49" i="1"/>
  <c r="BV49" i="1"/>
  <c r="BU49" i="1"/>
  <c r="BT49" i="1"/>
  <c r="BS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X49" i="1"/>
  <c r="AW49" i="1"/>
  <c r="AV49" i="1"/>
  <c r="AU49" i="1"/>
  <c r="AS49" i="1"/>
  <c r="AR49" i="1"/>
  <c r="AQ49" i="1"/>
  <c r="AP49" i="1"/>
  <c r="AN49" i="1"/>
  <c r="AM49" i="1"/>
  <c r="AL49" i="1"/>
  <c r="AK49" i="1"/>
  <c r="AI49" i="1"/>
  <c r="AH49" i="1"/>
  <c r="AG49" i="1"/>
  <c r="AF49" i="1"/>
  <c r="AD49" i="1"/>
  <c r="AC49" i="1"/>
  <c r="AB49" i="1"/>
  <c r="AA49" i="1"/>
  <c r="Y49" i="1"/>
  <c r="X49" i="1"/>
  <c r="W49" i="1"/>
  <c r="V49" i="1"/>
  <c r="T49" i="1"/>
  <c r="S49" i="1"/>
  <c r="R49" i="1"/>
  <c r="Q49" i="1"/>
  <c r="O49" i="1"/>
  <c r="N49" i="1"/>
  <c r="M49" i="1"/>
  <c r="L49" i="1"/>
  <c r="CN48" i="1"/>
  <c r="CM48" i="1"/>
  <c r="CL48" i="1"/>
  <c r="CK48" i="1"/>
  <c r="CJ48" i="1"/>
  <c r="CH48" i="1"/>
  <c r="CG48" i="1"/>
  <c r="CF48" i="1"/>
  <c r="CE48" i="1"/>
  <c r="CD48" i="1"/>
  <c r="CB48" i="1"/>
  <c r="CA48" i="1"/>
  <c r="BZ48" i="1"/>
  <c r="BY48" i="1"/>
  <c r="BX48" i="1"/>
  <c r="BV48" i="1"/>
  <c r="BU48" i="1"/>
  <c r="BT48" i="1"/>
  <c r="BS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X48" i="1"/>
  <c r="AW48" i="1"/>
  <c r="AV48" i="1"/>
  <c r="AU48" i="1"/>
  <c r="AS48" i="1"/>
  <c r="AR48" i="1"/>
  <c r="AQ48" i="1"/>
  <c r="AP48" i="1"/>
  <c r="AN48" i="1"/>
  <c r="AM48" i="1"/>
  <c r="AL48" i="1"/>
  <c r="AK48" i="1"/>
  <c r="AI48" i="1"/>
  <c r="AH48" i="1"/>
  <c r="AG48" i="1"/>
  <c r="AF48" i="1"/>
  <c r="AD48" i="1"/>
  <c r="AC48" i="1"/>
  <c r="AB48" i="1"/>
  <c r="AA48" i="1"/>
  <c r="Y48" i="1"/>
  <c r="X48" i="1"/>
  <c r="W48" i="1"/>
  <c r="V48" i="1"/>
  <c r="T48" i="1"/>
  <c r="S48" i="1"/>
  <c r="R48" i="1"/>
  <c r="Q48" i="1"/>
  <c r="O48" i="1"/>
  <c r="N48" i="1"/>
  <c r="M48" i="1"/>
  <c r="L48" i="1"/>
  <c r="CN47" i="1"/>
  <c r="CM47" i="1"/>
  <c r="CL47" i="1"/>
  <c r="CK47" i="1"/>
  <c r="CJ47" i="1"/>
  <c r="CH47" i="1"/>
  <c r="CG47" i="1"/>
  <c r="CF47" i="1"/>
  <c r="CE47" i="1"/>
  <c r="CD47" i="1"/>
  <c r="CB47" i="1"/>
  <c r="CA47" i="1"/>
  <c r="BZ47" i="1"/>
  <c r="BY47" i="1"/>
  <c r="BX47" i="1"/>
  <c r="BV47" i="1"/>
  <c r="BU47" i="1"/>
  <c r="BT47" i="1"/>
  <c r="BS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X47" i="1"/>
  <c r="AW47" i="1"/>
  <c r="AV47" i="1"/>
  <c r="AU47" i="1"/>
  <c r="AS47" i="1"/>
  <c r="AR47" i="1"/>
  <c r="AQ47" i="1"/>
  <c r="AP47" i="1"/>
  <c r="AN47" i="1"/>
  <c r="AM47" i="1"/>
  <c r="AL47" i="1"/>
  <c r="AK47" i="1"/>
  <c r="AI47" i="1"/>
  <c r="AH47" i="1"/>
  <c r="AG47" i="1"/>
  <c r="AF47" i="1"/>
  <c r="AD47" i="1"/>
  <c r="AC47" i="1"/>
  <c r="AB47" i="1"/>
  <c r="AA47" i="1"/>
  <c r="Y47" i="1"/>
  <c r="X47" i="1"/>
  <c r="W47" i="1"/>
  <c r="V47" i="1"/>
  <c r="T47" i="1"/>
  <c r="S47" i="1"/>
  <c r="R47" i="1"/>
  <c r="Q47" i="1"/>
  <c r="O47" i="1"/>
  <c r="N47" i="1"/>
  <c r="M47" i="1"/>
  <c r="L47" i="1"/>
  <c r="CN46" i="1"/>
  <c r="CM46" i="1"/>
  <c r="CL46" i="1"/>
  <c r="CK46" i="1"/>
  <c r="CJ46" i="1"/>
  <c r="CH46" i="1"/>
  <c r="CG46" i="1"/>
  <c r="CF46" i="1"/>
  <c r="CE46" i="1"/>
  <c r="CD46" i="1"/>
  <c r="CB46" i="1"/>
  <c r="CA46" i="1"/>
  <c r="BZ46" i="1"/>
  <c r="BY46" i="1"/>
  <c r="BX46" i="1"/>
  <c r="BV46" i="1"/>
  <c r="BU46" i="1"/>
  <c r="BT46" i="1"/>
  <c r="BS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X46" i="1"/>
  <c r="AW46" i="1"/>
  <c r="AV46" i="1"/>
  <c r="AU46" i="1"/>
  <c r="AS46" i="1"/>
  <c r="AR46" i="1"/>
  <c r="AQ46" i="1"/>
  <c r="AP46" i="1"/>
  <c r="AN46" i="1"/>
  <c r="AM46" i="1"/>
  <c r="AL46" i="1"/>
  <c r="AK46" i="1"/>
  <c r="AI46" i="1"/>
  <c r="AH46" i="1"/>
  <c r="AG46" i="1"/>
  <c r="AF46" i="1"/>
  <c r="AD46" i="1"/>
  <c r="AC46" i="1"/>
  <c r="AB46" i="1"/>
  <c r="AA46" i="1"/>
  <c r="Y46" i="1"/>
  <c r="X46" i="1"/>
  <c r="W46" i="1"/>
  <c r="V46" i="1"/>
  <c r="T46" i="1"/>
  <c r="S46" i="1"/>
  <c r="R46" i="1"/>
  <c r="Q46" i="1"/>
  <c r="O46" i="1"/>
  <c r="N46" i="1"/>
  <c r="M46" i="1"/>
  <c r="L46" i="1"/>
  <c r="CN45" i="1"/>
  <c r="CM45" i="1"/>
  <c r="CL45" i="1"/>
  <c r="CK45" i="1"/>
  <c r="CJ45" i="1"/>
  <c r="CH45" i="1"/>
  <c r="CG45" i="1"/>
  <c r="CF45" i="1"/>
  <c r="CE45" i="1"/>
  <c r="CD45" i="1"/>
  <c r="CB45" i="1"/>
  <c r="CA45" i="1"/>
  <c r="BZ45" i="1"/>
  <c r="BY45" i="1"/>
  <c r="BX45" i="1"/>
  <c r="BV45" i="1"/>
  <c r="BU45" i="1"/>
  <c r="BT45" i="1"/>
  <c r="BS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X45" i="1"/>
  <c r="AW45" i="1"/>
  <c r="AV45" i="1"/>
  <c r="AU45" i="1"/>
  <c r="AS45" i="1"/>
  <c r="AR45" i="1"/>
  <c r="AQ45" i="1"/>
  <c r="AP45" i="1"/>
  <c r="AN45" i="1"/>
  <c r="AM45" i="1"/>
  <c r="AL45" i="1"/>
  <c r="AK45" i="1"/>
  <c r="AI45" i="1"/>
  <c r="AH45" i="1"/>
  <c r="AG45" i="1"/>
  <c r="AF45" i="1"/>
  <c r="AD45" i="1"/>
  <c r="AC45" i="1"/>
  <c r="AB45" i="1"/>
  <c r="AA45" i="1"/>
  <c r="Y45" i="1"/>
  <c r="X45" i="1"/>
  <c r="W45" i="1"/>
  <c r="V45" i="1"/>
  <c r="T45" i="1"/>
  <c r="S45" i="1"/>
  <c r="R45" i="1"/>
  <c r="Q45" i="1"/>
  <c r="O45" i="1"/>
  <c r="N45" i="1"/>
  <c r="M45" i="1"/>
  <c r="L45" i="1"/>
  <c r="CN44" i="1"/>
  <c r="CM44" i="1"/>
  <c r="CL44" i="1"/>
  <c r="CK44" i="1"/>
  <c r="CJ44" i="1"/>
  <c r="CH44" i="1"/>
  <c r="CG44" i="1"/>
  <c r="CF44" i="1"/>
  <c r="CE44" i="1"/>
  <c r="CD44" i="1"/>
  <c r="CB44" i="1"/>
  <c r="CA44" i="1"/>
  <c r="BZ44" i="1"/>
  <c r="BY44" i="1"/>
  <c r="BX44" i="1"/>
  <c r="BV44" i="1"/>
  <c r="BU44" i="1"/>
  <c r="BT44" i="1"/>
  <c r="BS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X44" i="1"/>
  <c r="AW44" i="1"/>
  <c r="AV44" i="1"/>
  <c r="AU44" i="1"/>
  <c r="AS44" i="1"/>
  <c r="AR44" i="1"/>
  <c r="AQ44" i="1"/>
  <c r="AP44" i="1"/>
  <c r="AN44" i="1"/>
  <c r="AM44" i="1"/>
  <c r="AL44" i="1"/>
  <c r="AK44" i="1"/>
  <c r="AI44" i="1"/>
  <c r="AH44" i="1"/>
  <c r="AG44" i="1"/>
  <c r="AF44" i="1"/>
  <c r="AD44" i="1"/>
  <c r="AC44" i="1"/>
  <c r="AB44" i="1"/>
  <c r="AA44" i="1"/>
  <c r="Y44" i="1"/>
  <c r="X44" i="1"/>
  <c r="W44" i="1"/>
  <c r="V44" i="1"/>
  <c r="T44" i="1"/>
  <c r="S44" i="1"/>
  <c r="R44" i="1"/>
  <c r="Q44" i="1"/>
  <c r="O44" i="1"/>
  <c r="N44" i="1"/>
  <c r="M44" i="1"/>
  <c r="L44" i="1"/>
  <c r="CN43" i="1"/>
  <c r="CM43" i="1"/>
  <c r="CL43" i="1"/>
  <c r="CK43" i="1"/>
  <c r="CJ43" i="1"/>
  <c r="CH43" i="1"/>
  <c r="CG43" i="1"/>
  <c r="CF43" i="1"/>
  <c r="CE43" i="1"/>
  <c r="CD43" i="1"/>
  <c r="CB43" i="1"/>
  <c r="CA43" i="1"/>
  <c r="BZ43" i="1"/>
  <c r="BY43" i="1"/>
  <c r="BX43" i="1"/>
  <c r="BV43" i="1"/>
  <c r="BU43" i="1"/>
  <c r="BT43" i="1"/>
  <c r="BS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X43" i="1"/>
  <c r="AW43" i="1"/>
  <c r="AV43" i="1"/>
  <c r="AU43" i="1"/>
  <c r="AS43" i="1"/>
  <c r="AR43" i="1"/>
  <c r="AQ43" i="1"/>
  <c r="AP43" i="1"/>
  <c r="AN43" i="1"/>
  <c r="AM43" i="1"/>
  <c r="AL43" i="1"/>
  <c r="AK43" i="1"/>
  <c r="AI43" i="1"/>
  <c r="AH43" i="1"/>
  <c r="AG43" i="1"/>
  <c r="AF43" i="1"/>
  <c r="AD43" i="1"/>
  <c r="AC43" i="1"/>
  <c r="AB43" i="1"/>
  <c r="AA43" i="1"/>
  <c r="Y43" i="1"/>
  <c r="X43" i="1"/>
  <c r="W43" i="1"/>
  <c r="V43" i="1"/>
  <c r="T43" i="1"/>
  <c r="S43" i="1"/>
  <c r="R43" i="1"/>
  <c r="Q43" i="1"/>
  <c r="O43" i="1"/>
  <c r="N43" i="1"/>
  <c r="M43" i="1"/>
  <c r="L43" i="1"/>
  <c r="CN42" i="1"/>
  <c r="CM42" i="1"/>
  <c r="CL42" i="1"/>
  <c r="CK42" i="1"/>
  <c r="CJ42" i="1"/>
  <c r="CH42" i="1"/>
  <c r="CG42" i="1"/>
  <c r="CF42" i="1"/>
  <c r="CE42" i="1"/>
  <c r="CD42" i="1"/>
  <c r="CB42" i="1"/>
  <c r="CA42" i="1"/>
  <c r="BZ42" i="1"/>
  <c r="BY42" i="1"/>
  <c r="BX42" i="1"/>
  <c r="BV42" i="1"/>
  <c r="BU42" i="1"/>
  <c r="BT42" i="1"/>
  <c r="BS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X42" i="1"/>
  <c r="AW42" i="1"/>
  <c r="AV42" i="1"/>
  <c r="AU42" i="1"/>
  <c r="AS42" i="1"/>
  <c r="AR42" i="1"/>
  <c r="AQ42" i="1"/>
  <c r="AP42" i="1"/>
  <c r="AN42" i="1"/>
  <c r="AM42" i="1"/>
  <c r="AL42" i="1"/>
  <c r="AK42" i="1"/>
  <c r="AI42" i="1"/>
  <c r="AH42" i="1"/>
  <c r="AG42" i="1"/>
  <c r="AF42" i="1"/>
  <c r="AD42" i="1"/>
  <c r="AC42" i="1"/>
  <c r="AB42" i="1"/>
  <c r="AA42" i="1"/>
  <c r="Y42" i="1"/>
  <c r="X42" i="1"/>
  <c r="W42" i="1"/>
  <c r="V42" i="1"/>
  <c r="T42" i="1"/>
  <c r="S42" i="1"/>
  <c r="R42" i="1"/>
  <c r="Q42" i="1"/>
  <c r="O42" i="1"/>
  <c r="N42" i="1"/>
  <c r="M42" i="1"/>
  <c r="L42" i="1"/>
  <c r="CN41" i="1"/>
  <c r="CM41" i="1"/>
  <c r="CL41" i="1"/>
  <c r="CK41" i="1"/>
  <c r="CJ41" i="1"/>
  <c r="CH41" i="1"/>
  <c r="CG41" i="1"/>
  <c r="CF41" i="1"/>
  <c r="CE41" i="1"/>
  <c r="CD41" i="1"/>
  <c r="CB41" i="1"/>
  <c r="CA41" i="1"/>
  <c r="BZ41" i="1"/>
  <c r="BY41" i="1"/>
  <c r="BX41" i="1"/>
  <c r="BV41" i="1"/>
  <c r="BU41" i="1"/>
  <c r="BT41" i="1"/>
  <c r="BS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X41" i="1"/>
  <c r="AW41" i="1"/>
  <c r="AV41" i="1"/>
  <c r="AU41" i="1"/>
  <c r="AS41" i="1"/>
  <c r="AR41" i="1"/>
  <c r="AQ41" i="1"/>
  <c r="AP41" i="1"/>
  <c r="AN41" i="1"/>
  <c r="AM41" i="1"/>
  <c r="AL41" i="1"/>
  <c r="AK41" i="1"/>
  <c r="AI41" i="1"/>
  <c r="AH41" i="1"/>
  <c r="AG41" i="1"/>
  <c r="AF41" i="1"/>
  <c r="AD41" i="1"/>
  <c r="AC41" i="1"/>
  <c r="AB41" i="1"/>
  <c r="AA41" i="1"/>
  <c r="Y41" i="1"/>
  <c r="X41" i="1"/>
  <c r="W41" i="1"/>
  <c r="V41" i="1"/>
  <c r="T41" i="1"/>
  <c r="S41" i="1"/>
  <c r="R41" i="1"/>
  <c r="Q41" i="1"/>
  <c r="O41" i="1"/>
  <c r="N41" i="1"/>
  <c r="M41" i="1"/>
  <c r="L41" i="1"/>
  <c r="CN40" i="1"/>
  <c r="CM40" i="1"/>
  <c r="CL40" i="1"/>
  <c r="CK40" i="1"/>
  <c r="CJ40" i="1"/>
  <c r="CH40" i="1"/>
  <c r="CG40" i="1"/>
  <c r="CF40" i="1"/>
  <c r="CE40" i="1"/>
  <c r="CD40" i="1"/>
  <c r="CB40" i="1"/>
  <c r="CA40" i="1"/>
  <c r="BZ40" i="1"/>
  <c r="BY40" i="1"/>
  <c r="BX40" i="1"/>
  <c r="BV40" i="1"/>
  <c r="BU40" i="1"/>
  <c r="BT40" i="1"/>
  <c r="BS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X40" i="1"/>
  <c r="AW40" i="1"/>
  <c r="AV40" i="1"/>
  <c r="AU40" i="1"/>
  <c r="AS40" i="1"/>
  <c r="AR40" i="1"/>
  <c r="AQ40" i="1"/>
  <c r="AP40" i="1"/>
  <c r="AN40" i="1"/>
  <c r="AM40" i="1"/>
  <c r="AL40" i="1"/>
  <c r="AK40" i="1"/>
  <c r="AI40" i="1"/>
  <c r="AH40" i="1"/>
  <c r="AG40" i="1"/>
  <c r="AF40" i="1"/>
  <c r="AD40" i="1"/>
  <c r="AC40" i="1"/>
  <c r="AB40" i="1"/>
  <c r="AA40" i="1"/>
  <c r="Y40" i="1"/>
  <c r="X40" i="1"/>
  <c r="W40" i="1"/>
  <c r="V40" i="1"/>
  <c r="T40" i="1"/>
  <c r="S40" i="1"/>
  <c r="R40" i="1"/>
  <c r="Q40" i="1"/>
  <c r="O40" i="1"/>
  <c r="N40" i="1"/>
  <c r="M40" i="1"/>
  <c r="L40" i="1"/>
  <c r="CN39" i="1"/>
  <c r="CM39" i="1"/>
  <c r="CL39" i="1"/>
  <c r="CK39" i="1"/>
  <c r="CJ39" i="1"/>
  <c r="CH39" i="1"/>
  <c r="CG39" i="1"/>
  <c r="CF39" i="1"/>
  <c r="CE39" i="1"/>
  <c r="CD39" i="1"/>
  <c r="CB39" i="1"/>
  <c r="CA39" i="1"/>
  <c r="BZ39" i="1"/>
  <c r="BY39" i="1"/>
  <c r="BX39" i="1"/>
  <c r="BV39" i="1"/>
  <c r="BU39" i="1"/>
  <c r="BT39" i="1"/>
  <c r="BS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X39" i="1"/>
  <c r="AW39" i="1"/>
  <c r="AV39" i="1"/>
  <c r="AU39" i="1"/>
  <c r="AS39" i="1"/>
  <c r="AR39" i="1"/>
  <c r="AQ39" i="1"/>
  <c r="AP39" i="1"/>
  <c r="AN39" i="1"/>
  <c r="AM39" i="1"/>
  <c r="AL39" i="1"/>
  <c r="AK39" i="1"/>
  <c r="AI39" i="1"/>
  <c r="AH39" i="1"/>
  <c r="AG39" i="1"/>
  <c r="AF39" i="1"/>
  <c r="AD39" i="1"/>
  <c r="AC39" i="1"/>
  <c r="AB39" i="1"/>
  <c r="AA39" i="1"/>
  <c r="Y39" i="1"/>
  <c r="X39" i="1"/>
  <c r="W39" i="1"/>
  <c r="V39" i="1"/>
  <c r="T39" i="1"/>
  <c r="S39" i="1"/>
  <c r="R39" i="1"/>
  <c r="Q39" i="1"/>
  <c r="O39" i="1"/>
  <c r="N39" i="1"/>
  <c r="M39" i="1"/>
  <c r="L39" i="1"/>
  <c r="CN38" i="1"/>
  <c r="CM38" i="1"/>
  <c r="CL38" i="1"/>
  <c r="CK38" i="1"/>
  <c r="CJ38" i="1"/>
  <c r="CH38" i="1"/>
  <c r="CG38" i="1"/>
  <c r="CF38" i="1"/>
  <c r="CE38" i="1"/>
  <c r="CD38" i="1"/>
  <c r="CB38" i="1"/>
  <c r="CA38" i="1"/>
  <c r="BZ38" i="1"/>
  <c r="BY38" i="1"/>
  <c r="BX38" i="1"/>
  <c r="BV38" i="1"/>
  <c r="BU38" i="1"/>
  <c r="BT38" i="1"/>
  <c r="BS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X38" i="1"/>
  <c r="AW38" i="1"/>
  <c r="AV38" i="1"/>
  <c r="AU38" i="1"/>
  <c r="AS38" i="1"/>
  <c r="AR38" i="1"/>
  <c r="AQ38" i="1"/>
  <c r="AP38" i="1"/>
  <c r="AN38" i="1"/>
  <c r="AM38" i="1"/>
  <c r="AL38" i="1"/>
  <c r="AK38" i="1"/>
  <c r="AI38" i="1"/>
  <c r="AH38" i="1"/>
  <c r="AG38" i="1"/>
  <c r="AF38" i="1"/>
  <c r="AD38" i="1"/>
  <c r="AC38" i="1"/>
  <c r="AB38" i="1"/>
  <c r="AA38" i="1"/>
  <c r="Y38" i="1"/>
  <c r="X38" i="1"/>
  <c r="W38" i="1"/>
  <c r="V38" i="1"/>
  <c r="T38" i="1"/>
  <c r="S38" i="1"/>
  <c r="R38" i="1"/>
  <c r="Q38" i="1"/>
  <c r="O38" i="1"/>
  <c r="N38" i="1"/>
  <c r="M38" i="1"/>
  <c r="L38" i="1"/>
  <c r="CN37" i="1"/>
  <c r="CM37" i="1"/>
  <c r="CL37" i="1"/>
  <c r="CK37" i="1"/>
  <c r="CJ37" i="1"/>
  <c r="CH37" i="1"/>
  <c r="CG37" i="1"/>
  <c r="CF37" i="1"/>
  <c r="CE37" i="1"/>
  <c r="CD37" i="1"/>
  <c r="CB37" i="1"/>
  <c r="CA37" i="1"/>
  <c r="BZ37" i="1"/>
  <c r="BY37" i="1"/>
  <c r="BX37" i="1"/>
  <c r="BV37" i="1"/>
  <c r="BU37" i="1"/>
  <c r="BT37" i="1"/>
  <c r="BS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X37" i="1"/>
  <c r="AW37" i="1"/>
  <c r="AV37" i="1"/>
  <c r="AU37" i="1"/>
  <c r="AS37" i="1"/>
  <c r="AR37" i="1"/>
  <c r="AQ37" i="1"/>
  <c r="AP37" i="1"/>
  <c r="AN37" i="1"/>
  <c r="AM37" i="1"/>
  <c r="AL37" i="1"/>
  <c r="AK37" i="1"/>
  <c r="AI37" i="1"/>
  <c r="AH37" i="1"/>
  <c r="AG37" i="1"/>
  <c r="AF37" i="1"/>
  <c r="AD37" i="1"/>
  <c r="AC37" i="1"/>
  <c r="AB37" i="1"/>
  <c r="AA37" i="1"/>
  <c r="Y37" i="1"/>
  <c r="X37" i="1"/>
  <c r="W37" i="1"/>
  <c r="V37" i="1"/>
  <c r="T37" i="1"/>
  <c r="S37" i="1"/>
  <c r="R37" i="1"/>
  <c r="Q37" i="1"/>
  <c r="O37" i="1"/>
  <c r="N37" i="1"/>
  <c r="M37" i="1"/>
  <c r="L37" i="1"/>
  <c r="CN36" i="1"/>
  <c r="CM36" i="1"/>
  <c r="CL36" i="1"/>
  <c r="CK36" i="1"/>
  <c r="CJ36" i="1"/>
  <c r="CH36" i="1"/>
  <c r="CG36" i="1"/>
  <c r="CF36" i="1"/>
  <c r="CE36" i="1"/>
  <c r="CD36" i="1"/>
  <c r="CB36" i="1"/>
  <c r="CA36" i="1"/>
  <c r="BZ36" i="1"/>
  <c r="BY36" i="1"/>
  <c r="BX36" i="1"/>
  <c r="BV36" i="1"/>
  <c r="BU36" i="1"/>
  <c r="BT36" i="1"/>
  <c r="BS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X36" i="1"/>
  <c r="AW36" i="1"/>
  <c r="AV36" i="1"/>
  <c r="AU36" i="1"/>
  <c r="AS36" i="1"/>
  <c r="AR36" i="1"/>
  <c r="AQ36" i="1"/>
  <c r="AP36" i="1"/>
  <c r="AN36" i="1"/>
  <c r="AM36" i="1"/>
  <c r="AL36" i="1"/>
  <c r="AK36" i="1"/>
  <c r="AI36" i="1"/>
  <c r="AH36" i="1"/>
  <c r="AG36" i="1"/>
  <c r="AF36" i="1"/>
  <c r="AD36" i="1"/>
  <c r="AC36" i="1"/>
  <c r="AB36" i="1"/>
  <c r="AA36" i="1"/>
  <c r="Y36" i="1"/>
  <c r="X36" i="1"/>
  <c r="W36" i="1"/>
  <c r="V36" i="1"/>
  <c r="T36" i="1"/>
  <c r="S36" i="1"/>
  <c r="R36" i="1"/>
  <c r="Q36" i="1"/>
  <c r="O36" i="1"/>
  <c r="N36" i="1"/>
  <c r="M36" i="1"/>
  <c r="L36" i="1"/>
  <c r="CN35" i="1"/>
  <c r="CM35" i="1"/>
  <c r="CL35" i="1"/>
  <c r="CK35" i="1"/>
  <c r="CJ35" i="1"/>
  <c r="CH35" i="1"/>
  <c r="CG35" i="1"/>
  <c r="CF35" i="1"/>
  <c r="CE35" i="1"/>
  <c r="CD35" i="1"/>
  <c r="CB35" i="1"/>
  <c r="CA35" i="1"/>
  <c r="BZ35" i="1"/>
  <c r="BY35" i="1"/>
  <c r="BX35" i="1"/>
  <c r="BV35" i="1"/>
  <c r="BU35" i="1"/>
  <c r="BT35" i="1"/>
  <c r="BS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X35" i="1"/>
  <c r="AW35" i="1"/>
  <c r="AV35" i="1"/>
  <c r="AU35" i="1"/>
  <c r="AS35" i="1"/>
  <c r="AR35" i="1"/>
  <c r="AQ35" i="1"/>
  <c r="AP35" i="1"/>
  <c r="AN35" i="1"/>
  <c r="AM35" i="1"/>
  <c r="AL35" i="1"/>
  <c r="AK35" i="1"/>
  <c r="AI35" i="1"/>
  <c r="AH35" i="1"/>
  <c r="AG35" i="1"/>
  <c r="AF35" i="1"/>
  <c r="AD35" i="1"/>
  <c r="AC35" i="1"/>
  <c r="AB35" i="1"/>
  <c r="AA35" i="1"/>
  <c r="Y35" i="1"/>
  <c r="X35" i="1"/>
  <c r="W35" i="1"/>
  <c r="V35" i="1"/>
  <c r="T35" i="1"/>
  <c r="S35" i="1"/>
  <c r="R35" i="1"/>
  <c r="Q35" i="1"/>
  <c r="O35" i="1"/>
  <c r="N35" i="1"/>
  <c r="M35" i="1"/>
  <c r="L35" i="1"/>
  <c r="CN34" i="1"/>
  <c r="CM34" i="1"/>
  <c r="CL34" i="1"/>
  <c r="CK34" i="1"/>
  <c r="CJ34" i="1"/>
  <c r="CH34" i="1"/>
  <c r="CG34" i="1"/>
  <c r="CF34" i="1"/>
  <c r="CE34" i="1"/>
  <c r="CD34" i="1"/>
  <c r="CB34" i="1"/>
  <c r="CA34" i="1"/>
  <c r="BZ34" i="1"/>
  <c r="BY34" i="1"/>
  <c r="BX34" i="1"/>
  <c r="BV34" i="1"/>
  <c r="BU34" i="1"/>
  <c r="BT34" i="1"/>
  <c r="BS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X34" i="1"/>
  <c r="AW34" i="1"/>
  <c r="AV34" i="1"/>
  <c r="AU34" i="1"/>
  <c r="AS34" i="1"/>
  <c r="AR34" i="1"/>
  <c r="AQ34" i="1"/>
  <c r="AP34" i="1"/>
  <c r="AN34" i="1"/>
  <c r="AM34" i="1"/>
  <c r="AL34" i="1"/>
  <c r="AK34" i="1"/>
  <c r="AI34" i="1"/>
  <c r="AH34" i="1"/>
  <c r="AG34" i="1"/>
  <c r="AF34" i="1"/>
  <c r="AD34" i="1"/>
  <c r="AC34" i="1"/>
  <c r="AB34" i="1"/>
  <c r="AA34" i="1"/>
  <c r="Y34" i="1"/>
  <c r="X34" i="1"/>
  <c r="W34" i="1"/>
  <c r="V34" i="1"/>
  <c r="T34" i="1"/>
  <c r="S34" i="1"/>
  <c r="R34" i="1"/>
  <c r="Q34" i="1"/>
  <c r="O34" i="1"/>
  <c r="N34" i="1"/>
  <c r="M34" i="1"/>
  <c r="L34" i="1"/>
  <c r="CN33" i="1"/>
  <c r="CM33" i="1"/>
  <c r="CL33" i="1"/>
  <c r="CK33" i="1"/>
  <c r="CJ33" i="1"/>
  <c r="CH33" i="1"/>
  <c r="CG33" i="1"/>
  <c r="CF33" i="1"/>
  <c r="CE33" i="1"/>
  <c r="CD33" i="1"/>
  <c r="CB33" i="1"/>
  <c r="CA33" i="1"/>
  <c r="BZ33" i="1"/>
  <c r="BY33" i="1"/>
  <c r="BX33" i="1"/>
  <c r="BV33" i="1"/>
  <c r="BU33" i="1"/>
  <c r="BT33" i="1"/>
  <c r="BS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X33" i="1"/>
  <c r="AW33" i="1"/>
  <c r="AV33" i="1"/>
  <c r="AU33" i="1"/>
  <c r="AS33" i="1"/>
  <c r="AR33" i="1"/>
  <c r="AQ33" i="1"/>
  <c r="AP33" i="1"/>
  <c r="AN33" i="1"/>
  <c r="AM33" i="1"/>
  <c r="AL33" i="1"/>
  <c r="AK33" i="1"/>
  <c r="AI33" i="1"/>
  <c r="AH33" i="1"/>
  <c r="AG33" i="1"/>
  <c r="AF33" i="1"/>
  <c r="AD33" i="1"/>
  <c r="AC33" i="1"/>
  <c r="AB33" i="1"/>
  <c r="AA33" i="1"/>
  <c r="Y33" i="1"/>
  <c r="X33" i="1"/>
  <c r="W33" i="1"/>
  <c r="V33" i="1"/>
  <c r="T33" i="1"/>
  <c r="S33" i="1"/>
  <c r="R33" i="1"/>
  <c r="Q33" i="1"/>
  <c r="O33" i="1"/>
  <c r="N33" i="1"/>
  <c r="M33" i="1"/>
  <c r="L33" i="1"/>
  <c r="CN32" i="1"/>
  <c r="CM32" i="1"/>
  <c r="CL32" i="1"/>
  <c r="CK32" i="1"/>
  <c r="CJ32" i="1"/>
  <c r="CH32" i="1"/>
  <c r="CG32" i="1"/>
  <c r="CF32" i="1"/>
  <c r="CE32" i="1"/>
  <c r="CD32" i="1"/>
  <c r="CB32" i="1"/>
  <c r="CA32" i="1"/>
  <c r="BZ32" i="1"/>
  <c r="BY32" i="1"/>
  <c r="BX32" i="1"/>
  <c r="BV32" i="1"/>
  <c r="BU32" i="1"/>
  <c r="BT32" i="1"/>
  <c r="BS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X32" i="1"/>
  <c r="AW32" i="1"/>
  <c r="AV32" i="1"/>
  <c r="AU32" i="1"/>
  <c r="AS32" i="1"/>
  <c r="AR32" i="1"/>
  <c r="AQ32" i="1"/>
  <c r="AP32" i="1"/>
  <c r="AN32" i="1"/>
  <c r="AM32" i="1"/>
  <c r="AL32" i="1"/>
  <c r="AK32" i="1"/>
  <c r="AI32" i="1"/>
  <c r="AH32" i="1"/>
  <c r="AG32" i="1"/>
  <c r="AF32" i="1"/>
  <c r="AD32" i="1"/>
  <c r="AC32" i="1"/>
  <c r="AB32" i="1"/>
  <c r="AA32" i="1"/>
  <c r="Y32" i="1"/>
  <c r="X32" i="1"/>
  <c r="W32" i="1"/>
  <c r="V32" i="1"/>
  <c r="T32" i="1"/>
  <c r="S32" i="1"/>
  <c r="R32" i="1"/>
  <c r="Q32" i="1"/>
  <c r="O32" i="1"/>
  <c r="N32" i="1"/>
  <c r="M32" i="1"/>
  <c r="L32" i="1"/>
  <c r="CN31" i="1"/>
  <c r="CM31" i="1"/>
  <c r="CL31" i="1"/>
  <c r="CK31" i="1"/>
  <c r="CJ31" i="1"/>
  <c r="CH31" i="1"/>
  <c r="CG31" i="1"/>
  <c r="CF31" i="1"/>
  <c r="CE31" i="1"/>
  <c r="CD31" i="1"/>
  <c r="CB31" i="1"/>
  <c r="CA31" i="1"/>
  <c r="BZ31" i="1"/>
  <c r="BY31" i="1"/>
  <c r="BX31" i="1"/>
  <c r="BV31" i="1"/>
  <c r="BU31" i="1"/>
  <c r="BT31" i="1"/>
  <c r="BS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X31" i="1"/>
  <c r="AW31" i="1"/>
  <c r="AV31" i="1"/>
  <c r="AU31" i="1"/>
  <c r="AS31" i="1"/>
  <c r="AR31" i="1"/>
  <c r="AQ31" i="1"/>
  <c r="AP31" i="1"/>
  <c r="AN31" i="1"/>
  <c r="AM31" i="1"/>
  <c r="AL31" i="1"/>
  <c r="AK31" i="1"/>
  <c r="AI31" i="1"/>
  <c r="AH31" i="1"/>
  <c r="AG31" i="1"/>
  <c r="AF31" i="1"/>
  <c r="AD31" i="1"/>
  <c r="AC31" i="1"/>
  <c r="AB31" i="1"/>
  <c r="AA31" i="1"/>
  <c r="Y31" i="1"/>
  <c r="X31" i="1"/>
  <c r="W31" i="1"/>
  <c r="V31" i="1"/>
  <c r="T31" i="1"/>
  <c r="S31" i="1"/>
  <c r="R31" i="1"/>
  <c r="Q31" i="1"/>
  <c r="O31" i="1"/>
  <c r="N31" i="1"/>
  <c r="M31" i="1"/>
  <c r="L31" i="1"/>
  <c r="CN30" i="1"/>
  <c r="CM30" i="1"/>
  <c r="CL30" i="1"/>
  <c r="CK30" i="1"/>
  <c r="CJ30" i="1"/>
  <c r="CH30" i="1"/>
  <c r="CG30" i="1"/>
  <c r="CF30" i="1"/>
  <c r="CE30" i="1"/>
  <c r="CD30" i="1"/>
  <c r="CB30" i="1"/>
  <c r="CA30" i="1"/>
  <c r="BZ30" i="1"/>
  <c r="BY30" i="1"/>
  <c r="BX30" i="1"/>
  <c r="BV30" i="1"/>
  <c r="BU30" i="1"/>
  <c r="BT30" i="1"/>
  <c r="BS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X30" i="1"/>
  <c r="AW30" i="1"/>
  <c r="AV30" i="1"/>
  <c r="AU30" i="1"/>
  <c r="AS30" i="1"/>
  <c r="AR30" i="1"/>
  <c r="AQ30" i="1"/>
  <c r="AP30" i="1"/>
  <c r="AN30" i="1"/>
  <c r="AM30" i="1"/>
  <c r="AL30" i="1"/>
  <c r="AK30" i="1"/>
  <c r="AI30" i="1"/>
  <c r="AH30" i="1"/>
  <c r="AG30" i="1"/>
  <c r="AF30" i="1"/>
  <c r="AD30" i="1"/>
  <c r="AC30" i="1"/>
  <c r="AB30" i="1"/>
  <c r="AA30" i="1"/>
  <c r="Y30" i="1"/>
  <c r="X30" i="1"/>
  <c r="W30" i="1"/>
  <c r="V30" i="1"/>
  <c r="T30" i="1"/>
  <c r="S30" i="1"/>
  <c r="R30" i="1"/>
  <c r="Q30" i="1"/>
  <c r="O30" i="1"/>
  <c r="N30" i="1"/>
  <c r="M30" i="1"/>
  <c r="L30" i="1"/>
  <c r="CN29" i="1"/>
  <c r="CM29" i="1"/>
  <c r="CL29" i="1"/>
  <c r="CK29" i="1"/>
  <c r="CJ29" i="1"/>
  <c r="CH29" i="1"/>
  <c r="CG29" i="1"/>
  <c r="CF29" i="1"/>
  <c r="CE29" i="1"/>
  <c r="CD29" i="1"/>
  <c r="CB29" i="1"/>
  <c r="CA29" i="1"/>
  <c r="BZ29" i="1"/>
  <c r="BY29" i="1"/>
  <c r="BX29" i="1"/>
  <c r="BV29" i="1"/>
  <c r="BU29" i="1"/>
  <c r="BT29" i="1"/>
  <c r="BS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W29" i="1"/>
  <c r="AV29" i="1"/>
  <c r="AU29" i="1"/>
  <c r="AS29" i="1"/>
  <c r="AR29" i="1"/>
  <c r="AQ29" i="1"/>
  <c r="AP29" i="1"/>
  <c r="AN29" i="1"/>
  <c r="AM29" i="1"/>
  <c r="AL29" i="1"/>
  <c r="AK29" i="1"/>
  <c r="AI29" i="1"/>
  <c r="AH29" i="1"/>
  <c r="AG29" i="1"/>
  <c r="AF29" i="1"/>
  <c r="AD29" i="1"/>
  <c r="AC29" i="1"/>
  <c r="AB29" i="1"/>
  <c r="AA29" i="1"/>
  <c r="Y29" i="1"/>
  <c r="X29" i="1"/>
  <c r="W29" i="1"/>
  <c r="V29" i="1"/>
  <c r="T29" i="1"/>
  <c r="S29" i="1"/>
  <c r="R29" i="1"/>
  <c r="Q29" i="1"/>
  <c r="O29" i="1"/>
  <c r="N29" i="1"/>
  <c r="M29" i="1"/>
  <c r="L29" i="1"/>
  <c r="CN28" i="1"/>
  <c r="CM28" i="1"/>
  <c r="CL28" i="1"/>
  <c r="CK28" i="1"/>
  <c r="CJ28" i="1"/>
  <c r="CH28" i="1"/>
  <c r="CG28" i="1"/>
  <c r="CF28" i="1"/>
  <c r="CE28" i="1"/>
  <c r="CD28" i="1"/>
  <c r="CB28" i="1"/>
  <c r="CA28" i="1"/>
  <c r="BZ28" i="1"/>
  <c r="BY28" i="1"/>
  <c r="BX28" i="1"/>
  <c r="BV28" i="1"/>
  <c r="BU28" i="1"/>
  <c r="BT28" i="1"/>
  <c r="BS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X28" i="1"/>
  <c r="AW28" i="1"/>
  <c r="AV28" i="1"/>
  <c r="AU28" i="1"/>
  <c r="AS28" i="1"/>
  <c r="AR28" i="1"/>
  <c r="AQ28" i="1"/>
  <c r="AP28" i="1"/>
  <c r="AN28" i="1"/>
  <c r="AM28" i="1"/>
  <c r="AL28" i="1"/>
  <c r="AK28" i="1"/>
  <c r="AI28" i="1"/>
  <c r="AH28" i="1"/>
  <c r="AG28" i="1"/>
  <c r="AF28" i="1"/>
  <c r="AD28" i="1"/>
  <c r="AC28" i="1"/>
  <c r="AB28" i="1"/>
  <c r="AA28" i="1"/>
  <c r="Y28" i="1"/>
  <c r="X28" i="1"/>
  <c r="W28" i="1"/>
  <c r="V28" i="1"/>
  <c r="T28" i="1"/>
  <c r="S28" i="1"/>
  <c r="R28" i="1"/>
  <c r="Q28" i="1"/>
  <c r="O28" i="1"/>
  <c r="N28" i="1"/>
  <c r="M28" i="1"/>
  <c r="L28" i="1"/>
  <c r="CN27" i="1"/>
  <c r="CM27" i="1"/>
  <c r="CL27" i="1"/>
  <c r="CK27" i="1"/>
  <c r="CJ27" i="1"/>
  <c r="CH27" i="1"/>
  <c r="CG27" i="1"/>
  <c r="CF27" i="1"/>
  <c r="CE27" i="1"/>
  <c r="CD27" i="1"/>
  <c r="CB27" i="1"/>
  <c r="CA27" i="1"/>
  <c r="BZ27" i="1"/>
  <c r="BY27" i="1"/>
  <c r="BX27" i="1"/>
  <c r="BV27" i="1"/>
  <c r="BU27" i="1"/>
  <c r="BT27" i="1"/>
  <c r="BS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X27" i="1"/>
  <c r="AW27" i="1"/>
  <c r="AV27" i="1"/>
  <c r="AU27" i="1"/>
  <c r="AS27" i="1"/>
  <c r="AR27" i="1"/>
  <c r="AQ27" i="1"/>
  <c r="AP27" i="1"/>
  <c r="AN27" i="1"/>
  <c r="AM27" i="1"/>
  <c r="AL27" i="1"/>
  <c r="AK27" i="1"/>
  <c r="AI27" i="1"/>
  <c r="AH27" i="1"/>
  <c r="AG27" i="1"/>
  <c r="AF27" i="1"/>
  <c r="AD27" i="1"/>
  <c r="AC27" i="1"/>
  <c r="AB27" i="1"/>
  <c r="AA27" i="1"/>
  <c r="Y27" i="1"/>
  <c r="X27" i="1"/>
  <c r="W27" i="1"/>
  <c r="V27" i="1"/>
  <c r="T27" i="1"/>
  <c r="S27" i="1"/>
  <c r="R27" i="1"/>
  <c r="Q27" i="1"/>
  <c r="O27" i="1"/>
  <c r="N27" i="1"/>
  <c r="M27" i="1"/>
  <c r="L27" i="1"/>
  <c r="CN26" i="1"/>
  <c r="CM26" i="1"/>
  <c r="CL26" i="1"/>
  <c r="CK26" i="1"/>
  <c r="CJ26" i="1"/>
  <c r="CH26" i="1"/>
  <c r="CG26" i="1"/>
  <c r="CF26" i="1"/>
  <c r="CE26" i="1"/>
  <c r="CD26" i="1"/>
  <c r="CB26" i="1"/>
  <c r="CA26" i="1"/>
  <c r="BZ26" i="1"/>
  <c r="BY26" i="1"/>
  <c r="BX26" i="1"/>
  <c r="BV26" i="1"/>
  <c r="BU26" i="1"/>
  <c r="BT26" i="1"/>
  <c r="BS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X26" i="1"/>
  <c r="AW26" i="1"/>
  <c r="AV26" i="1"/>
  <c r="AU26" i="1"/>
  <c r="AS26" i="1"/>
  <c r="AR26" i="1"/>
  <c r="AQ26" i="1"/>
  <c r="AP26" i="1"/>
  <c r="AN26" i="1"/>
  <c r="AM26" i="1"/>
  <c r="AL26" i="1"/>
  <c r="AK26" i="1"/>
  <c r="AI26" i="1"/>
  <c r="AH26" i="1"/>
  <c r="AG26" i="1"/>
  <c r="AF26" i="1"/>
  <c r="AD26" i="1"/>
  <c r="AC26" i="1"/>
  <c r="AB26" i="1"/>
  <c r="AA26" i="1"/>
  <c r="Y26" i="1"/>
  <c r="X26" i="1"/>
  <c r="W26" i="1"/>
  <c r="V26" i="1"/>
  <c r="T26" i="1"/>
  <c r="S26" i="1"/>
  <c r="R26" i="1"/>
  <c r="Q26" i="1"/>
  <c r="O26" i="1"/>
  <c r="N26" i="1"/>
  <c r="M26" i="1"/>
  <c r="L26" i="1"/>
  <c r="CN25" i="1"/>
  <c r="CM25" i="1"/>
  <c r="CL25" i="1"/>
  <c r="CK25" i="1"/>
  <c r="CJ25" i="1"/>
  <c r="CH25" i="1"/>
  <c r="CG25" i="1"/>
  <c r="CF25" i="1"/>
  <c r="CE25" i="1"/>
  <c r="CD25" i="1"/>
  <c r="CB25" i="1"/>
  <c r="CA25" i="1"/>
  <c r="BZ25" i="1"/>
  <c r="BY25" i="1"/>
  <c r="BX25" i="1"/>
  <c r="BV25" i="1"/>
  <c r="BU25" i="1"/>
  <c r="BT25" i="1"/>
  <c r="BS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X25" i="1"/>
  <c r="AW25" i="1"/>
  <c r="AV25" i="1"/>
  <c r="AU25" i="1"/>
  <c r="AS25" i="1"/>
  <c r="AR25" i="1"/>
  <c r="AQ25" i="1"/>
  <c r="AP25" i="1"/>
  <c r="AN25" i="1"/>
  <c r="AM25" i="1"/>
  <c r="AL25" i="1"/>
  <c r="AK25" i="1"/>
  <c r="AI25" i="1"/>
  <c r="AH25" i="1"/>
  <c r="AG25" i="1"/>
  <c r="AF25" i="1"/>
  <c r="AD25" i="1"/>
  <c r="AC25" i="1"/>
  <c r="AB25" i="1"/>
  <c r="AA25" i="1"/>
  <c r="Y25" i="1"/>
  <c r="X25" i="1"/>
  <c r="W25" i="1"/>
  <c r="V25" i="1"/>
  <c r="T25" i="1"/>
  <c r="S25" i="1"/>
  <c r="R25" i="1"/>
  <c r="Q25" i="1"/>
  <c r="O25" i="1"/>
  <c r="N25" i="1"/>
  <c r="M25" i="1"/>
  <c r="L25" i="1"/>
  <c r="CN24" i="1"/>
  <c r="CM24" i="1"/>
  <c r="CL24" i="1"/>
  <c r="CK24" i="1"/>
  <c r="CJ24" i="1"/>
  <c r="CH24" i="1"/>
  <c r="CG24" i="1"/>
  <c r="CF24" i="1"/>
  <c r="CE24" i="1"/>
  <c r="CD24" i="1"/>
  <c r="CB24" i="1"/>
  <c r="CA24" i="1"/>
  <c r="BZ24" i="1"/>
  <c r="BY24" i="1"/>
  <c r="BX24" i="1"/>
  <c r="BV24" i="1"/>
  <c r="BU24" i="1"/>
  <c r="BT24" i="1"/>
  <c r="BS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X24" i="1"/>
  <c r="AW24" i="1"/>
  <c r="AV24" i="1"/>
  <c r="AU24" i="1"/>
  <c r="AS24" i="1"/>
  <c r="AR24" i="1"/>
  <c r="AQ24" i="1"/>
  <c r="AP24" i="1"/>
  <c r="AN24" i="1"/>
  <c r="AM24" i="1"/>
  <c r="AL24" i="1"/>
  <c r="AK24" i="1"/>
  <c r="AI24" i="1"/>
  <c r="AH24" i="1"/>
  <c r="AG24" i="1"/>
  <c r="AF24" i="1"/>
  <c r="AD24" i="1"/>
  <c r="AC24" i="1"/>
  <c r="AB24" i="1"/>
  <c r="AA24" i="1"/>
  <c r="Y24" i="1"/>
  <c r="X24" i="1"/>
  <c r="W24" i="1"/>
  <c r="V24" i="1"/>
  <c r="T24" i="1"/>
  <c r="S24" i="1"/>
  <c r="R24" i="1"/>
  <c r="Q24" i="1"/>
  <c r="O24" i="1"/>
  <c r="N24" i="1"/>
  <c r="M24" i="1"/>
  <c r="L24" i="1"/>
  <c r="CN23" i="1"/>
  <c r="CM23" i="1"/>
  <c r="CL23" i="1"/>
  <c r="CK23" i="1"/>
  <c r="CJ23" i="1"/>
  <c r="CH23" i="1"/>
  <c r="CG23" i="1"/>
  <c r="CF23" i="1"/>
  <c r="CE23" i="1"/>
  <c r="CD23" i="1"/>
  <c r="CB23" i="1"/>
  <c r="CA23" i="1"/>
  <c r="BZ23" i="1"/>
  <c r="BY23" i="1"/>
  <c r="BX23" i="1"/>
  <c r="BV23" i="1"/>
  <c r="BU23" i="1"/>
  <c r="BT23" i="1"/>
  <c r="BS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X23" i="1"/>
  <c r="AW23" i="1"/>
  <c r="AV23" i="1"/>
  <c r="AU23" i="1"/>
  <c r="AS23" i="1"/>
  <c r="AR23" i="1"/>
  <c r="AQ23" i="1"/>
  <c r="AP23" i="1"/>
  <c r="AN23" i="1"/>
  <c r="AM23" i="1"/>
  <c r="AL23" i="1"/>
  <c r="AK23" i="1"/>
  <c r="AI23" i="1"/>
  <c r="AH23" i="1"/>
  <c r="AG23" i="1"/>
  <c r="AF23" i="1"/>
  <c r="AD23" i="1"/>
  <c r="AC23" i="1"/>
  <c r="AB23" i="1"/>
  <c r="AA23" i="1"/>
  <c r="Y23" i="1"/>
  <c r="X23" i="1"/>
  <c r="W23" i="1"/>
  <c r="V23" i="1"/>
  <c r="T23" i="1"/>
  <c r="S23" i="1"/>
  <c r="R23" i="1"/>
  <c r="Q23" i="1"/>
  <c r="O23" i="1"/>
  <c r="N23" i="1"/>
  <c r="M23" i="1"/>
  <c r="L23" i="1"/>
  <c r="CN22" i="1"/>
  <c r="CM22" i="1"/>
  <c r="CL22" i="1"/>
  <c r="CK22" i="1"/>
  <c r="CJ22" i="1"/>
  <c r="CH22" i="1"/>
  <c r="CG22" i="1"/>
  <c r="CF22" i="1"/>
  <c r="CE22" i="1"/>
  <c r="CD22" i="1"/>
  <c r="CB22" i="1"/>
  <c r="CA22" i="1"/>
  <c r="BZ22" i="1"/>
  <c r="BY22" i="1"/>
  <c r="BX22" i="1"/>
  <c r="BV22" i="1"/>
  <c r="BU22" i="1"/>
  <c r="BT22" i="1"/>
  <c r="BS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X22" i="1"/>
  <c r="AW22" i="1"/>
  <c r="AV22" i="1"/>
  <c r="AU22" i="1"/>
  <c r="AS22" i="1"/>
  <c r="AR22" i="1"/>
  <c r="AQ22" i="1"/>
  <c r="AP22" i="1"/>
  <c r="AN22" i="1"/>
  <c r="AM22" i="1"/>
  <c r="AL22" i="1"/>
  <c r="AK22" i="1"/>
  <c r="AI22" i="1"/>
  <c r="AH22" i="1"/>
  <c r="AG22" i="1"/>
  <c r="AF22" i="1"/>
  <c r="AD22" i="1"/>
  <c r="AC22" i="1"/>
  <c r="AB22" i="1"/>
  <c r="AA22" i="1"/>
  <c r="Y22" i="1"/>
  <c r="X22" i="1"/>
  <c r="W22" i="1"/>
  <c r="V22" i="1"/>
  <c r="T22" i="1"/>
  <c r="S22" i="1"/>
  <c r="R22" i="1"/>
  <c r="Q22" i="1"/>
  <c r="O22" i="1"/>
  <c r="N22" i="1"/>
  <c r="M22" i="1"/>
  <c r="L22" i="1"/>
  <c r="CN21" i="1"/>
  <c r="CM21" i="1"/>
  <c r="CL21" i="1"/>
  <c r="CK21" i="1"/>
  <c r="CJ21" i="1"/>
  <c r="CH21" i="1"/>
  <c r="CG21" i="1"/>
  <c r="CF21" i="1"/>
  <c r="CE21" i="1"/>
  <c r="CD21" i="1"/>
  <c r="CB21" i="1"/>
  <c r="CA21" i="1"/>
  <c r="BZ21" i="1"/>
  <c r="BY21" i="1"/>
  <c r="BX21" i="1"/>
  <c r="BV21" i="1"/>
  <c r="BU21" i="1"/>
  <c r="BT21" i="1"/>
  <c r="BS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X21" i="1"/>
  <c r="AW21" i="1"/>
  <c r="AV21" i="1"/>
  <c r="AU21" i="1"/>
  <c r="AS21" i="1"/>
  <c r="AR21" i="1"/>
  <c r="AQ21" i="1"/>
  <c r="AP21" i="1"/>
  <c r="AN21" i="1"/>
  <c r="AM21" i="1"/>
  <c r="AL21" i="1"/>
  <c r="AK21" i="1"/>
  <c r="AI21" i="1"/>
  <c r="AH21" i="1"/>
  <c r="AG21" i="1"/>
  <c r="AF21" i="1"/>
  <c r="AD21" i="1"/>
  <c r="AC21" i="1"/>
  <c r="AB21" i="1"/>
  <c r="AA21" i="1"/>
  <c r="Y21" i="1"/>
  <c r="X21" i="1"/>
  <c r="W21" i="1"/>
  <c r="V21" i="1"/>
  <c r="T21" i="1"/>
  <c r="S21" i="1"/>
  <c r="R21" i="1"/>
  <c r="Q21" i="1"/>
  <c r="O21" i="1"/>
  <c r="N21" i="1"/>
  <c r="M21" i="1"/>
  <c r="L21" i="1"/>
  <c r="CN20" i="1"/>
  <c r="CM20" i="1"/>
  <c r="CL20" i="1"/>
  <c r="CK20" i="1"/>
  <c r="CJ20" i="1"/>
  <c r="CH20" i="1"/>
  <c r="CG20" i="1"/>
  <c r="CF20" i="1"/>
  <c r="CE20" i="1"/>
  <c r="CD20" i="1"/>
  <c r="CB20" i="1"/>
  <c r="CA20" i="1"/>
  <c r="BZ20" i="1"/>
  <c r="BY20" i="1"/>
  <c r="BX20" i="1"/>
  <c r="BV20" i="1"/>
  <c r="BU20" i="1"/>
  <c r="BT20" i="1"/>
  <c r="BS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X20" i="1"/>
  <c r="AW20" i="1"/>
  <c r="AV20" i="1"/>
  <c r="AU20" i="1"/>
  <c r="AS20" i="1"/>
  <c r="AR20" i="1"/>
  <c r="AQ20" i="1"/>
  <c r="AP20" i="1"/>
  <c r="AN20" i="1"/>
  <c r="AM20" i="1"/>
  <c r="AL20" i="1"/>
  <c r="AK20" i="1"/>
  <c r="AI20" i="1"/>
  <c r="AH20" i="1"/>
  <c r="AG20" i="1"/>
  <c r="AF20" i="1"/>
  <c r="AD20" i="1"/>
  <c r="AC20" i="1"/>
  <c r="AB20" i="1"/>
  <c r="AA20" i="1"/>
  <c r="Y20" i="1"/>
  <c r="X20" i="1"/>
  <c r="W20" i="1"/>
  <c r="V20" i="1"/>
  <c r="T20" i="1"/>
  <c r="S20" i="1"/>
  <c r="R20" i="1"/>
  <c r="Q20" i="1"/>
  <c r="O20" i="1"/>
  <c r="N20" i="1"/>
  <c r="M20" i="1"/>
  <c r="L20" i="1"/>
  <c r="H136" i="1"/>
  <c r="A113" i="1"/>
  <c r="A303" i="3" s="1"/>
  <c r="A117" i="1"/>
  <c r="A304" i="3" s="1"/>
  <c r="A121" i="1"/>
  <c r="A305" i="3" s="1"/>
  <c r="A129" i="1"/>
  <c r="A307" i="3" s="1"/>
  <c r="E9" i="3"/>
  <c r="E10" i="3" s="1"/>
  <c r="CM2" i="1"/>
  <c r="CM3" i="1"/>
  <c r="CM4" i="1"/>
  <c r="CM5" i="1"/>
  <c r="CM6" i="1"/>
  <c r="CM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56" i="1"/>
  <c r="CM57" i="1"/>
  <c r="CM58" i="1"/>
  <c r="CM59" i="1"/>
  <c r="CM60" i="1"/>
  <c r="CM61" i="1"/>
  <c r="CM62" i="1"/>
  <c r="CM63" i="1"/>
  <c r="CM64" i="1"/>
  <c r="CM65" i="1"/>
  <c r="CM66" i="1"/>
  <c r="CM67" i="1"/>
  <c r="CM68" i="1"/>
  <c r="CM69" i="1"/>
  <c r="CM70" i="1"/>
  <c r="CM71" i="1"/>
  <c r="CM72" i="1"/>
  <c r="CM73" i="1"/>
  <c r="CM92" i="1"/>
  <c r="CM93" i="1"/>
  <c r="CM94" i="1"/>
  <c r="CM95" i="1"/>
  <c r="CM96" i="1"/>
  <c r="CM97" i="1"/>
  <c r="CM98" i="1"/>
  <c r="CM99" i="1"/>
  <c r="CM100" i="1"/>
  <c r="CM101" i="1"/>
  <c r="CM102" i="1"/>
  <c r="CM103" i="1"/>
  <c r="CM104" i="1"/>
  <c r="CM105" i="1"/>
  <c r="CM106" i="1"/>
  <c r="CM107" i="1"/>
  <c r="CM108" i="1"/>
  <c r="CM109" i="1"/>
  <c r="CJ2" i="1"/>
  <c r="CJ3" i="1"/>
  <c r="CJ4" i="1"/>
  <c r="CJ5" i="1"/>
  <c r="CJ6" i="1"/>
  <c r="CJ7" i="1"/>
  <c r="CJ8" i="1"/>
  <c r="CJ9" i="1"/>
  <c r="CJ10" i="1"/>
  <c r="CJ11" i="1"/>
  <c r="CJ12" i="1"/>
  <c r="CJ13" i="1"/>
  <c r="CJ14" i="1"/>
  <c r="CJ15" i="1"/>
  <c r="CJ16" i="1"/>
  <c r="CJ17" i="1"/>
  <c r="CJ18" i="1"/>
  <c r="CJ19" i="1"/>
  <c r="CJ92" i="1"/>
  <c r="CJ93" i="1"/>
  <c r="CJ94" i="1"/>
  <c r="CJ95" i="1"/>
  <c r="CJ96" i="1"/>
  <c r="CJ97" i="1"/>
  <c r="CJ98" i="1"/>
  <c r="CJ99" i="1"/>
  <c r="CJ100" i="1"/>
  <c r="CJ101" i="1"/>
  <c r="CJ102" i="1"/>
  <c r="CJ103" i="1"/>
  <c r="CJ104" i="1"/>
  <c r="CJ105" i="1"/>
  <c r="CJ106" i="1"/>
  <c r="CJ107" i="1"/>
  <c r="CJ108" i="1"/>
  <c r="CJ109" i="1"/>
  <c r="CJ56" i="1"/>
  <c r="CJ57" i="1"/>
  <c r="CJ58" i="1"/>
  <c r="CJ59" i="1"/>
  <c r="CJ60" i="1"/>
  <c r="CJ61" i="1"/>
  <c r="CJ62" i="1"/>
  <c r="CJ63" i="1"/>
  <c r="CJ64" i="1"/>
  <c r="CJ65" i="1"/>
  <c r="CJ66" i="1"/>
  <c r="CJ67" i="1"/>
  <c r="CJ68" i="1"/>
  <c r="CJ69" i="1"/>
  <c r="CJ70" i="1"/>
  <c r="CJ71" i="1"/>
  <c r="CJ72" i="1"/>
  <c r="CJ73" i="1"/>
  <c r="CG2" i="1"/>
  <c r="CG3" i="1"/>
  <c r="CG4" i="1"/>
  <c r="CG5" i="1"/>
  <c r="CG6" i="1"/>
  <c r="CG7" i="1"/>
  <c r="CG8" i="1"/>
  <c r="CG9" i="1"/>
  <c r="CG10" i="1"/>
  <c r="CG11" i="1"/>
  <c r="CG12" i="1"/>
  <c r="CG13" i="1"/>
  <c r="CG14" i="1"/>
  <c r="CG15" i="1"/>
  <c r="CG16" i="1"/>
  <c r="CG17" i="1"/>
  <c r="CG18" i="1"/>
  <c r="CG19" i="1"/>
  <c r="CG56" i="1"/>
  <c r="CG57" i="1"/>
  <c r="CG58" i="1"/>
  <c r="CG59" i="1"/>
  <c r="CG60" i="1"/>
  <c r="CG61" i="1"/>
  <c r="CG62" i="1"/>
  <c r="CG63" i="1"/>
  <c r="CG64" i="1"/>
  <c r="CG65" i="1"/>
  <c r="CG66" i="1"/>
  <c r="CG67" i="1"/>
  <c r="CG68" i="1"/>
  <c r="CG69" i="1"/>
  <c r="CG70" i="1"/>
  <c r="CG71" i="1"/>
  <c r="CG72" i="1"/>
  <c r="CG73" i="1"/>
  <c r="CG92" i="1"/>
  <c r="CG93" i="1"/>
  <c r="CG94" i="1"/>
  <c r="CG95" i="1"/>
  <c r="CG96" i="1"/>
  <c r="CG97" i="1"/>
  <c r="CG98" i="1"/>
  <c r="CG99" i="1"/>
  <c r="CG100" i="1"/>
  <c r="CG101" i="1"/>
  <c r="CG102" i="1"/>
  <c r="CG103" i="1"/>
  <c r="CG104" i="1"/>
  <c r="CG105" i="1"/>
  <c r="CG106" i="1"/>
  <c r="CG107" i="1"/>
  <c r="CG108" i="1"/>
  <c r="CG109" i="1"/>
  <c r="CD2" i="1"/>
  <c r="CD3" i="1"/>
  <c r="CD4" i="1"/>
  <c r="CD5" i="1"/>
  <c r="CD6" i="1"/>
  <c r="CD7" i="1"/>
  <c r="CD8" i="1"/>
  <c r="CD9" i="1"/>
  <c r="CD10" i="1"/>
  <c r="CD11" i="1"/>
  <c r="CD12" i="1"/>
  <c r="CD13" i="1"/>
  <c r="CD14" i="1"/>
  <c r="CD15" i="1"/>
  <c r="CD16" i="1"/>
  <c r="CD17" i="1"/>
  <c r="CD18" i="1"/>
  <c r="CD19" i="1"/>
  <c r="CD92" i="1"/>
  <c r="CD93" i="1"/>
  <c r="CD94" i="1"/>
  <c r="CD95" i="1"/>
  <c r="CD96" i="1"/>
  <c r="CD97" i="1"/>
  <c r="CD98" i="1"/>
  <c r="CD99" i="1"/>
  <c r="CD100" i="1"/>
  <c r="CD101" i="1"/>
  <c r="CD102" i="1"/>
  <c r="CD103" i="1"/>
  <c r="CD104" i="1"/>
  <c r="CD105" i="1"/>
  <c r="CD106" i="1"/>
  <c r="CD107" i="1"/>
  <c r="CD108" i="1"/>
  <c r="CD109" i="1"/>
  <c r="CD56" i="1"/>
  <c r="CD57" i="1"/>
  <c r="CD58" i="1"/>
  <c r="CD59" i="1"/>
  <c r="CD60" i="1"/>
  <c r="CD61" i="1"/>
  <c r="CD62" i="1"/>
  <c r="CD63" i="1"/>
  <c r="CD64" i="1"/>
  <c r="CD65" i="1"/>
  <c r="CD66" i="1"/>
  <c r="CD67" i="1"/>
  <c r="CD68" i="1"/>
  <c r="CD69" i="1"/>
  <c r="CD70" i="1"/>
  <c r="CD71" i="1"/>
  <c r="CD72" i="1"/>
  <c r="CD73" i="1"/>
  <c r="CA2" i="1"/>
  <c r="CA3" i="1"/>
  <c r="CA4" i="1"/>
  <c r="CA5" i="1"/>
  <c r="CA6" i="1"/>
  <c r="CA7" i="1"/>
  <c r="CA8" i="1"/>
  <c r="CA9" i="1"/>
  <c r="CA10" i="1"/>
  <c r="CA11" i="1"/>
  <c r="CA12" i="1"/>
  <c r="CA13" i="1"/>
  <c r="CA14" i="1"/>
  <c r="CA15" i="1"/>
  <c r="CA16" i="1"/>
  <c r="CA17" i="1"/>
  <c r="CA18" i="1"/>
  <c r="CA19" i="1"/>
  <c r="CA56" i="1"/>
  <c r="CA57" i="1"/>
  <c r="CA58" i="1"/>
  <c r="CA59" i="1"/>
  <c r="CA60" i="1"/>
  <c r="CA61" i="1"/>
  <c r="CA62" i="1"/>
  <c r="CA63" i="1"/>
  <c r="CA64" i="1"/>
  <c r="CA65" i="1"/>
  <c r="CA66" i="1"/>
  <c r="CA67" i="1"/>
  <c r="CA68" i="1"/>
  <c r="CA69" i="1"/>
  <c r="CA70" i="1"/>
  <c r="CA71" i="1"/>
  <c r="CA72" i="1"/>
  <c r="CA73" i="1"/>
  <c r="CA92" i="1"/>
  <c r="CA93" i="1"/>
  <c r="CA94" i="1"/>
  <c r="CA95" i="1"/>
  <c r="CA96" i="1"/>
  <c r="CA97" i="1"/>
  <c r="CA98" i="1"/>
  <c r="CA99" i="1"/>
  <c r="CA100" i="1"/>
  <c r="CA101" i="1"/>
  <c r="CA102" i="1"/>
  <c r="CA103" i="1"/>
  <c r="CA104" i="1"/>
  <c r="CA105" i="1"/>
  <c r="CA106" i="1"/>
  <c r="CA107" i="1"/>
  <c r="CA108" i="1"/>
  <c r="CA109" i="1"/>
  <c r="BX2" i="1"/>
  <c r="BX3" i="1"/>
  <c r="BX4" i="1"/>
  <c r="BX5" i="1"/>
  <c r="BX6" i="1"/>
  <c r="BX7" i="1"/>
  <c r="BX8" i="1"/>
  <c r="BX9" i="1"/>
  <c r="BX10" i="1"/>
  <c r="BX11" i="1"/>
  <c r="BX12" i="1"/>
  <c r="BX13" i="1"/>
  <c r="BX14" i="1"/>
  <c r="BX15" i="1"/>
  <c r="BX16" i="1"/>
  <c r="BX17" i="1"/>
  <c r="BX18" i="1"/>
  <c r="BX19" i="1"/>
  <c r="BX92" i="1"/>
  <c r="BX93" i="1"/>
  <c r="BX94" i="1"/>
  <c r="BX95" i="1"/>
  <c r="BX96" i="1"/>
  <c r="BX97" i="1"/>
  <c r="BX98" i="1"/>
  <c r="BX99" i="1"/>
  <c r="BX100" i="1"/>
  <c r="BX101" i="1"/>
  <c r="BX102" i="1"/>
  <c r="BX103" i="1"/>
  <c r="BX104" i="1"/>
  <c r="BX105" i="1"/>
  <c r="BX106" i="1"/>
  <c r="BX107" i="1"/>
  <c r="BX108" i="1"/>
  <c r="BX109" i="1"/>
  <c r="BX56" i="1"/>
  <c r="BX57" i="1"/>
  <c r="BX58" i="1"/>
  <c r="BX59" i="1"/>
  <c r="BX60" i="1"/>
  <c r="BX61" i="1"/>
  <c r="BX62" i="1"/>
  <c r="BX63" i="1"/>
  <c r="BX64" i="1"/>
  <c r="BX65" i="1"/>
  <c r="BX66" i="1"/>
  <c r="BX67" i="1"/>
  <c r="BX68" i="1"/>
  <c r="BX69" i="1"/>
  <c r="BX70" i="1"/>
  <c r="BX71" i="1"/>
  <c r="BX72" i="1"/>
  <c r="BX73" i="1"/>
  <c r="CP114" i="1"/>
  <c r="CP115" i="1"/>
  <c r="CP122" i="1"/>
  <c r="CP123" i="1"/>
  <c r="CP126" i="1"/>
  <c r="CP127" i="1"/>
  <c r="CP130" i="1"/>
  <c r="CP131" i="1"/>
  <c r="CP134" i="1"/>
  <c r="CP135" i="1"/>
  <c r="CQ114" i="1"/>
  <c r="CQ115" i="1"/>
  <c r="CQ118" i="1"/>
  <c r="CQ119" i="1"/>
  <c r="CQ122" i="1"/>
  <c r="CQ123" i="1"/>
  <c r="CQ126" i="1"/>
  <c r="CQ127" i="1"/>
  <c r="CQ130" i="1"/>
  <c r="CQ131" i="1"/>
  <c r="CQ134" i="1"/>
  <c r="CQ135" i="1"/>
  <c r="Q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T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R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S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BH2" i="1"/>
  <c r="BH3" i="1"/>
  <c r="BH4" i="1"/>
  <c r="BH5" i="1"/>
  <c r="BH6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3" i="1"/>
  <c r="BH92" i="1"/>
  <c r="BH93" i="1"/>
  <c r="BH94" i="1"/>
  <c r="BH95" i="1"/>
  <c r="BH96" i="1"/>
  <c r="BH97" i="1"/>
  <c r="BH98" i="1"/>
  <c r="BH99" i="1"/>
  <c r="BH100" i="1"/>
  <c r="BH101" i="1"/>
  <c r="BH102" i="1"/>
  <c r="BH103" i="1"/>
  <c r="BH104" i="1"/>
  <c r="BH105" i="1"/>
  <c r="BH106" i="1"/>
  <c r="BH107" i="1"/>
  <c r="BH108" i="1"/>
  <c r="BH109" i="1"/>
  <c r="BG2" i="1"/>
  <c r="BG3" i="1"/>
  <c r="BG4" i="1"/>
  <c r="BG5" i="1"/>
  <c r="BG6" i="1"/>
  <c r="BG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56" i="1"/>
  <c r="BG57" i="1"/>
  <c r="BG58" i="1"/>
  <c r="BG59" i="1"/>
  <c r="BG60" i="1"/>
  <c r="BG61" i="1"/>
  <c r="BG62" i="1"/>
  <c r="BG63" i="1"/>
  <c r="BG64" i="1"/>
  <c r="BG65" i="1"/>
  <c r="BG66" i="1"/>
  <c r="BG67" i="1"/>
  <c r="BG68" i="1"/>
  <c r="BG69" i="1"/>
  <c r="BG70" i="1"/>
  <c r="BG71" i="1"/>
  <c r="BG72" i="1"/>
  <c r="BG73" i="1"/>
  <c r="BG92" i="1"/>
  <c r="BG93" i="1"/>
  <c r="BG94" i="1"/>
  <c r="BG95" i="1"/>
  <c r="BG96" i="1"/>
  <c r="BG97" i="1"/>
  <c r="BG98" i="1"/>
  <c r="BG99" i="1"/>
  <c r="BG100" i="1"/>
  <c r="BG101" i="1"/>
  <c r="BG102" i="1"/>
  <c r="BG103" i="1"/>
  <c r="BG104" i="1"/>
  <c r="BG105" i="1"/>
  <c r="BG106" i="1"/>
  <c r="BG107" i="1"/>
  <c r="BG108" i="1"/>
  <c r="BG109" i="1"/>
  <c r="BF2" i="1"/>
  <c r="BF3" i="1"/>
  <c r="BF4" i="1"/>
  <c r="BF5" i="1"/>
  <c r="BF6" i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109" i="1"/>
  <c r="G110" i="1"/>
  <c r="C197" i="3" s="1"/>
  <c r="C195" i="3"/>
  <c r="AV2" i="1"/>
  <c r="B110" i="1"/>
  <c r="CR110" i="1"/>
  <c r="C370" i="3" s="1"/>
  <c r="BA2" i="1"/>
  <c r="BA3" i="1"/>
  <c r="BA4" i="1"/>
  <c r="BA5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92" i="1"/>
  <c r="BA93" i="1"/>
  <c r="BA94" i="1"/>
  <c r="BA95" i="1"/>
  <c r="BA96" i="1"/>
  <c r="BA97" i="1"/>
  <c r="BA98" i="1"/>
  <c r="BA99" i="1"/>
  <c r="BA100" i="1"/>
  <c r="BA101" i="1"/>
  <c r="BA102" i="1"/>
  <c r="BA103" i="1"/>
  <c r="BA104" i="1"/>
  <c r="BA105" i="1"/>
  <c r="BA106" i="1"/>
  <c r="BA107" i="1"/>
  <c r="BA108" i="1"/>
  <c r="BA109" i="1"/>
  <c r="BD2" i="1"/>
  <c r="BD3" i="1"/>
  <c r="BD4" i="1"/>
  <c r="BD5" i="1"/>
  <c r="BD6" i="1"/>
  <c r="BD7" i="1"/>
  <c r="BD8" i="1"/>
  <c r="BD9" i="1"/>
  <c r="BD10" i="1"/>
  <c r="BD11" i="1"/>
  <c r="BD12" i="1"/>
  <c r="BD13" i="1"/>
  <c r="BD14" i="1"/>
  <c r="BD15" i="1"/>
  <c r="BD16" i="1"/>
  <c r="BD17" i="1"/>
  <c r="BD18" i="1"/>
  <c r="BD19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D68" i="1"/>
  <c r="BD69" i="1"/>
  <c r="BD70" i="1"/>
  <c r="BD71" i="1"/>
  <c r="BD72" i="1"/>
  <c r="BD73" i="1"/>
  <c r="BD92" i="1"/>
  <c r="BD93" i="1"/>
  <c r="BD94" i="1"/>
  <c r="BD95" i="1"/>
  <c r="BD96" i="1"/>
  <c r="BD97" i="1"/>
  <c r="BD98" i="1"/>
  <c r="BD99" i="1"/>
  <c r="BD100" i="1"/>
  <c r="BD101" i="1"/>
  <c r="BD102" i="1"/>
  <c r="BD103" i="1"/>
  <c r="BD104" i="1"/>
  <c r="BD105" i="1"/>
  <c r="BD106" i="1"/>
  <c r="BD107" i="1"/>
  <c r="BD108" i="1"/>
  <c r="BD109" i="1"/>
  <c r="BK2" i="1"/>
  <c r="BK3" i="1"/>
  <c r="BK4" i="1"/>
  <c r="BK5" i="1"/>
  <c r="BK6" i="1"/>
  <c r="BK7" i="1"/>
  <c r="BK8" i="1"/>
  <c r="BK9" i="1"/>
  <c r="BK10" i="1"/>
  <c r="BK11" i="1"/>
  <c r="BK12" i="1"/>
  <c r="BK13" i="1"/>
  <c r="BK14" i="1"/>
  <c r="BK15" i="1"/>
  <c r="BK16" i="1"/>
  <c r="BK17" i="1"/>
  <c r="BK18" i="1"/>
  <c r="BK19" i="1"/>
  <c r="BK56" i="1"/>
  <c r="BK57" i="1"/>
  <c r="BK58" i="1"/>
  <c r="BK59" i="1"/>
  <c r="BK60" i="1"/>
  <c r="BK61" i="1"/>
  <c r="BK62" i="1"/>
  <c r="BK63" i="1"/>
  <c r="BK64" i="1"/>
  <c r="BK65" i="1"/>
  <c r="BK66" i="1"/>
  <c r="BK67" i="1"/>
  <c r="BK68" i="1"/>
  <c r="BK69" i="1"/>
  <c r="BK70" i="1"/>
  <c r="BK71" i="1"/>
  <c r="BK72" i="1"/>
  <c r="BK73" i="1"/>
  <c r="BK92" i="1"/>
  <c r="BK93" i="1"/>
  <c r="BK94" i="1"/>
  <c r="BK95" i="1"/>
  <c r="BK96" i="1"/>
  <c r="BK97" i="1"/>
  <c r="BK98" i="1"/>
  <c r="BK99" i="1"/>
  <c r="BK100" i="1"/>
  <c r="BK101" i="1"/>
  <c r="BK102" i="1"/>
  <c r="BK103" i="1"/>
  <c r="BK104" i="1"/>
  <c r="BK105" i="1"/>
  <c r="BK106" i="1"/>
  <c r="BK107" i="1"/>
  <c r="BK108" i="1"/>
  <c r="BK109" i="1"/>
  <c r="L11" i="1"/>
  <c r="L12" i="1"/>
  <c r="L13" i="1"/>
  <c r="L14" i="1"/>
  <c r="L15" i="1"/>
  <c r="L16" i="1"/>
  <c r="L17" i="1"/>
  <c r="L18" i="1"/>
  <c r="L19" i="1"/>
  <c r="L2" i="1"/>
  <c r="L3" i="1"/>
  <c r="L4" i="1"/>
  <c r="L5" i="1"/>
  <c r="L6" i="1"/>
  <c r="L7" i="1"/>
  <c r="L8" i="1"/>
  <c r="L9" i="1"/>
  <c r="L10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V11" i="1"/>
  <c r="V12" i="1"/>
  <c r="V13" i="1"/>
  <c r="V14" i="1"/>
  <c r="V15" i="1"/>
  <c r="V16" i="1"/>
  <c r="V17" i="1"/>
  <c r="V18" i="1"/>
  <c r="V19" i="1"/>
  <c r="V2" i="1"/>
  <c r="V3" i="1"/>
  <c r="V4" i="1"/>
  <c r="V5" i="1"/>
  <c r="V6" i="1"/>
  <c r="V7" i="1"/>
  <c r="V8" i="1"/>
  <c r="V9" i="1"/>
  <c r="V10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AA11" i="1"/>
  <c r="AA12" i="1"/>
  <c r="AA13" i="1"/>
  <c r="AA14" i="1"/>
  <c r="AA15" i="1"/>
  <c r="AA16" i="1"/>
  <c r="AA17" i="1"/>
  <c r="AA18" i="1"/>
  <c r="AA19" i="1"/>
  <c r="AA2" i="1"/>
  <c r="AA3" i="1"/>
  <c r="AA4" i="1"/>
  <c r="AA5" i="1"/>
  <c r="AA6" i="1"/>
  <c r="AA7" i="1"/>
  <c r="AA8" i="1"/>
  <c r="AA9" i="1"/>
  <c r="AA10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F11" i="1"/>
  <c r="AF12" i="1"/>
  <c r="AF13" i="1"/>
  <c r="AF14" i="1"/>
  <c r="AF15" i="1"/>
  <c r="AF16" i="1"/>
  <c r="AF17" i="1"/>
  <c r="AF18" i="1"/>
  <c r="AF19" i="1"/>
  <c r="AF2" i="1"/>
  <c r="AF3" i="1"/>
  <c r="AF4" i="1"/>
  <c r="AF5" i="1"/>
  <c r="AF6" i="1"/>
  <c r="AF7" i="1"/>
  <c r="AF8" i="1"/>
  <c r="AF9" i="1"/>
  <c r="AF10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K11" i="1"/>
  <c r="AK12" i="1"/>
  <c r="AK13" i="1"/>
  <c r="AK14" i="1"/>
  <c r="AK15" i="1"/>
  <c r="AK16" i="1"/>
  <c r="AK17" i="1"/>
  <c r="AK18" i="1"/>
  <c r="AK19" i="1"/>
  <c r="AK2" i="1"/>
  <c r="AK3" i="1"/>
  <c r="AK4" i="1"/>
  <c r="AK5" i="1"/>
  <c r="AK6" i="1"/>
  <c r="AK7" i="1"/>
  <c r="AK8" i="1"/>
  <c r="AK9" i="1"/>
  <c r="AK10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P11" i="1"/>
  <c r="AP12" i="1"/>
  <c r="AP13" i="1"/>
  <c r="AP14" i="1"/>
  <c r="AP15" i="1"/>
  <c r="AP16" i="1"/>
  <c r="AP17" i="1"/>
  <c r="AP18" i="1"/>
  <c r="AP19" i="1"/>
  <c r="AP2" i="1"/>
  <c r="AP3" i="1"/>
  <c r="AP4" i="1"/>
  <c r="AP5" i="1"/>
  <c r="AP6" i="1"/>
  <c r="AP7" i="1"/>
  <c r="AP8" i="1"/>
  <c r="AP9" i="1"/>
  <c r="AP10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U11" i="1"/>
  <c r="AU12" i="1"/>
  <c r="AU13" i="1"/>
  <c r="AU14" i="1"/>
  <c r="AU15" i="1"/>
  <c r="AU16" i="1"/>
  <c r="AU17" i="1"/>
  <c r="AU18" i="1"/>
  <c r="AU19" i="1"/>
  <c r="AU2" i="1"/>
  <c r="AU3" i="1"/>
  <c r="AU4" i="1"/>
  <c r="AU5" i="1"/>
  <c r="AU6" i="1"/>
  <c r="AU7" i="1"/>
  <c r="AU8" i="1"/>
  <c r="AU9" i="1"/>
  <c r="AU10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92" i="1"/>
  <c r="AU93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H110" i="1"/>
  <c r="C196" i="3" s="1"/>
  <c r="D110" i="1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51" i="3"/>
  <c r="A125" i="1"/>
  <c r="A306" i="3" s="1"/>
  <c r="A133" i="1"/>
  <c r="A308" i="3" s="1"/>
  <c r="CS114" i="1"/>
  <c r="CS115" i="1"/>
  <c r="CS118" i="1"/>
  <c r="CS119" i="1"/>
  <c r="CS122" i="1"/>
  <c r="CS123" i="1"/>
  <c r="CS126" i="1"/>
  <c r="CS127" i="1"/>
  <c r="CS130" i="1"/>
  <c r="CS131" i="1"/>
  <c r="CS134" i="1"/>
  <c r="CS135" i="1"/>
  <c r="CR114" i="1"/>
  <c r="CR115" i="1"/>
  <c r="CR118" i="1"/>
  <c r="CR119" i="1"/>
  <c r="CR122" i="1"/>
  <c r="CR123" i="1"/>
  <c r="CR126" i="1"/>
  <c r="CR127" i="1"/>
  <c r="CR130" i="1"/>
  <c r="CR131" i="1"/>
  <c r="CR134" i="1"/>
  <c r="CR135" i="1"/>
  <c r="F110" i="1"/>
  <c r="AV3" i="1"/>
  <c r="AW3" i="1"/>
  <c r="AX3" i="1"/>
  <c r="AV4" i="1"/>
  <c r="AW4" i="1"/>
  <c r="AX4" i="1"/>
  <c r="AV5" i="1"/>
  <c r="AW5" i="1"/>
  <c r="AX5" i="1"/>
  <c r="AV6" i="1"/>
  <c r="AW6" i="1"/>
  <c r="AX6" i="1"/>
  <c r="AV7" i="1"/>
  <c r="AW7" i="1"/>
  <c r="AX7" i="1"/>
  <c r="AV8" i="1"/>
  <c r="AW8" i="1"/>
  <c r="AX8" i="1"/>
  <c r="AV9" i="1"/>
  <c r="AW9" i="1"/>
  <c r="AX9" i="1"/>
  <c r="AV10" i="1"/>
  <c r="AW10" i="1"/>
  <c r="AX10" i="1"/>
  <c r="AV11" i="1"/>
  <c r="AW11" i="1"/>
  <c r="AX11" i="1"/>
  <c r="AV12" i="1"/>
  <c r="AW12" i="1"/>
  <c r="AX12" i="1"/>
  <c r="AV13" i="1"/>
  <c r="AW13" i="1"/>
  <c r="AX13" i="1"/>
  <c r="AV14" i="1"/>
  <c r="AW14" i="1"/>
  <c r="AX14" i="1"/>
  <c r="AV15" i="1"/>
  <c r="AW15" i="1"/>
  <c r="AX15" i="1"/>
  <c r="AV16" i="1"/>
  <c r="AW16" i="1"/>
  <c r="AX16" i="1"/>
  <c r="AV17" i="1"/>
  <c r="AW17" i="1"/>
  <c r="AX17" i="1"/>
  <c r="AV18" i="1"/>
  <c r="AW18" i="1"/>
  <c r="AX18" i="1"/>
  <c r="AV19" i="1"/>
  <c r="AW19" i="1"/>
  <c r="AX19" i="1"/>
  <c r="AV56" i="1"/>
  <c r="AW56" i="1"/>
  <c r="AX56" i="1"/>
  <c r="AV57" i="1"/>
  <c r="AW57" i="1"/>
  <c r="AX57" i="1"/>
  <c r="AV58" i="1"/>
  <c r="AW58" i="1"/>
  <c r="AX58" i="1"/>
  <c r="AV59" i="1"/>
  <c r="AW59" i="1"/>
  <c r="AX59" i="1"/>
  <c r="AV60" i="1"/>
  <c r="AW60" i="1"/>
  <c r="AX60" i="1"/>
  <c r="AV61" i="1"/>
  <c r="AW61" i="1"/>
  <c r="AX61" i="1"/>
  <c r="AV62" i="1"/>
  <c r="AW62" i="1"/>
  <c r="AX62" i="1"/>
  <c r="AV63" i="1"/>
  <c r="AW63" i="1"/>
  <c r="AX63" i="1"/>
  <c r="AV64" i="1"/>
  <c r="AW64" i="1"/>
  <c r="AX64" i="1"/>
  <c r="AV65" i="1"/>
  <c r="AW65" i="1"/>
  <c r="AX65" i="1"/>
  <c r="AV66" i="1"/>
  <c r="AW66" i="1"/>
  <c r="AX66" i="1"/>
  <c r="AV67" i="1"/>
  <c r="AW67" i="1"/>
  <c r="AX67" i="1"/>
  <c r="AV68" i="1"/>
  <c r="AW68" i="1"/>
  <c r="AX68" i="1"/>
  <c r="AV69" i="1"/>
  <c r="AW69" i="1"/>
  <c r="AX69" i="1"/>
  <c r="AV70" i="1"/>
  <c r="AW70" i="1"/>
  <c r="AX70" i="1"/>
  <c r="AV71" i="1"/>
  <c r="AW71" i="1"/>
  <c r="AX71" i="1"/>
  <c r="AV72" i="1"/>
  <c r="AW72" i="1"/>
  <c r="AX72" i="1"/>
  <c r="AV73" i="1"/>
  <c r="AW73" i="1"/>
  <c r="AX73" i="1"/>
  <c r="AV92" i="1"/>
  <c r="AW92" i="1"/>
  <c r="AX92" i="1"/>
  <c r="AV93" i="1"/>
  <c r="AW93" i="1"/>
  <c r="AX93" i="1"/>
  <c r="AV94" i="1"/>
  <c r="AW94" i="1"/>
  <c r="AX94" i="1"/>
  <c r="AV95" i="1"/>
  <c r="AW95" i="1"/>
  <c r="AX95" i="1"/>
  <c r="AV96" i="1"/>
  <c r="AW96" i="1"/>
  <c r="AX96" i="1"/>
  <c r="AV97" i="1"/>
  <c r="AW97" i="1"/>
  <c r="AX97" i="1"/>
  <c r="AV98" i="1"/>
  <c r="AW98" i="1"/>
  <c r="AX98" i="1"/>
  <c r="AV99" i="1"/>
  <c r="AW99" i="1"/>
  <c r="AX99" i="1"/>
  <c r="AV100" i="1"/>
  <c r="AW100" i="1"/>
  <c r="AX100" i="1"/>
  <c r="AV101" i="1"/>
  <c r="AW101" i="1"/>
  <c r="AX101" i="1"/>
  <c r="AV102" i="1"/>
  <c r="AW102" i="1"/>
  <c r="AX102" i="1"/>
  <c r="AV103" i="1"/>
  <c r="AW103" i="1"/>
  <c r="AX103" i="1"/>
  <c r="AV104" i="1"/>
  <c r="AW104" i="1"/>
  <c r="AX104" i="1"/>
  <c r="AV105" i="1"/>
  <c r="AW105" i="1"/>
  <c r="AX105" i="1"/>
  <c r="AV106" i="1"/>
  <c r="AW106" i="1"/>
  <c r="AX106" i="1"/>
  <c r="AV107" i="1"/>
  <c r="AW107" i="1"/>
  <c r="AX107" i="1"/>
  <c r="AV108" i="1"/>
  <c r="AW108" i="1"/>
  <c r="AX108" i="1"/>
  <c r="AV109" i="1"/>
  <c r="AW109" i="1"/>
  <c r="AX109" i="1"/>
  <c r="AQ3" i="1"/>
  <c r="AR3" i="1"/>
  <c r="AS3" i="1"/>
  <c r="AQ4" i="1"/>
  <c r="AR4" i="1"/>
  <c r="AS4" i="1"/>
  <c r="AQ5" i="1"/>
  <c r="AR5" i="1"/>
  <c r="AS5" i="1"/>
  <c r="AQ6" i="1"/>
  <c r="AR6" i="1"/>
  <c r="AS6" i="1"/>
  <c r="AQ7" i="1"/>
  <c r="AR7" i="1"/>
  <c r="AS7" i="1"/>
  <c r="AQ8" i="1"/>
  <c r="AR8" i="1"/>
  <c r="AS8" i="1"/>
  <c r="AQ9" i="1"/>
  <c r="AR9" i="1"/>
  <c r="AS9" i="1"/>
  <c r="AQ10" i="1"/>
  <c r="AR10" i="1"/>
  <c r="AS10" i="1"/>
  <c r="AQ11" i="1"/>
  <c r="AR11" i="1"/>
  <c r="AS11" i="1"/>
  <c r="AQ12" i="1"/>
  <c r="AR12" i="1"/>
  <c r="AS12" i="1"/>
  <c r="AQ13" i="1"/>
  <c r="AR13" i="1"/>
  <c r="AS13" i="1"/>
  <c r="AQ14" i="1"/>
  <c r="AR14" i="1"/>
  <c r="AS14" i="1"/>
  <c r="AQ15" i="1"/>
  <c r="AR15" i="1"/>
  <c r="AS15" i="1"/>
  <c r="AQ16" i="1"/>
  <c r="AR16" i="1"/>
  <c r="AS16" i="1"/>
  <c r="AQ17" i="1"/>
  <c r="AR17" i="1"/>
  <c r="AS17" i="1"/>
  <c r="AQ18" i="1"/>
  <c r="AR18" i="1"/>
  <c r="AS18" i="1"/>
  <c r="AQ19" i="1"/>
  <c r="AR19" i="1"/>
  <c r="AS19" i="1"/>
  <c r="AQ56" i="1"/>
  <c r="AR56" i="1"/>
  <c r="AS56" i="1"/>
  <c r="AQ57" i="1"/>
  <c r="AR57" i="1"/>
  <c r="AS57" i="1"/>
  <c r="AQ58" i="1"/>
  <c r="AR58" i="1"/>
  <c r="AS58" i="1"/>
  <c r="AQ59" i="1"/>
  <c r="AR59" i="1"/>
  <c r="AS59" i="1"/>
  <c r="AQ60" i="1"/>
  <c r="AR60" i="1"/>
  <c r="AS60" i="1"/>
  <c r="AQ61" i="1"/>
  <c r="AR61" i="1"/>
  <c r="AS61" i="1"/>
  <c r="AQ62" i="1"/>
  <c r="AR62" i="1"/>
  <c r="AS62" i="1"/>
  <c r="AQ63" i="1"/>
  <c r="AR63" i="1"/>
  <c r="AS63" i="1"/>
  <c r="AQ64" i="1"/>
  <c r="AR64" i="1"/>
  <c r="AS64" i="1"/>
  <c r="AQ65" i="1"/>
  <c r="AR65" i="1"/>
  <c r="AS65" i="1"/>
  <c r="AQ66" i="1"/>
  <c r="AR66" i="1"/>
  <c r="AS66" i="1"/>
  <c r="AQ67" i="1"/>
  <c r="AR67" i="1"/>
  <c r="AS67" i="1"/>
  <c r="AQ68" i="1"/>
  <c r="AR68" i="1"/>
  <c r="AS68" i="1"/>
  <c r="AQ69" i="1"/>
  <c r="AR69" i="1"/>
  <c r="AS69" i="1"/>
  <c r="AQ70" i="1"/>
  <c r="AR70" i="1"/>
  <c r="AS70" i="1"/>
  <c r="AQ71" i="1"/>
  <c r="AR71" i="1"/>
  <c r="AS71" i="1"/>
  <c r="AQ72" i="1"/>
  <c r="AR72" i="1"/>
  <c r="AS72" i="1"/>
  <c r="AQ73" i="1"/>
  <c r="AR73" i="1"/>
  <c r="AS73" i="1"/>
  <c r="AQ92" i="1"/>
  <c r="AR92" i="1"/>
  <c r="AS92" i="1"/>
  <c r="AQ93" i="1"/>
  <c r="AR93" i="1"/>
  <c r="AS93" i="1"/>
  <c r="AQ94" i="1"/>
  <c r="AR94" i="1"/>
  <c r="AS94" i="1"/>
  <c r="AQ95" i="1"/>
  <c r="AR95" i="1"/>
  <c r="AS95" i="1"/>
  <c r="AQ96" i="1"/>
  <c r="AR96" i="1"/>
  <c r="AS96" i="1"/>
  <c r="AQ97" i="1"/>
  <c r="AR97" i="1"/>
  <c r="AS97" i="1"/>
  <c r="AQ98" i="1"/>
  <c r="AR98" i="1"/>
  <c r="AS98" i="1"/>
  <c r="AQ99" i="1"/>
  <c r="AR99" i="1"/>
  <c r="AS99" i="1"/>
  <c r="AQ100" i="1"/>
  <c r="AR100" i="1"/>
  <c r="AS100" i="1"/>
  <c r="AQ101" i="1"/>
  <c r="AR101" i="1"/>
  <c r="AS101" i="1"/>
  <c r="AQ102" i="1"/>
  <c r="AR102" i="1"/>
  <c r="AS102" i="1"/>
  <c r="AQ103" i="1"/>
  <c r="AR103" i="1"/>
  <c r="AS103" i="1"/>
  <c r="AQ104" i="1"/>
  <c r="AR104" i="1"/>
  <c r="AS104" i="1"/>
  <c r="AQ105" i="1"/>
  <c r="AR105" i="1"/>
  <c r="AS105" i="1"/>
  <c r="AQ106" i="1"/>
  <c r="AR106" i="1"/>
  <c r="AS106" i="1"/>
  <c r="AQ107" i="1"/>
  <c r="AR107" i="1"/>
  <c r="AS107" i="1"/>
  <c r="AQ108" i="1"/>
  <c r="AR108" i="1"/>
  <c r="AS108" i="1"/>
  <c r="AQ109" i="1"/>
  <c r="AR109" i="1"/>
  <c r="AS109" i="1"/>
  <c r="AL3" i="1"/>
  <c r="AM3" i="1"/>
  <c r="AN3" i="1"/>
  <c r="AL4" i="1"/>
  <c r="AM4" i="1"/>
  <c r="AN4" i="1"/>
  <c r="AL5" i="1"/>
  <c r="AM5" i="1"/>
  <c r="AN5" i="1"/>
  <c r="AL6" i="1"/>
  <c r="AM6" i="1"/>
  <c r="AN6" i="1"/>
  <c r="AL7" i="1"/>
  <c r="AM7" i="1"/>
  <c r="AN7" i="1"/>
  <c r="AL8" i="1"/>
  <c r="AM8" i="1"/>
  <c r="AN8" i="1"/>
  <c r="AL9" i="1"/>
  <c r="AM9" i="1"/>
  <c r="AN9" i="1"/>
  <c r="AL10" i="1"/>
  <c r="AM10" i="1"/>
  <c r="AN10" i="1"/>
  <c r="AL11" i="1"/>
  <c r="AM11" i="1"/>
  <c r="AN11" i="1"/>
  <c r="AL12" i="1"/>
  <c r="AM12" i="1"/>
  <c r="AN12" i="1"/>
  <c r="AL13" i="1"/>
  <c r="AM13" i="1"/>
  <c r="AN13" i="1"/>
  <c r="AL14" i="1"/>
  <c r="AM14" i="1"/>
  <c r="AN14" i="1"/>
  <c r="AL15" i="1"/>
  <c r="AM15" i="1"/>
  <c r="AN15" i="1"/>
  <c r="AL16" i="1"/>
  <c r="AM16" i="1"/>
  <c r="AN16" i="1"/>
  <c r="AL17" i="1"/>
  <c r="AM17" i="1"/>
  <c r="AN17" i="1"/>
  <c r="AL18" i="1"/>
  <c r="AM18" i="1"/>
  <c r="AN18" i="1"/>
  <c r="AL19" i="1"/>
  <c r="AM19" i="1"/>
  <c r="AN19" i="1"/>
  <c r="AL56" i="1"/>
  <c r="AM56" i="1"/>
  <c r="AN56" i="1"/>
  <c r="AL57" i="1"/>
  <c r="AM57" i="1"/>
  <c r="AN57" i="1"/>
  <c r="AL58" i="1"/>
  <c r="AM58" i="1"/>
  <c r="AN58" i="1"/>
  <c r="AL59" i="1"/>
  <c r="AM59" i="1"/>
  <c r="AN59" i="1"/>
  <c r="AL60" i="1"/>
  <c r="AM60" i="1"/>
  <c r="AN60" i="1"/>
  <c r="AL61" i="1"/>
  <c r="AM61" i="1"/>
  <c r="AN61" i="1"/>
  <c r="AL62" i="1"/>
  <c r="AM62" i="1"/>
  <c r="AN62" i="1"/>
  <c r="AL63" i="1"/>
  <c r="AM63" i="1"/>
  <c r="AN63" i="1"/>
  <c r="AL64" i="1"/>
  <c r="AM64" i="1"/>
  <c r="AN64" i="1"/>
  <c r="AL65" i="1"/>
  <c r="AM65" i="1"/>
  <c r="AN65" i="1"/>
  <c r="AL66" i="1"/>
  <c r="AM66" i="1"/>
  <c r="AN66" i="1"/>
  <c r="AL67" i="1"/>
  <c r="AM67" i="1"/>
  <c r="AN67" i="1"/>
  <c r="AL68" i="1"/>
  <c r="AM68" i="1"/>
  <c r="AN68" i="1"/>
  <c r="AL69" i="1"/>
  <c r="AM69" i="1"/>
  <c r="AN69" i="1"/>
  <c r="AL70" i="1"/>
  <c r="AM70" i="1"/>
  <c r="AN70" i="1"/>
  <c r="AL71" i="1"/>
  <c r="AM71" i="1"/>
  <c r="AN71" i="1"/>
  <c r="AL72" i="1"/>
  <c r="AM72" i="1"/>
  <c r="AN72" i="1"/>
  <c r="AL73" i="1"/>
  <c r="AM73" i="1"/>
  <c r="AN73" i="1"/>
  <c r="AL92" i="1"/>
  <c r="AM92" i="1"/>
  <c r="AN92" i="1"/>
  <c r="AL93" i="1"/>
  <c r="AM93" i="1"/>
  <c r="AN93" i="1"/>
  <c r="AL94" i="1"/>
  <c r="AM94" i="1"/>
  <c r="AN94" i="1"/>
  <c r="AL95" i="1"/>
  <c r="AM95" i="1"/>
  <c r="AN95" i="1"/>
  <c r="AL96" i="1"/>
  <c r="AM96" i="1"/>
  <c r="AN96" i="1"/>
  <c r="AL97" i="1"/>
  <c r="AM97" i="1"/>
  <c r="AN97" i="1"/>
  <c r="AL98" i="1"/>
  <c r="AM98" i="1"/>
  <c r="AN98" i="1"/>
  <c r="AL99" i="1"/>
  <c r="AM99" i="1"/>
  <c r="AN99" i="1"/>
  <c r="AL100" i="1"/>
  <c r="AM100" i="1"/>
  <c r="AN100" i="1"/>
  <c r="AL101" i="1"/>
  <c r="AM101" i="1"/>
  <c r="AN101" i="1"/>
  <c r="AL102" i="1"/>
  <c r="AM102" i="1"/>
  <c r="AN102" i="1"/>
  <c r="AL103" i="1"/>
  <c r="AM103" i="1"/>
  <c r="AN103" i="1"/>
  <c r="AL104" i="1"/>
  <c r="AM104" i="1"/>
  <c r="AN104" i="1"/>
  <c r="AL105" i="1"/>
  <c r="AM105" i="1"/>
  <c r="AN105" i="1"/>
  <c r="AL106" i="1"/>
  <c r="AM106" i="1"/>
  <c r="AN106" i="1"/>
  <c r="AL107" i="1"/>
  <c r="AM107" i="1"/>
  <c r="AN107" i="1"/>
  <c r="AL108" i="1"/>
  <c r="AM108" i="1"/>
  <c r="AN108" i="1"/>
  <c r="AL109" i="1"/>
  <c r="AM109" i="1"/>
  <c r="AN109" i="1"/>
  <c r="AG3" i="1"/>
  <c r="AH3" i="1"/>
  <c r="AI3" i="1"/>
  <c r="AG4" i="1"/>
  <c r="AH4" i="1"/>
  <c r="AI4" i="1"/>
  <c r="AG5" i="1"/>
  <c r="AH5" i="1"/>
  <c r="AI5" i="1"/>
  <c r="AG6" i="1"/>
  <c r="AH6" i="1"/>
  <c r="AI6" i="1"/>
  <c r="AG7" i="1"/>
  <c r="AH7" i="1"/>
  <c r="AI7" i="1"/>
  <c r="AG8" i="1"/>
  <c r="AH8" i="1"/>
  <c r="AI8" i="1"/>
  <c r="AG9" i="1"/>
  <c r="AH9" i="1"/>
  <c r="AI9" i="1"/>
  <c r="AG10" i="1"/>
  <c r="AH10" i="1"/>
  <c r="AI10" i="1"/>
  <c r="AG11" i="1"/>
  <c r="AH11" i="1"/>
  <c r="AI11" i="1"/>
  <c r="AG12" i="1"/>
  <c r="AH12" i="1"/>
  <c r="AI12" i="1"/>
  <c r="AG13" i="1"/>
  <c r="AH13" i="1"/>
  <c r="AI13" i="1"/>
  <c r="AG14" i="1"/>
  <c r="AH14" i="1"/>
  <c r="AI14" i="1"/>
  <c r="AG15" i="1"/>
  <c r="AH15" i="1"/>
  <c r="AI15" i="1"/>
  <c r="AG16" i="1"/>
  <c r="AH16" i="1"/>
  <c r="AI16" i="1"/>
  <c r="AG17" i="1"/>
  <c r="AH17" i="1"/>
  <c r="AI17" i="1"/>
  <c r="AG18" i="1"/>
  <c r="AH18" i="1"/>
  <c r="AI18" i="1"/>
  <c r="AG19" i="1"/>
  <c r="AH19" i="1"/>
  <c r="AI19" i="1"/>
  <c r="AG56" i="1"/>
  <c r="AH56" i="1"/>
  <c r="AI56" i="1"/>
  <c r="AG57" i="1"/>
  <c r="AH57" i="1"/>
  <c r="AI57" i="1"/>
  <c r="AG58" i="1"/>
  <c r="AH58" i="1"/>
  <c r="AI58" i="1"/>
  <c r="AG59" i="1"/>
  <c r="AH59" i="1"/>
  <c r="AI59" i="1"/>
  <c r="AG60" i="1"/>
  <c r="AH60" i="1"/>
  <c r="AI60" i="1"/>
  <c r="AG61" i="1"/>
  <c r="AH61" i="1"/>
  <c r="AI61" i="1"/>
  <c r="AG62" i="1"/>
  <c r="AH62" i="1"/>
  <c r="AI62" i="1"/>
  <c r="AG63" i="1"/>
  <c r="AH63" i="1"/>
  <c r="AI63" i="1"/>
  <c r="AG64" i="1"/>
  <c r="AH64" i="1"/>
  <c r="AI64" i="1"/>
  <c r="AG65" i="1"/>
  <c r="AH65" i="1"/>
  <c r="AI65" i="1"/>
  <c r="AG66" i="1"/>
  <c r="AH66" i="1"/>
  <c r="AI66" i="1"/>
  <c r="AG67" i="1"/>
  <c r="AH67" i="1"/>
  <c r="AI67" i="1"/>
  <c r="AG68" i="1"/>
  <c r="AH68" i="1"/>
  <c r="AI68" i="1"/>
  <c r="AG69" i="1"/>
  <c r="AH69" i="1"/>
  <c r="AI69" i="1"/>
  <c r="AG70" i="1"/>
  <c r="AH70" i="1"/>
  <c r="AI70" i="1"/>
  <c r="AG71" i="1"/>
  <c r="AH71" i="1"/>
  <c r="AI71" i="1"/>
  <c r="AG72" i="1"/>
  <c r="AH72" i="1"/>
  <c r="AI72" i="1"/>
  <c r="AG73" i="1"/>
  <c r="AH73" i="1"/>
  <c r="AI73" i="1"/>
  <c r="AG92" i="1"/>
  <c r="AH92" i="1"/>
  <c r="AI92" i="1"/>
  <c r="AG93" i="1"/>
  <c r="AH93" i="1"/>
  <c r="AI93" i="1"/>
  <c r="AG94" i="1"/>
  <c r="AH94" i="1"/>
  <c r="AI94" i="1"/>
  <c r="AG95" i="1"/>
  <c r="AH95" i="1"/>
  <c r="AI95" i="1"/>
  <c r="AG96" i="1"/>
  <c r="AH96" i="1"/>
  <c r="AI96" i="1"/>
  <c r="AG97" i="1"/>
  <c r="AH97" i="1"/>
  <c r="AI97" i="1"/>
  <c r="AG98" i="1"/>
  <c r="AH98" i="1"/>
  <c r="AI98" i="1"/>
  <c r="AG99" i="1"/>
  <c r="AH99" i="1"/>
  <c r="AI99" i="1"/>
  <c r="AG100" i="1"/>
  <c r="AH100" i="1"/>
  <c r="AI100" i="1"/>
  <c r="AG101" i="1"/>
  <c r="AH101" i="1"/>
  <c r="AI101" i="1"/>
  <c r="AG102" i="1"/>
  <c r="AH102" i="1"/>
  <c r="AI102" i="1"/>
  <c r="AG103" i="1"/>
  <c r="AH103" i="1"/>
  <c r="AI103" i="1"/>
  <c r="AG104" i="1"/>
  <c r="AH104" i="1"/>
  <c r="AI104" i="1"/>
  <c r="AG105" i="1"/>
  <c r="AH105" i="1"/>
  <c r="AI105" i="1"/>
  <c r="AG106" i="1"/>
  <c r="AH106" i="1"/>
  <c r="AI106" i="1"/>
  <c r="AG107" i="1"/>
  <c r="AH107" i="1"/>
  <c r="AI107" i="1"/>
  <c r="AG108" i="1"/>
  <c r="AH108" i="1"/>
  <c r="AI108" i="1"/>
  <c r="AG109" i="1"/>
  <c r="AH109" i="1"/>
  <c r="AI109" i="1"/>
  <c r="AB3" i="1"/>
  <c r="AC3" i="1"/>
  <c r="AD3" i="1"/>
  <c r="AB4" i="1"/>
  <c r="AC4" i="1"/>
  <c r="AD4" i="1"/>
  <c r="AB5" i="1"/>
  <c r="AC5" i="1"/>
  <c r="AD5" i="1"/>
  <c r="AB6" i="1"/>
  <c r="AC6" i="1"/>
  <c r="AD6" i="1"/>
  <c r="AB7" i="1"/>
  <c r="AC7" i="1"/>
  <c r="AD7" i="1"/>
  <c r="AB8" i="1"/>
  <c r="AC8" i="1"/>
  <c r="AD8" i="1"/>
  <c r="AB9" i="1"/>
  <c r="AC9" i="1"/>
  <c r="AD9" i="1"/>
  <c r="AB10" i="1"/>
  <c r="AC10" i="1"/>
  <c r="AD10" i="1"/>
  <c r="AB11" i="1"/>
  <c r="AC11" i="1"/>
  <c r="AD11" i="1"/>
  <c r="AB12" i="1"/>
  <c r="AC12" i="1"/>
  <c r="AD12" i="1"/>
  <c r="AB13" i="1"/>
  <c r="AC13" i="1"/>
  <c r="AD13" i="1"/>
  <c r="AB14" i="1"/>
  <c r="AC14" i="1"/>
  <c r="AD14" i="1"/>
  <c r="AB15" i="1"/>
  <c r="AC15" i="1"/>
  <c r="AD15" i="1"/>
  <c r="AB16" i="1"/>
  <c r="AC16" i="1"/>
  <c r="AD16" i="1"/>
  <c r="AB17" i="1"/>
  <c r="AC17" i="1"/>
  <c r="AD17" i="1"/>
  <c r="AB18" i="1"/>
  <c r="AC18" i="1"/>
  <c r="AD18" i="1"/>
  <c r="AB19" i="1"/>
  <c r="AC19" i="1"/>
  <c r="AD19" i="1"/>
  <c r="AB56" i="1"/>
  <c r="AC56" i="1"/>
  <c r="AD56" i="1"/>
  <c r="AB57" i="1"/>
  <c r="AC57" i="1"/>
  <c r="AD57" i="1"/>
  <c r="AB58" i="1"/>
  <c r="AC58" i="1"/>
  <c r="AD58" i="1"/>
  <c r="AB59" i="1"/>
  <c r="AC59" i="1"/>
  <c r="AD59" i="1"/>
  <c r="AB60" i="1"/>
  <c r="AC60" i="1"/>
  <c r="AD60" i="1"/>
  <c r="AB61" i="1"/>
  <c r="AC61" i="1"/>
  <c r="AD61" i="1"/>
  <c r="AB62" i="1"/>
  <c r="AC62" i="1"/>
  <c r="AD62" i="1"/>
  <c r="AB63" i="1"/>
  <c r="AC63" i="1"/>
  <c r="AD63" i="1"/>
  <c r="AB64" i="1"/>
  <c r="AC64" i="1"/>
  <c r="AD64" i="1"/>
  <c r="AB65" i="1"/>
  <c r="AC65" i="1"/>
  <c r="AD65" i="1"/>
  <c r="AB66" i="1"/>
  <c r="AC66" i="1"/>
  <c r="AD66" i="1"/>
  <c r="AB67" i="1"/>
  <c r="AC67" i="1"/>
  <c r="AD67" i="1"/>
  <c r="AB68" i="1"/>
  <c r="AC68" i="1"/>
  <c r="AD68" i="1"/>
  <c r="AB69" i="1"/>
  <c r="AC69" i="1"/>
  <c r="AD69" i="1"/>
  <c r="AB70" i="1"/>
  <c r="AC70" i="1"/>
  <c r="AD70" i="1"/>
  <c r="AB71" i="1"/>
  <c r="AC71" i="1"/>
  <c r="AD71" i="1"/>
  <c r="AB72" i="1"/>
  <c r="AC72" i="1"/>
  <c r="AD72" i="1"/>
  <c r="AB73" i="1"/>
  <c r="AC73" i="1"/>
  <c r="AD73" i="1"/>
  <c r="AB92" i="1"/>
  <c r="AC92" i="1"/>
  <c r="AD92" i="1"/>
  <c r="AB93" i="1"/>
  <c r="AC93" i="1"/>
  <c r="AD93" i="1"/>
  <c r="AB94" i="1"/>
  <c r="AC94" i="1"/>
  <c r="AD94" i="1"/>
  <c r="AB95" i="1"/>
  <c r="AC95" i="1"/>
  <c r="AD95" i="1"/>
  <c r="AB96" i="1"/>
  <c r="AC96" i="1"/>
  <c r="AD96" i="1"/>
  <c r="AB97" i="1"/>
  <c r="AC97" i="1"/>
  <c r="AD97" i="1"/>
  <c r="AB98" i="1"/>
  <c r="AC98" i="1"/>
  <c r="AD98" i="1"/>
  <c r="AB99" i="1"/>
  <c r="AC99" i="1"/>
  <c r="AD99" i="1"/>
  <c r="AB100" i="1"/>
  <c r="AC100" i="1"/>
  <c r="AD100" i="1"/>
  <c r="AB101" i="1"/>
  <c r="AC101" i="1"/>
  <c r="AD101" i="1"/>
  <c r="AB102" i="1"/>
  <c r="AC102" i="1"/>
  <c r="AD102" i="1"/>
  <c r="AB103" i="1"/>
  <c r="AC103" i="1"/>
  <c r="AD103" i="1"/>
  <c r="AB104" i="1"/>
  <c r="AC104" i="1"/>
  <c r="AD104" i="1"/>
  <c r="AB105" i="1"/>
  <c r="AC105" i="1"/>
  <c r="AD105" i="1"/>
  <c r="AB106" i="1"/>
  <c r="AC106" i="1"/>
  <c r="AD106" i="1"/>
  <c r="AB107" i="1"/>
  <c r="AC107" i="1"/>
  <c r="AD107" i="1"/>
  <c r="AB108" i="1"/>
  <c r="AC108" i="1"/>
  <c r="AD108" i="1"/>
  <c r="AB109" i="1"/>
  <c r="AC109" i="1"/>
  <c r="AD109" i="1"/>
  <c r="W3" i="1"/>
  <c r="X3" i="1"/>
  <c r="Y3" i="1"/>
  <c r="W4" i="1"/>
  <c r="X4" i="1"/>
  <c r="Y4" i="1"/>
  <c r="W5" i="1"/>
  <c r="X5" i="1"/>
  <c r="Y5" i="1"/>
  <c r="W6" i="1"/>
  <c r="X6" i="1"/>
  <c r="Y6" i="1"/>
  <c r="W7" i="1"/>
  <c r="X7" i="1"/>
  <c r="Y7" i="1"/>
  <c r="W8" i="1"/>
  <c r="X8" i="1"/>
  <c r="Y8" i="1"/>
  <c r="W9" i="1"/>
  <c r="X9" i="1"/>
  <c r="Y9" i="1"/>
  <c r="W10" i="1"/>
  <c r="X10" i="1"/>
  <c r="Y10" i="1"/>
  <c r="W11" i="1"/>
  <c r="X11" i="1"/>
  <c r="Y11" i="1"/>
  <c r="W12" i="1"/>
  <c r="X12" i="1"/>
  <c r="Y12" i="1"/>
  <c r="W13" i="1"/>
  <c r="X13" i="1"/>
  <c r="Y13" i="1"/>
  <c r="W14" i="1"/>
  <c r="X14" i="1"/>
  <c r="Y14" i="1"/>
  <c r="W15" i="1"/>
  <c r="X15" i="1"/>
  <c r="Y15" i="1"/>
  <c r="W16" i="1"/>
  <c r="X16" i="1"/>
  <c r="Y16" i="1"/>
  <c r="W17" i="1"/>
  <c r="X17" i="1"/>
  <c r="Y17" i="1"/>
  <c r="W18" i="1"/>
  <c r="X18" i="1"/>
  <c r="Y18" i="1"/>
  <c r="W19" i="1"/>
  <c r="X19" i="1"/>
  <c r="Y19" i="1"/>
  <c r="W56" i="1"/>
  <c r="X56" i="1"/>
  <c r="Y56" i="1"/>
  <c r="W57" i="1"/>
  <c r="X57" i="1"/>
  <c r="Y57" i="1"/>
  <c r="W58" i="1"/>
  <c r="X58" i="1"/>
  <c r="Y58" i="1"/>
  <c r="W59" i="1"/>
  <c r="X59" i="1"/>
  <c r="Y59" i="1"/>
  <c r="W60" i="1"/>
  <c r="X60" i="1"/>
  <c r="Y60" i="1"/>
  <c r="W61" i="1"/>
  <c r="X61" i="1"/>
  <c r="Y61" i="1"/>
  <c r="W62" i="1"/>
  <c r="X62" i="1"/>
  <c r="Y62" i="1"/>
  <c r="W63" i="1"/>
  <c r="X63" i="1"/>
  <c r="Y63" i="1"/>
  <c r="W64" i="1"/>
  <c r="X64" i="1"/>
  <c r="Y64" i="1"/>
  <c r="W65" i="1"/>
  <c r="X65" i="1"/>
  <c r="Y65" i="1"/>
  <c r="W66" i="1"/>
  <c r="X66" i="1"/>
  <c r="Y66" i="1"/>
  <c r="W67" i="1"/>
  <c r="X67" i="1"/>
  <c r="Y67" i="1"/>
  <c r="W68" i="1"/>
  <c r="X68" i="1"/>
  <c r="Y68" i="1"/>
  <c r="W69" i="1"/>
  <c r="X69" i="1"/>
  <c r="Y69" i="1"/>
  <c r="W70" i="1"/>
  <c r="X70" i="1"/>
  <c r="Y70" i="1"/>
  <c r="W71" i="1"/>
  <c r="X71" i="1"/>
  <c r="Y71" i="1"/>
  <c r="W72" i="1"/>
  <c r="X72" i="1"/>
  <c r="Y72" i="1"/>
  <c r="W73" i="1"/>
  <c r="X73" i="1"/>
  <c r="Y73" i="1"/>
  <c r="W92" i="1"/>
  <c r="X92" i="1"/>
  <c r="Y92" i="1"/>
  <c r="W93" i="1"/>
  <c r="X93" i="1"/>
  <c r="Y93" i="1"/>
  <c r="W94" i="1"/>
  <c r="X94" i="1"/>
  <c r="Y94" i="1"/>
  <c r="W95" i="1"/>
  <c r="X95" i="1"/>
  <c r="Y95" i="1"/>
  <c r="W96" i="1"/>
  <c r="X96" i="1"/>
  <c r="Y96" i="1"/>
  <c r="W97" i="1"/>
  <c r="X97" i="1"/>
  <c r="Y97" i="1"/>
  <c r="W98" i="1"/>
  <c r="X98" i="1"/>
  <c r="Y98" i="1"/>
  <c r="W99" i="1"/>
  <c r="X99" i="1"/>
  <c r="Y99" i="1"/>
  <c r="W100" i="1"/>
  <c r="X100" i="1"/>
  <c r="Y100" i="1"/>
  <c r="W101" i="1"/>
  <c r="X101" i="1"/>
  <c r="Y101" i="1"/>
  <c r="W102" i="1"/>
  <c r="X102" i="1"/>
  <c r="Y102" i="1"/>
  <c r="W103" i="1"/>
  <c r="X103" i="1"/>
  <c r="Y103" i="1"/>
  <c r="W104" i="1"/>
  <c r="X104" i="1"/>
  <c r="Y104" i="1"/>
  <c r="W105" i="1"/>
  <c r="X105" i="1"/>
  <c r="Y105" i="1"/>
  <c r="W106" i="1"/>
  <c r="X106" i="1"/>
  <c r="Y106" i="1"/>
  <c r="W107" i="1"/>
  <c r="X107" i="1"/>
  <c r="Y107" i="1"/>
  <c r="W108" i="1"/>
  <c r="X108" i="1"/>
  <c r="Y108" i="1"/>
  <c r="W109" i="1"/>
  <c r="X109" i="1"/>
  <c r="Y109" i="1"/>
  <c r="AL277" i="1"/>
  <c r="BY2" i="1"/>
  <c r="CB3" i="1"/>
  <c r="CB4" i="1"/>
  <c r="CB5" i="1"/>
  <c r="CB6" i="1"/>
  <c r="CB9" i="1"/>
  <c r="CB12" i="1"/>
  <c r="CB14" i="1"/>
  <c r="CB16" i="1"/>
  <c r="CB19" i="1"/>
  <c r="CB7" i="1"/>
  <c r="CB8" i="1"/>
  <c r="CB10" i="1"/>
  <c r="CB11" i="1"/>
  <c r="CB15" i="1"/>
  <c r="CB17" i="1"/>
  <c r="CB56" i="1"/>
  <c r="CB57" i="1"/>
  <c r="CB58" i="1"/>
  <c r="CB59" i="1"/>
  <c r="CB60" i="1"/>
  <c r="CB61" i="1"/>
  <c r="CB62" i="1"/>
  <c r="CB63" i="1"/>
  <c r="CB64" i="1"/>
  <c r="CB65" i="1"/>
  <c r="CB66" i="1"/>
  <c r="CB67" i="1"/>
  <c r="CB68" i="1"/>
  <c r="CB69" i="1"/>
  <c r="CB70" i="1"/>
  <c r="CB71" i="1"/>
  <c r="CB72" i="1"/>
  <c r="CB73" i="1"/>
  <c r="CB92" i="1"/>
  <c r="CB93" i="1"/>
  <c r="CB94" i="1"/>
  <c r="CB95" i="1"/>
  <c r="CB96" i="1"/>
  <c r="CB97" i="1"/>
  <c r="CB98" i="1"/>
  <c r="CB99" i="1"/>
  <c r="CB100" i="1"/>
  <c r="CB101" i="1"/>
  <c r="CB102" i="1"/>
  <c r="CB103" i="1"/>
  <c r="CB104" i="1"/>
  <c r="CB105" i="1"/>
  <c r="CB106" i="1"/>
  <c r="CB107" i="1"/>
  <c r="CB108" i="1"/>
  <c r="CB109" i="1"/>
  <c r="CB2" i="1"/>
  <c r="CB13" i="1"/>
  <c r="CB18" i="1"/>
  <c r="BY3" i="1"/>
  <c r="BY4" i="1"/>
  <c r="BY5" i="1"/>
  <c r="BY6" i="1"/>
  <c r="BY9" i="1"/>
  <c r="BY12" i="1"/>
  <c r="BY14" i="1"/>
  <c r="BY16" i="1"/>
  <c r="BY19" i="1"/>
  <c r="BY7" i="1"/>
  <c r="BY8" i="1"/>
  <c r="BY10" i="1"/>
  <c r="BY11" i="1"/>
  <c r="BY13" i="1"/>
  <c r="BY17" i="1"/>
  <c r="BY18" i="1"/>
  <c r="BY56" i="1"/>
  <c r="BY57" i="1"/>
  <c r="BY58" i="1"/>
  <c r="BY59" i="1"/>
  <c r="BY60" i="1"/>
  <c r="BY61" i="1"/>
  <c r="BY62" i="1"/>
  <c r="BY63" i="1"/>
  <c r="BY64" i="1"/>
  <c r="BY65" i="1"/>
  <c r="BY66" i="1"/>
  <c r="BY67" i="1"/>
  <c r="BY68" i="1"/>
  <c r="BY69" i="1"/>
  <c r="BY70" i="1"/>
  <c r="BY71" i="1"/>
  <c r="BY72" i="1"/>
  <c r="BY73" i="1"/>
  <c r="BY92" i="1"/>
  <c r="BY93" i="1"/>
  <c r="BY94" i="1"/>
  <c r="BY95" i="1"/>
  <c r="BY96" i="1"/>
  <c r="BY97" i="1"/>
  <c r="BY98" i="1"/>
  <c r="BY99" i="1"/>
  <c r="BY100" i="1"/>
  <c r="BY101" i="1"/>
  <c r="BY102" i="1"/>
  <c r="BY103" i="1"/>
  <c r="BY104" i="1"/>
  <c r="BY105" i="1"/>
  <c r="BY106" i="1"/>
  <c r="BY107" i="1"/>
  <c r="BY108" i="1"/>
  <c r="BY109" i="1"/>
  <c r="BY15" i="1"/>
  <c r="BZ3" i="1"/>
  <c r="BZ4" i="1"/>
  <c r="BZ5" i="1"/>
  <c r="BZ6" i="1"/>
  <c r="BZ9" i="1"/>
  <c r="BZ12" i="1"/>
  <c r="BZ14" i="1"/>
  <c r="BZ16" i="1"/>
  <c r="BZ19" i="1"/>
  <c r="BZ2" i="1"/>
  <c r="BZ7" i="1"/>
  <c r="BZ10" i="1"/>
  <c r="BZ13" i="1"/>
  <c r="BZ18" i="1"/>
  <c r="BZ56" i="1"/>
  <c r="BZ57" i="1"/>
  <c r="BZ58" i="1"/>
  <c r="BZ59" i="1"/>
  <c r="BZ60" i="1"/>
  <c r="BZ61" i="1"/>
  <c r="BZ62" i="1"/>
  <c r="BZ63" i="1"/>
  <c r="BZ64" i="1"/>
  <c r="BZ65" i="1"/>
  <c r="BZ66" i="1"/>
  <c r="BZ67" i="1"/>
  <c r="BZ68" i="1"/>
  <c r="BZ69" i="1"/>
  <c r="BZ70" i="1"/>
  <c r="BZ71" i="1"/>
  <c r="BZ72" i="1"/>
  <c r="BZ73" i="1"/>
  <c r="BZ92" i="1"/>
  <c r="BZ93" i="1"/>
  <c r="BZ94" i="1"/>
  <c r="BZ95" i="1"/>
  <c r="BZ96" i="1"/>
  <c r="BZ97" i="1"/>
  <c r="BZ98" i="1"/>
  <c r="BZ99" i="1"/>
  <c r="BZ100" i="1"/>
  <c r="BZ101" i="1"/>
  <c r="BZ102" i="1"/>
  <c r="BZ103" i="1"/>
  <c r="BZ104" i="1"/>
  <c r="BZ105" i="1"/>
  <c r="BZ106" i="1"/>
  <c r="BZ107" i="1"/>
  <c r="BZ108" i="1"/>
  <c r="BZ109" i="1"/>
  <c r="BZ8" i="1"/>
  <c r="BZ11" i="1"/>
  <c r="BZ15" i="1"/>
  <c r="BZ17" i="1"/>
  <c r="M3" i="1"/>
  <c r="M4" i="1"/>
  <c r="M5" i="1"/>
  <c r="M6" i="1"/>
  <c r="M9" i="1"/>
  <c r="M12" i="1"/>
  <c r="M14" i="1"/>
  <c r="M16" i="1"/>
  <c r="M19" i="1"/>
  <c r="M2" i="1"/>
  <c r="M7" i="1"/>
  <c r="M10" i="1"/>
  <c r="M13" i="1"/>
  <c r="M18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8" i="1"/>
  <c r="M11" i="1"/>
  <c r="M15" i="1"/>
  <c r="M17" i="1"/>
  <c r="W2" i="1"/>
  <c r="AB2" i="1"/>
  <c r="AG2" i="1"/>
  <c r="AL2" i="1"/>
  <c r="AQ2" i="1"/>
  <c r="O3" i="1"/>
  <c r="O4" i="1"/>
  <c r="O5" i="1"/>
  <c r="O6" i="1"/>
  <c r="O9" i="1"/>
  <c r="O12" i="1"/>
  <c r="O14" i="1"/>
  <c r="O16" i="1"/>
  <c r="O19" i="1"/>
  <c r="O7" i="1"/>
  <c r="O8" i="1"/>
  <c r="O10" i="1"/>
  <c r="O11" i="1"/>
  <c r="O15" i="1"/>
  <c r="O17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2" i="1"/>
  <c r="O13" i="1"/>
  <c r="O18" i="1"/>
  <c r="Y2" i="1"/>
  <c r="AD2" i="1"/>
  <c r="AI2" i="1"/>
  <c r="AN2" i="1"/>
  <c r="AS2" i="1"/>
  <c r="AX2" i="1"/>
  <c r="N3" i="1"/>
  <c r="N4" i="1"/>
  <c r="N5" i="1"/>
  <c r="N6" i="1"/>
  <c r="N9" i="1"/>
  <c r="N12" i="1"/>
  <c r="N14" i="1"/>
  <c r="N16" i="1"/>
  <c r="N19" i="1"/>
  <c r="N7" i="1"/>
  <c r="N8" i="1"/>
  <c r="N10" i="1"/>
  <c r="N13" i="1"/>
  <c r="N18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2" i="1"/>
  <c r="N11" i="1"/>
  <c r="N15" i="1"/>
  <c r="N17" i="1"/>
  <c r="X2" i="1"/>
  <c r="AC2" i="1"/>
  <c r="AH2" i="1"/>
  <c r="AM2" i="1"/>
  <c r="AR2" i="1"/>
  <c r="AW2" i="1"/>
  <c r="C260" i="3"/>
  <c r="D260" i="3"/>
  <c r="E260" i="3"/>
  <c r="F260" i="3"/>
  <c r="J110" i="1"/>
  <c r="CP113" i="1"/>
  <c r="G371" i="3" s="1"/>
  <c r="CP112" i="1"/>
  <c r="F371" i="3" s="1"/>
  <c r="CP111" i="1"/>
  <c r="E371" i="3" s="1"/>
  <c r="C371" i="3"/>
  <c r="CS113" i="1"/>
  <c r="G369" i="3" s="1"/>
  <c r="CS112" i="1"/>
  <c r="F369" i="3" s="1"/>
  <c r="CS111" i="1"/>
  <c r="E369" i="3" s="1"/>
  <c r="CS110" i="1"/>
  <c r="C369" i="3" s="1"/>
  <c r="CR113" i="1"/>
  <c r="G370" i="3" s="1"/>
  <c r="CR112" i="1"/>
  <c r="F370" i="3" s="1"/>
  <c r="CR111" i="1"/>
  <c r="E370" i="3" s="1"/>
  <c r="CQ113" i="1"/>
  <c r="G372" i="3" s="1"/>
  <c r="CQ112" i="1"/>
  <c r="F372" i="3" s="1"/>
  <c r="CQ111" i="1"/>
  <c r="E372" i="3" s="1"/>
  <c r="CQ110" i="1"/>
  <c r="C372" i="3" s="1"/>
  <c r="D307" i="1"/>
  <c r="B370" i="3" s="1"/>
  <c r="F298" i="1"/>
  <c r="D340" i="3" s="1"/>
  <c r="D298" i="1"/>
  <c r="B337" i="3" s="1"/>
  <c r="H298" i="1"/>
  <c r="D337" i="3" s="1"/>
  <c r="G298" i="1"/>
  <c r="D339" i="3" s="1"/>
  <c r="I298" i="1"/>
  <c r="D338" i="3" s="1"/>
  <c r="CK2" i="1"/>
  <c r="CK3" i="1"/>
  <c r="CK4" i="1"/>
  <c r="CK5" i="1"/>
  <c r="CK6" i="1"/>
  <c r="CK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56" i="1"/>
  <c r="CK57" i="1"/>
  <c r="CK58" i="1"/>
  <c r="CK59" i="1"/>
  <c r="CK60" i="1"/>
  <c r="CK61" i="1"/>
  <c r="CK62" i="1"/>
  <c r="CK63" i="1"/>
  <c r="CK64" i="1"/>
  <c r="CK65" i="1"/>
  <c r="CK66" i="1"/>
  <c r="CK67" i="1"/>
  <c r="CK68" i="1"/>
  <c r="CK69" i="1"/>
  <c r="CK70" i="1"/>
  <c r="CK71" i="1"/>
  <c r="CK72" i="1"/>
  <c r="CK73" i="1"/>
  <c r="CK109" i="1"/>
  <c r="CK108" i="1"/>
  <c r="CK107" i="1"/>
  <c r="CK106" i="1"/>
  <c r="CK105" i="1"/>
  <c r="CK104" i="1"/>
  <c r="CK103" i="1"/>
  <c r="CK102" i="1"/>
  <c r="CK101" i="1"/>
  <c r="CK100" i="1"/>
  <c r="CK99" i="1"/>
  <c r="CK98" i="1"/>
  <c r="CK97" i="1"/>
  <c r="CK96" i="1"/>
  <c r="CK95" i="1"/>
  <c r="CK94" i="1"/>
  <c r="CK93" i="1"/>
  <c r="CK92" i="1"/>
  <c r="CE2" i="1"/>
  <c r="CE3" i="1"/>
  <c r="CE4" i="1"/>
  <c r="CE5" i="1"/>
  <c r="CE6" i="1"/>
  <c r="CE7" i="1"/>
  <c r="CE8" i="1"/>
  <c r="CE9" i="1"/>
  <c r="CE10" i="1"/>
  <c r="CE11" i="1"/>
  <c r="CE12" i="1"/>
  <c r="CE13" i="1"/>
  <c r="CE14" i="1"/>
  <c r="CE15" i="1"/>
  <c r="CE16" i="1"/>
  <c r="CE17" i="1"/>
  <c r="CE18" i="1"/>
  <c r="CE19" i="1"/>
  <c r="CE56" i="1"/>
  <c r="CE57" i="1"/>
  <c r="CE58" i="1"/>
  <c r="CE59" i="1"/>
  <c r="CE60" i="1"/>
  <c r="CE61" i="1"/>
  <c r="CE62" i="1"/>
  <c r="CE63" i="1"/>
  <c r="CE64" i="1"/>
  <c r="CE65" i="1"/>
  <c r="CE66" i="1"/>
  <c r="CE67" i="1"/>
  <c r="CE68" i="1"/>
  <c r="CE69" i="1"/>
  <c r="CE70" i="1"/>
  <c r="CE71" i="1"/>
  <c r="CE72" i="1"/>
  <c r="CE73" i="1"/>
  <c r="CE109" i="1"/>
  <c r="CE108" i="1"/>
  <c r="CE107" i="1"/>
  <c r="CE106" i="1"/>
  <c r="CE105" i="1"/>
  <c r="CE104" i="1"/>
  <c r="CE103" i="1"/>
  <c r="CE102" i="1"/>
  <c r="CE101" i="1"/>
  <c r="CE100" i="1"/>
  <c r="CE99" i="1"/>
  <c r="CE98" i="1"/>
  <c r="CE97" i="1"/>
  <c r="CE96" i="1"/>
  <c r="CE95" i="1"/>
  <c r="CE94" i="1"/>
  <c r="CE93" i="1"/>
  <c r="CE92" i="1"/>
  <c r="CL2" i="1"/>
  <c r="CL3" i="1"/>
  <c r="CL4" i="1"/>
  <c r="CL5" i="1"/>
  <c r="CL6" i="1"/>
  <c r="CL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L68" i="1"/>
  <c r="CL69" i="1"/>
  <c r="CL70" i="1"/>
  <c r="CL71" i="1"/>
  <c r="CL72" i="1"/>
  <c r="CL73" i="1"/>
  <c r="CL109" i="1"/>
  <c r="CL108" i="1"/>
  <c r="CL107" i="1"/>
  <c r="CL106" i="1"/>
  <c r="CL105" i="1"/>
  <c r="CL104" i="1"/>
  <c r="CL103" i="1"/>
  <c r="CL102" i="1"/>
  <c r="CL101" i="1"/>
  <c r="CL100" i="1"/>
  <c r="CL99" i="1"/>
  <c r="CL98" i="1"/>
  <c r="CL97" i="1"/>
  <c r="CL96" i="1"/>
  <c r="CL95" i="1"/>
  <c r="CL94" i="1"/>
  <c r="CL93" i="1"/>
  <c r="CL92" i="1"/>
  <c r="CF2" i="1"/>
  <c r="CF3" i="1"/>
  <c r="CF4" i="1"/>
  <c r="CF5" i="1"/>
  <c r="CF6" i="1"/>
  <c r="CF7" i="1"/>
  <c r="CF8" i="1"/>
  <c r="CF9" i="1"/>
  <c r="CF10" i="1"/>
  <c r="CF11" i="1"/>
  <c r="CF12" i="1"/>
  <c r="CF13" i="1"/>
  <c r="CF14" i="1"/>
  <c r="CF15" i="1"/>
  <c r="CF16" i="1"/>
  <c r="CF17" i="1"/>
  <c r="CF18" i="1"/>
  <c r="CF19" i="1"/>
  <c r="CF56" i="1"/>
  <c r="CF57" i="1"/>
  <c r="CF58" i="1"/>
  <c r="CF59" i="1"/>
  <c r="CF60" i="1"/>
  <c r="CF61" i="1"/>
  <c r="CF62" i="1"/>
  <c r="CF63" i="1"/>
  <c r="CF64" i="1"/>
  <c r="CF65" i="1"/>
  <c r="CF66" i="1"/>
  <c r="CF67" i="1"/>
  <c r="CF68" i="1"/>
  <c r="CF69" i="1"/>
  <c r="CF70" i="1"/>
  <c r="CF71" i="1"/>
  <c r="CF72" i="1"/>
  <c r="CF73" i="1"/>
  <c r="CF109" i="1"/>
  <c r="CF108" i="1"/>
  <c r="CF107" i="1"/>
  <c r="CF106" i="1"/>
  <c r="CF105" i="1"/>
  <c r="CF104" i="1"/>
  <c r="CF103" i="1"/>
  <c r="CF102" i="1"/>
  <c r="CF101" i="1"/>
  <c r="CF100" i="1"/>
  <c r="CF99" i="1"/>
  <c r="CF98" i="1"/>
  <c r="CF97" i="1"/>
  <c r="CF96" i="1"/>
  <c r="CF95" i="1"/>
  <c r="CF94" i="1"/>
  <c r="CF93" i="1"/>
  <c r="CF92" i="1"/>
  <c r="CN2" i="1"/>
  <c r="CN3" i="1"/>
  <c r="CN4" i="1"/>
  <c r="CN5" i="1"/>
  <c r="CN6" i="1"/>
  <c r="CN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N68" i="1"/>
  <c r="CN69" i="1"/>
  <c r="CN70" i="1"/>
  <c r="CN71" i="1"/>
  <c r="CN72" i="1"/>
  <c r="CN73" i="1"/>
  <c r="CN109" i="1"/>
  <c r="CN108" i="1"/>
  <c r="CN107" i="1"/>
  <c r="CN106" i="1"/>
  <c r="CN105" i="1"/>
  <c r="CN104" i="1"/>
  <c r="CN103" i="1"/>
  <c r="CN102" i="1"/>
  <c r="CN101" i="1"/>
  <c r="CN100" i="1"/>
  <c r="CN99" i="1"/>
  <c r="CN98" i="1"/>
  <c r="CN97" i="1"/>
  <c r="CN96" i="1"/>
  <c r="CN95" i="1"/>
  <c r="CN94" i="1"/>
  <c r="CN93" i="1"/>
  <c r="CN92" i="1"/>
  <c r="CH2" i="1"/>
  <c r="CH3" i="1"/>
  <c r="CH4" i="1"/>
  <c r="CH5" i="1"/>
  <c r="CH6" i="1"/>
  <c r="CH7" i="1"/>
  <c r="CH8" i="1"/>
  <c r="CH9" i="1"/>
  <c r="CH10" i="1"/>
  <c r="CH11" i="1"/>
  <c r="CH12" i="1"/>
  <c r="CH13" i="1"/>
  <c r="CH14" i="1"/>
  <c r="CH15" i="1"/>
  <c r="CH16" i="1"/>
  <c r="CH17" i="1"/>
  <c r="CH18" i="1"/>
  <c r="CH19" i="1"/>
  <c r="CH56" i="1"/>
  <c r="CH57" i="1"/>
  <c r="CH58" i="1"/>
  <c r="CH59" i="1"/>
  <c r="CH60" i="1"/>
  <c r="CH61" i="1"/>
  <c r="CH62" i="1"/>
  <c r="CH63" i="1"/>
  <c r="CH64" i="1"/>
  <c r="CH65" i="1"/>
  <c r="CH66" i="1"/>
  <c r="CH67" i="1"/>
  <c r="CH68" i="1"/>
  <c r="CH69" i="1"/>
  <c r="CH70" i="1"/>
  <c r="CH71" i="1"/>
  <c r="CH72" i="1"/>
  <c r="CH73" i="1"/>
  <c r="CH109" i="1"/>
  <c r="CH108" i="1"/>
  <c r="CH107" i="1"/>
  <c r="CH106" i="1"/>
  <c r="CH105" i="1"/>
  <c r="CH104" i="1"/>
  <c r="CH103" i="1"/>
  <c r="CH102" i="1"/>
  <c r="CH101" i="1"/>
  <c r="CH100" i="1"/>
  <c r="CH99" i="1"/>
  <c r="CH98" i="1"/>
  <c r="CH97" i="1"/>
  <c r="CH96" i="1"/>
  <c r="CH95" i="1"/>
  <c r="CH94" i="1"/>
  <c r="CH93" i="1"/>
  <c r="CH92" i="1"/>
  <c r="C179" i="1"/>
  <c r="AK179" i="1" s="1"/>
  <c r="C180" i="1"/>
  <c r="AK180" i="1" s="1"/>
  <c r="I180" i="1"/>
  <c r="C181" i="1"/>
  <c r="I181" i="1"/>
  <c r="C182" i="1"/>
  <c r="AK182" i="1" s="1"/>
  <c r="C183" i="1"/>
  <c r="AK183" i="1" s="1"/>
  <c r="C184" i="1"/>
  <c r="AK184" i="1" s="1"/>
  <c r="I184" i="1"/>
  <c r="I185" i="1"/>
  <c r="C185" i="1"/>
  <c r="AB185" i="1" s="1"/>
  <c r="C186" i="1"/>
  <c r="AL186" i="1" s="1"/>
  <c r="I186" i="1"/>
  <c r="C187" i="1"/>
  <c r="R187" i="1" s="1"/>
  <c r="C188" i="1"/>
  <c r="AK188" i="1" s="1"/>
  <c r="I188" i="1"/>
  <c r="C189" i="1"/>
  <c r="AU189" i="1" s="1"/>
  <c r="I189" i="1"/>
  <c r="C190" i="1"/>
  <c r="AU190" i="1" s="1"/>
  <c r="C191" i="1"/>
  <c r="I191" i="1"/>
  <c r="C192" i="1"/>
  <c r="J192" i="1" s="1"/>
  <c r="I192" i="1"/>
  <c r="C193" i="1"/>
  <c r="C194" i="1"/>
  <c r="R194" i="1" s="1"/>
  <c r="C195" i="1"/>
  <c r="AU195" i="1" s="1"/>
  <c r="AZ195" i="1" s="1"/>
  <c r="C196" i="1"/>
  <c r="AK196" i="1" s="1"/>
  <c r="C197" i="1"/>
  <c r="C198" i="1"/>
  <c r="AL198" i="1" s="1"/>
  <c r="C199" i="1"/>
  <c r="AU199" i="1" s="1"/>
  <c r="I199" i="1"/>
  <c r="C200" i="1"/>
  <c r="C201" i="1"/>
  <c r="R201" i="1" s="1"/>
  <c r="C202" i="1"/>
  <c r="AU202" i="1" s="1"/>
  <c r="C203" i="1"/>
  <c r="AB203" i="1" s="1"/>
  <c r="C204" i="1"/>
  <c r="C205" i="1"/>
  <c r="AB205" i="1" s="1"/>
  <c r="I205" i="1"/>
  <c r="C206" i="1"/>
  <c r="AA206" i="1" s="1"/>
  <c r="I206" i="1"/>
  <c r="C207" i="1"/>
  <c r="Q207" i="1" s="1"/>
  <c r="C208" i="1"/>
  <c r="AU208" i="1" s="1"/>
  <c r="AZ208" i="1" s="1"/>
  <c r="C209" i="1"/>
  <c r="AU209" i="1" s="1"/>
  <c r="BA209" i="1" s="1"/>
  <c r="C210" i="1"/>
  <c r="C211" i="1"/>
  <c r="Q211" i="1" s="1"/>
  <c r="I211" i="1"/>
  <c r="C212" i="1"/>
  <c r="AA212" i="1" s="1"/>
  <c r="C213" i="1"/>
  <c r="I213" i="1"/>
  <c r="C214" i="1"/>
  <c r="AK214" i="1" s="1"/>
  <c r="I214" i="1"/>
  <c r="C215" i="1"/>
  <c r="AB215" i="1" s="1"/>
  <c r="I215" i="1"/>
  <c r="C216" i="1"/>
  <c r="AK216" i="1" s="1"/>
  <c r="I216" i="1"/>
  <c r="C217" i="1"/>
  <c r="J217" i="1" s="1"/>
  <c r="C218" i="1"/>
  <c r="Q218" i="1" s="1"/>
  <c r="C219" i="1"/>
  <c r="AK219" i="1" s="1"/>
  <c r="C220" i="1"/>
  <c r="AA220" i="1" s="1"/>
  <c r="C221" i="1"/>
  <c r="I221" i="1"/>
  <c r="C222" i="1"/>
  <c r="AL222" i="1" s="1"/>
  <c r="C223" i="1"/>
  <c r="AA223" i="1" s="1"/>
  <c r="C224" i="1"/>
  <c r="I224" i="1"/>
  <c r="C225" i="1"/>
  <c r="AK225" i="1" s="1"/>
  <c r="I225" i="1"/>
  <c r="C226" i="1"/>
  <c r="J226" i="1" s="1"/>
  <c r="C227" i="1"/>
  <c r="AK227" i="1" s="1"/>
  <c r="C228" i="1"/>
  <c r="AU228" i="1" s="1"/>
  <c r="C229" i="1"/>
  <c r="AU229" i="1" s="1"/>
  <c r="C230" i="1"/>
  <c r="J230" i="1" s="1"/>
  <c r="C231" i="1"/>
  <c r="AB231" i="1" s="1"/>
  <c r="I231" i="1"/>
  <c r="I232" i="1"/>
  <c r="C232" i="1"/>
  <c r="R232" i="1" s="1"/>
  <c r="C233" i="1"/>
  <c r="AU233" i="1" s="1"/>
  <c r="C234" i="1"/>
  <c r="AA234" i="1" s="1"/>
  <c r="I235" i="1"/>
  <c r="C235" i="1"/>
  <c r="C236" i="1"/>
  <c r="Q236" i="1" s="1"/>
  <c r="I236" i="1"/>
  <c r="C237" i="1"/>
  <c r="J237" i="1" s="1"/>
  <c r="C238" i="1"/>
  <c r="I239" i="1"/>
  <c r="C239" i="1"/>
  <c r="AU239" i="1" s="1"/>
  <c r="C240" i="1"/>
  <c r="R240" i="1" s="1"/>
  <c r="C241" i="1"/>
  <c r="I241" i="1"/>
  <c r="C242" i="1"/>
  <c r="AL242" i="1" s="1"/>
  <c r="I242" i="1"/>
  <c r="C243" i="1"/>
  <c r="R243" i="1" s="1"/>
  <c r="C244" i="1"/>
  <c r="R244" i="1" s="1"/>
  <c r="C245" i="1"/>
  <c r="AB245" i="1" s="1"/>
  <c r="I246" i="1"/>
  <c r="C246" i="1"/>
  <c r="Q246" i="1" s="1"/>
  <c r="C247" i="1"/>
  <c r="R247" i="1" s="1"/>
  <c r="I247" i="1"/>
  <c r="C248" i="1"/>
  <c r="AA248" i="1" s="1"/>
  <c r="C249" i="1"/>
  <c r="C250" i="1"/>
  <c r="AL250" i="1" s="1"/>
  <c r="I250" i="1"/>
  <c r="C251" i="1"/>
  <c r="J251" i="1" s="1"/>
  <c r="C252" i="1"/>
  <c r="J252" i="1" s="1"/>
  <c r="O252" i="1" s="1"/>
  <c r="I252" i="1"/>
  <c r="C253" i="1"/>
  <c r="AL253" i="1" s="1"/>
  <c r="C254" i="1"/>
  <c r="AL254" i="1" s="1"/>
  <c r="I254" i="1"/>
  <c r="C255" i="1"/>
  <c r="AA255" i="1" s="1"/>
  <c r="C256" i="1"/>
  <c r="AB256" i="1" s="1"/>
  <c r="C257" i="1"/>
  <c r="J257" i="1" s="1"/>
  <c r="P257" i="1" s="1"/>
  <c r="C258" i="1"/>
  <c r="C259" i="1"/>
  <c r="Q259" i="1" s="1"/>
  <c r="C260" i="1"/>
  <c r="AU260" i="1" s="1"/>
  <c r="I260" i="1"/>
  <c r="C261" i="1"/>
  <c r="AB261" i="1" s="1"/>
  <c r="C262" i="1"/>
  <c r="AB262" i="1" s="1"/>
  <c r="C263" i="1"/>
  <c r="AK263" i="1" s="1"/>
  <c r="C264" i="1"/>
  <c r="AB264" i="1" s="1"/>
  <c r="C265" i="1"/>
  <c r="C266" i="1"/>
  <c r="AB266" i="1" s="1"/>
  <c r="I266" i="1"/>
  <c r="C267" i="1"/>
  <c r="R267" i="1" s="1"/>
  <c r="C268" i="1"/>
  <c r="AL268" i="1" s="1"/>
  <c r="H180" i="1"/>
  <c r="H181" i="1"/>
  <c r="H185" i="1"/>
  <c r="H186" i="1"/>
  <c r="H189" i="1"/>
  <c r="H191" i="1"/>
  <c r="H192" i="1"/>
  <c r="H199" i="1"/>
  <c r="H205" i="1"/>
  <c r="H206" i="1"/>
  <c r="H211" i="1"/>
  <c r="H213" i="1"/>
  <c r="H214" i="1"/>
  <c r="H215" i="1"/>
  <c r="H216" i="1"/>
  <c r="H221" i="1"/>
  <c r="H224" i="1"/>
  <c r="H225" i="1"/>
  <c r="H231" i="1"/>
  <c r="H232" i="1"/>
  <c r="H235" i="1"/>
  <c r="H236" i="1"/>
  <c r="H239" i="1"/>
  <c r="H241" i="1"/>
  <c r="H242" i="1"/>
  <c r="H246" i="1"/>
  <c r="H247" i="1"/>
  <c r="H250" i="1"/>
  <c r="H252" i="1"/>
  <c r="H254" i="1"/>
  <c r="H260" i="1"/>
  <c r="H266" i="1"/>
  <c r="G180" i="1"/>
  <c r="G181" i="1"/>
  <c r="G184" i="1"/>
  <c r="G185" i="1"/>
  <c r="G188" i="1"/>
  <c r="G189" i="1"/>
  <c r="G191" i="1"/>
  <c r="G192" i="1"/>
  <c r="G199" i="1"/>
  <c r="G205" i="1"/>
  <c r="G206" i="1"/>
  <c r="G211" i="1"/>
  <c r="G213" i="1"/>
  <c r="G214" i="1"/>
  <c r="G215" i="1"/>
  <c r="G216" i="1"/>
  <c r="G221" i="1"/>
  <c r="G224" i="1"/>
  <c r="G225" i="1"/>
  <c r="G231" i="1"/>
  <c r="G232" i="1"/>
  <c r="G235" i="1"/>
  <c r="G236" i="1"/>
  <c r="G239" i="1"/>
  <c r="G241" i="1"/>
  <c r="G242" i="1"/>
  <c r="G246" i="1"/>
  <c r="G247" i="1"/>
  <c r="G250" i="1"/>
  <c r="G252" i="1"/>
  <c r="G254" i="1"/>
  <c r="G260" i="1"/>
  <c r="G266" i="1"/>
  <c r="F180" i="1"/>
  <c r="F181" i="1"/>
  <c r="F184" i="1"/>
  <c r="F185" i="1"/>
  <c r="F188" i="1"/>
  <c r="F189" i="1"/>
  <c r="F191" i="1"/>
  <c r="F192" i="1"/>
  <c r="F199" i="1"/>
  <c r="F205" i="1"/>
  <c r="F206" i="1"/>
  <c r="F211" i="1"/>
  <c r="F213" i="1"/>
  <c r="F214" i="1"/>
  <c r="F215" i="1"/>
  <c r="F216" i="1"/>
  <c r="F221" i="1"/>
  <c r="F224" i="1"/>
  <c r="F225" i="1"/>
  <c r="F231" i="1"/>
  <c r="F232" i="1"/>
  <c r="F235" i="1"/>
  <c r="F236" i="1"/>
  <c r="F239" i="1"/>
  <c r="F241" i="1"/>
  <c r="F242" i="1"/>
  <c r="F246" i="1"/>
  <c r="F247" i="1"/>
  <c r="F250" i="1"/>
  <c r="F252" i="1"/>
  <c r="F254" i="1"/>
  <c r="F260" i="1"/>
  <c r="F266" i="1"/>
  <c r="D180" i="1"/>
  <c r="D181" i="1"/>
  <c r="D184" i="1"/>
  <c r="D188" i="1"/>
  <c r="D189" i="1"/>
  <c r="D191" i="1"/>
  <c r="D192" i="1"/>
  <c r="D233" i="1"/>
  <c r="D236" i="1"/>
  <c r="D238" i="1"/>
  <c r="D239" i="1"/>
  <c r="D241" i="1"/>
  <c r="D242" i="1"/>
  <c r="D247" i="1"/>
  <c r="D248" i="1"/>
  <c r="D250" i="1"/>
  <c r="D252" i="1"/>
  <c r="D254" i="1"/>
  <c r="D260" i="1"/>
  <c r="D266" i="1"/>
  <c r="D199" i="1"/>
  <c r="D205" i="1"/>
  <c r="D206" i="1"/>
  <c r="D211" i="1"/>
  <c r="D213" i="1"/>
  <c r="D214" i="1"/>
  <c r="D215" i="1"/>
  <c r="D216" i="1"/>
  <c r="D221" i="1"/>
  <c r="D224" i="1"/>
  <c r="D225" i="1"/>
  <c r="D231" i="1"/>
  <c r="I182" i="1"/>
  <c r="I183" i="1"/>
  <c r="I187" i="1"/>
  <c r="I190" i="1"/>
  <c r="I193" i="1"/>
  <c r="I196" i="1"/>
  <c r="I197" i="1"/>
  <c r="I198" i="1"/>
  <c r="I200" i="1"/>
  <c r="I201" i="1"/>
  <c r="I203" i="1"/>
  <c r="I204" i="1"/>
  <c r="I207" i="1"/>
  <c r="I208" i="1"/>
  <c r="I209" i="1"/>
  <c r="I210" i="1"/>
  <c r="I218" i="1"/>
  <c r="I219" i="1"/>
  <c r="I220" i="1"/>
  <c r="I222" i="1"/>
  <c r="I223" i="1"/>
  <c r="I226" i="1"/>
  <c r="I227" i="1"/>
  <c r="I229" i="1"/>
  <c r="I233" i="1"/>
  <c r="I245" i="1"/>
  <c r="I249" i="1"/>
  <c r="I251" i="1"/>
  <c r="I253" i="1"/>
  <c r="I255" i="1"/>
  <c r="I256" i="1"/>
  <c r="I257" i="1"/>
  <c r="I258" i="1"/>
  <c r="I259" i="1"/>
  <c r="I263" i="1"/>
  <c r="I264" i="1"/>
  <c r="I265" i="1"/>
  <c r="I267" i="1"/>
  <c r="I268" i="1"/>
  <c r="H182" i="1"/>
  <c r="H183" i="1"/>
  <c r="H187" i="1"/>
  <c r="H193" i="1"/>
  <c r="H196" i="1"/>
  <c r="H197" i="1"/>
  <c r="H198" i="1"/>
  <c r="H200" i="1"/>
  <c r="H201" i="1"/>
  <c r="H203" i="1"/>
  <c r="H204" i="1"/>
  <c r="H207" i="1"/>
  <c r="H208" i="1"/>
  <c r="H209" i="1"/>
  <c r="H210" i="1"/>
  <c r="H218" i="1"/>
  <c r="H219" i="1"/>
  <c r="H220" i="1"/>
  <c r="H222" i="1"/>
  <c r="H223" i="1"/>
  <c r="H226" i="1"/>
  <c r="H227" i="1"/>
  <c r="H229" i="1"/>
  <c r="H233" i="1"/>
  <c r="H245" i="1"/>
  <c r="H249" i="1"/>
  <c r="H251" i="1"/>
  <c r="H253" i="1"/>
  <c r="H255" i="1"/>
  <c r="H256" i="1"/>
  <c r="H257" i="1"/>
  <c r="H258" i="1"/>
  <c r="H259" i="1"/>
  <c r="H263" i="1"/>
  <c r="H264" i="1"/>
  <c r="H265" i="1"/>
  <c r="H267" i="1"/>
  <c r="H268" i="1"/>
  <c r="G182" i="1"/>
  <c r="G183" i="1"/>
  <c r="G186" i="1"/>
  <c r="G187" i="1"/>
  <c r="G190" i="1"/>
  <c r="G193" i="1"/>
  <c r="G196" i="1"/>
  <c r="G197" i="1"/>
  <c r="G198" i="1"/>
  <c r="G200" i="1"/>
  <c r="G201" i="1"/>
  <c r="G203" i="1"/>
  <c r="G204" i="1"/>
  <c r="G207" i="1"/>
  <c r="G208" i="1"/>
  <c r="G209" i="1"/>
  <c r="G210" i="1"/>
  <c r="G218" i="1"/>
  <c r="G219" i="1"/>
  <c r="G220" i="1"/>
  <c r="G222" i="1"/>
  <c r="G223" i="1"/>
  <c r="G226" i="1"/>
  <c r="G227" i="1"/>
  <c r="G229" i="1"/>
  <c r="G233" i="1"/>
  <c r="G245" i="1"/>
  <c r="G249" i="1"/>
  <c r="G251" i="1"/>
  <c r="G253" i="1"/>
  <c r="G255" i="1"/>
  <c r="G256" i="1"/>
  <c r="G257" i="1"/>
  <c r="G258" i="1"/>
  <c r="G259" i="1"/>
  <c r="G263" i="1"/>
  <c r="G264" i="1"/>
  <c r="G265" i="1"/>
  <c r="G267" i="1"/>
  <c r="G268" i="1"/>
  <c r="F182" i="1"/>
  <c r="F183" i="1"/>
  <c r="F186" i="1"/>
  <c r="F187" i="1"/>
  <c r="F190" i="1"/>
  <c r="F193" i="1"/>
  <c r="F196" i="1"/>
  <c r="F197" i="1"/>
  <c r="F198" i="1"/>
  <c r="F200" i="1"/>
  <c r="F201" i="1"/>
  <c r="F203" i="1"/>
  <c r="F204" i="1"/>
  <c r="F207" i="1"/>
  <c r="F208" i="1"/>
  <c r="F209" i="1"/>
  <c r="F210" i="1"/>
  <c r="F218" i="1"/>
  <c r="F219" i="1"/>
  <c r="F220" i="1"/>
  <c r="F222" i="1"/>
  <c r="F223" i="1"/>
  <c r="F226" i="1"/>
  <c r="F227" i="1"/>
  <c r="F229" i="1"/>
  <c r="F233" i="1"/>
  <c r="F245" i="1"/>
  <c r="F249" i="1"/>
  <c r="F251" i="1"/>
  <c r="F253" i="1"/>
  <c r="F255" i="1"/>
  <c r="F256" i="1"/>
  <c r="F257" i="1"/>
  <c r="F258" i="1"/>
  <c r="F259" i="1"/>
  <c r="F263" i="1"/>
  <c r="F264" i="1"/>
  <c r="F265" i="1"/>
  <c r="F267" i="1"/>
  <c r="F268" i="1"/>
  <c r="D182" i="1"/>
  <c r="D183" i="1"/>
  <c r="D185" i="1"/>
  <c r="D186" i="1"/>
  <c r="D187" i="1"/>
  <c r="D193" i="1"/>
  <c r="D196" i="1"/>
  <c r="D237" i="1"/>
  <c r="D240" i="1"/>
  <c r="D243" i="1"/>
  <c r="D245" i="1"/>
  <c r="D246" i="1"/>
  <c r="D249" i="1"/>
  <c r="D251" i="1"/>
  <c r="D253" i="1"/>
  <c r="D255" i="1"/>
  <c r="D257" i="1"/>
  <c r="D258" i="1"/>
  <c r="D263" i="1"/>
  <c r="D265" i="1"/>
  <c r="D267" i="1"/>
  <c r="D268" i="1"/>
  <c r="D197" i="1"/>
  <c r="D198" i="1"/>
  <c r="D200" i="1"/>
  <c r="D201" i="1"/>
  <c r="D203" i="1"/>
  <c r="D204" i="1"/>
  <c r="D207" i="1"/>
  <c r="D208" i="1"/>
  <c r="D209" i="1"/>
  <c r="D210" i="1"/>
  <c r="D218" i="1"/>
  <c r="D219" i="1"/>
  <c r="D220" i="1"/>
  <c r="D222" i="1"/>
  <c r="D223" i="1"/>
  <c r="D226" i="1"/>
  <c r="D229" i="1"/>
  <c r="D232" i="1"/>
  <c r="I179" i="1"/>
  <c r="I194" i="1"/>
  <c r="I195" i="1"/>
  <c r="I202" i="1"/>
  <c r="I212" i="1"/>
  <c r="I217" i="1"/>
  <c r="I228" i="1"/>
  <c r="I230" i="1"/>
  <c r="I234" i="1"/>
  <c r="I237" i="1"/>
  <c r="I238" i="1"/>
  <c r="I240" i="1"/>
  <c r="I243" i="1"/>
  <c r="I244" i="1"/>
  <c r="I248" i="1"/>
  <c r="I261" i="1"/>
  <c r="I262" i="1"/>
  <c r="H179" i="1"/>
  <c r="H184" i="1"/>
  <c r="H188" i="1"/>
  <c r="H190" i="1"/>
  <c r="H194" i="1"/>
  <c r="H195" i="1"/>
  <c r="H202" i="1"/>
  <c r="H212" i="1"/>
  <c r="H217" i="1"/>
  <c r="H228" i="1"/>
  <c r="H230" i="1"/>
  <c r="H234" i="1"/>
  <c r="H237" i="1"/>
  <c r="H238" i="1"/>
  <c r="H240" i="1"/>
  <c r="H243" i="1"/>
  <c r="H244" i="1"/>
  <c r="H248" i="1"/>
  <c r="H261" i="1"/>
  <c r="H262" i="1"/>
  <c r="G179" i="1"/>
  <c r="G194" i="1"/>
  <c r="G195" i="1"/>
  <c r="G202" i="1"/>
  <c r="G212" i="1"/>
  <c r="G217" i="1"/>
  <c r="G228" i="1"/>
  <c r="G230" i="1"/>
  <c r="G234" i="1"/>
  <c r="G237" i="1"/>
  <c r="G238" i="1"/>
  <c r="G240" i="1"/>
  <c r="G243" i="1"/>
  <c r="G244" i="1"/>
  <c r="G248" i="1"/>
  <c r="G261" i="1"/>
  <c r="G262" i="1"/>
  <c r="F179" i="1"/>
  <c r="F194" i="1"/>
  <c r="F195" i="1"/>
  <c r="F202" i="1"/>
  <c r="F212" i="1"/>
  <c r="F217" i="1"/>
  <c r="F228" i="1"/>
  <c r="F230" i="1"/>
  <c r="F234" i="1"/>
  <c r="F237" i="1"/>
  <c r="F238" i="1"/>
  <c r="F240" i="1"/>
  <c r="F243" i="1"/>
  <c r="F244" i="1"/>
  <c r="F248" i="1"/>
  <c r="F261" i="1"/>
  <c r="F262" i="1"/>
  <c r="D179" i="1"/>
  <c r="D190" i="1"/>
  <c r="D194" i="1"/>
  <c r="D195" i="1"/>
  <c r="D234" i="1"/>
  <c r="D235" i="1"/>
  <c r="D244" i="1"/>
  <c r="D256" i="1"/>
  <c r="D259" i="1"/>
  <c r="D261" i="1"/>
  <c r="D262" i="1"/>
  <c r="D264" i="1"/>
  <c r="D202" i="1"/>
  <c r="D212" i="1"/>
  <c r="D217" i="1"/>
  <c r="D227" i="1"/>
  <c r="D228" i="1"/>
  <c r="D230" i="1"/>
  <c r="Q266" i="1"/>
  <c r="F267" i="3"/>
  <c r="E267" i="3"/>
  <c r="D267" i="3"/>
  <c r="C267" i="3"/>
  <c r="F266" i="3"/>
  <c r="E266" i="3"/>
  <c r="D266" i="3"/>
  <c r="C266" i="3"/>
  <c r="F265" i="3"/>
  <c r="E265" i="3"/>
  <c r="D265" i="3"/>
  <c r="C265" i="3"/>
  <c r="F264" i="3"/>
  <c r="E264" i="3"/>
  <c r="D264" i="3"/>
  <c r="C264" i="3"/>
  <c r="F263" i="3"/>
  <c r="E263" i="3"/>
  <c r="D263" i="3"/>
  <c r="C263" i="3"/>
  <c r="F262" i="3"/>
  <c r="E262" i="3"/>
  <c r="D262" i="3"/>
  <c r="C262" i="3"/>
  <c r="F261" i="3"/>
  <c r="E261" i="3"/>
  <c r="D261" i="3"/>
  <c r="C261" i="3"/>
  <c r="F259" i="3"/>
  <c r="E259" i="3"/>
  <c r="D259" i="3"/>
  <c r="C259" i="3"/>
  <c r="F258" i="3"/>
  <c r="E258" i="3"/>
  <c r="D258" i="3"/>
  <c r="C258" i="3"/>
  <c r="F257" i="3"/>
  <c r="E257" i="3"/>
  <c r="D257" i="3"/>
  <c r="C257" i="3"/>
  <c r="F256" i="3"/>
  <c r="E256" i="3"/>
  <c r="D256" i="3"/>
  <c r="C256" i="3"/>
  <c r="F255" i="3"/>
  <c r="E255" i="3"/>
  <c r="D255" i="3"/>
  <c r="C255" i="3"/>
  <c r="F254" i="3"/>
  <c r="E254" i="3"/>
  <c r="D254" i="3"/>
  <c r="C254" i="3"/>
  <c r="F253" i="3"/>
  <c r="E253" i="3"/>
  <c r="D253" i="3"/>
  <c r="C253" i="3"/>
  <c r="F252" i="3"/>
  <c r="E252" i="3"/>
  <c r="D252" i="3"/>
  <c r="C252" i="3"/>
  <c r="F251" i="3"/>
  <c r="E251" i="3"/>
  <c r="D251" i="3"/>
  <c r="C251" i="3"/>
  <c r="F250" i="3"/>
  <c r="E250" i="3"/>
  <c r="D250" i="3"/>
  <c r="C250" i="3"/>
  <c r="B250" i="3"/>
  <c r="BJ2" i="1"/>
  <c r="BJ3" i="1"/>
  <c r="BJ4" i="1"/>
  <c r="BJ5" i="1"/>
  <c r="BJ6" i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92" i="1"/>
  <c r="BJ93" i="1"/>
  <c r="BJ94" i="1"/>
  <c r="BJ95" i="1"/>
  <c r="BJ96" i="1"/>
  <c r="BJ97" i="1"/>
  <c r="BJ98" i="1"/>
  <c r="BJ99" i="1"/>
  <c r="BJ100" i="1"/>
  <c r="BJ101" i="1"/>
  <c r="BJ102" i="1"/>
  <c r="BJ103" i="1"/>
  <c r="BJ104" i="1"/>
  <c r="BJ105" i="1"/>
  <c r="BJ106" i="1"/>
  <c r="BJ107" i="1"/>
  <c r="BJ108" i="1"/>
  <c r="BJ109" i="1"/>
  <c r="BI2" i="1"/>
  <c r="BI3" i="1"/>
  <c r="BI4" i="1"/>
  <c r="BI5" i="1"/>
  <c r="BI6" i="1"/>
  <c r="BI7" i="1"/>
  <c r="BI8" i="1"/>
  <c r="BI9" i="1"/>
  <c r="BI10" i="1"/>
  <c r="BI11" i="1"/>
  <c r="BI12" i="1"/>
  <c r="BI13" i="1"/>
  <c r="BI14" i="1"/>
  <c r="BI15" i="1"/>
  <c r="BI16" i="1"/>
  <c r="BI17" i="1"/>
  <c r="BI18" i="1"/>
  <c r="BI19" i="1"/>
  <c r="BI56" i="1"/>
  <c r="BI57" i="1"/>
  <c r="BI58" i="1"/>
  <c r="BI59" i="1"/>
  <c r="BI60" i="1"/>
  <c r="BI61" i="1"/>
  <c r="BI62" i="1"/>
  <c r="BI63" i="1"/>
  <c r="BI64" i="1"/>
  <c r="BI65" i="1"/>
  <c r="BI66" i="1"/>
  <c r="BI67" i="1"/>
  <c r="BI68" i="1"/>
  <c r="BI69" i="1"/>
  <c r="BI70" i="1"/>
  <c r="BI71" i="1"/>
  <c r="BI72" i="1"/>
  <c r="BI73" i="1"/>
  <c r="BI92" i="1"/>
  <c r="BI93" i="1"/>
  <c r="BI94" i="1"/>
  <c r="BI95" i="1"/>
  <c r="BI96" i="1"/>
  <c r="BI97" i="1"/>
  <c r="BI98" i="1"/>
  <c r="BI99" i="1"/>
  <c r="BI100" i="1"/>
  <c r="BI101" i="1"/>
  <c r="BI102" i="1"/>
  <c r="BI103" i="1"/>
  <c r="BI104" i="1"/>
  <c r="BI105" i="1"/>
  <c r="BI106" i="1"/>
  <c r="BI107" i="1"/>
  <c r="BI108" i="1"/>
  <c r="BI109" i="1"/>
  <c r="BE2" i="1"/>
  <c r="BE3" i="1"/>
  <c r="BE4" i="1"/>
  <c r="BE5" i="1"/>
  <c r="BE6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56" i="1"/>
  <c r="BE57" i="1"/>
  <c r="BE58" i="1"/>
  <c r="BE59" i="1"/>
  <c r="BE60" i="1"/>
  <c r="BE61" i="1"/>
  <c r="BE62" i="1"/>
  <c r="BE63" i="1"/>
  <c r="BE64" i="1"/>
  <c r="BE65" i="1"/>
  <c r="BE66" i="1"/>
  <c r="BE67" i="1"/>
  <c r="BE68" i="1"/>
  <c r="BE69" i="1"/>
  <c r="BE70" i="1"/>
  <c r="BE71" i="1"/>
  <c r="BE72" i="1"/>
  <c r="BE73" i="1"/>
  <c r="BE92" i="1"/>
  <c r="BE93" i="1"/>
  <c r="BE94" i="1"/>
  <c r="BE95" i="1"/>
  <c r="BE96" i="1"/>
  <c r="BE97" i="1"/>
  <c r="BE98" i="1"/>
  <c r="BE99" i="1"/>
  <c r="BE100" i="1"/>
  <c r="BE101" i="1"/>
  <c r="BE102" i="1"/>
  <c r="BE103" i="1"/>
  <c r="BE104" i="1"/>
  <c r="BE105" i="1"/>
  <c r="BE106" i="1"/>
  <c r="BE107" i="1"/>
  <c r="BE108" i="1"/>
  <c r="BE109" i="1"/>
  <c r="BC2" i="1"/>
  <c r="BC3" i="1"/>
  <c r="BC4" i="1"/>
  <c r="BC5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92" i="1"/>
  <c r="BC93" i="1"/>
  <c r="BC94" i="1"/>
  <c r="BC95" i="1"/>
  <c r="BC96" i="1"/>
  <c r="BC97" i="1"/>
  <c r="BC98" i="1"/>
  <c r="BC99" i="1"/>
  <c r="BC100" i="1"/>
  <c r="BC101" i="1"/>
  <c r="BC102" i="1"/>
  <c r="BC103" i="1"/>
  <c r="BC104" i="1"/>
  <c r="BC105" i="1"/>
  <c r="BC106" i="1"/>
  <c r="BC107" i="1"/>
  <c r="BC108" i="1"/>
  <c r="BC109" i="1"/>
  <c r="BB2" i="1"/>
  <c r="BB3" i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92" i="1"/>
  <c r="BB93" i="1"/>
  <c r="BB94" i="1"/>
  <c r="BB95" i="1"/>
  <c r="BB96" i="1"/>
  <c r="BB97" i="1"/>
  <c r="BB98" i="1"/>
  <c r="BB99" i="1"/>
  <c r="BB100" i="1"/>
  <c r="BB101" i="1"/>
  <c r="BB102" i="1"/>
  <c r="BB103" i="1"/>
  <c r="BB104" i="1"/>
  <c r="BB105" i="1"/>
  <c r="BB106" i="1"/>
  <c r="BB107" i="1"/>
  <c r="BB108" i="1"/>
  <c r="BB109" i="1"/>
  <c r="AZ2" i="1"/>
  <c r="AZ3" i="1"/>
  <c r="AZ4" i="1"/>
  <c r="AZ5" i="1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92" i="1"/>
  <c r="AZ93" i="1"/>
  <c r="AZ94" i="1"/>
  <c r="AZ95" i="1"/>
  <c r="AZ96" i="1"/>
  <c r="AZ97" i="1"/>
  <c r="AZ98" i="1"/>
  <c r="AZ99" i="1"/>
  <c r="AZ100" i="1"/>
  <c r="AZ101" i="1"/>
  <c r="AZ102" i="1"/>
  <c r="AZ103" i="1"/>
  <c r="AZ104" i="1"/>
  <c r="AZ105" i="1"/>
  <c r="AZ106" i="1"/>
  <c r="AZ107" i="1"/>
  <c r="AZ108" i="1"/>
  <c r="AZ109" i="1"/>
  <c r="BV2" i="1"/>
  <c r="BV3" i="1"/>
  <c r="BV4" i="1"/>
  <c r="BV5" i="1"/>
  <c r="BV6" i="1"/>
  <c r="BV7" i="1"/>
  <c r="BV8" i="1"/>
  <c r="BV9" i="1"/>
  <c r="BV10" i="1"/>
  <c r="BV11" i="1"/>
  <c r="BV12" i="1"/>
  <c r="BV13" i="1"/>
  <c r="BV14" i="1"/>
  <c r="BV15" i="1"/>
  <c r="BV16" i="1"/>
  <c r="BV17" i="1"/>
  <c r="BV18" i="1"/>
  <c r="BV19" i="1"/>
  <c r="BV56" i="1"/>
  <c r="BV57" i="1"/>
  <c r="BV58" i="1"/>
  <c r="BV59" i="1"/>
  <c r="BV60" i="1"/>
  <c r="BV61" i="1"/>
  <c r="BV62" i="1"/>
  <c r="BV63" i="1"/>
  <c r="BV64" i="1"/>
  <c r="BV65" i="1"/>
  <c r="BV66" i="1"/>
  <c r="BV67" i="1"/>
  <c r="BV68" i="1"/>
  <c r="BV69" i="1"/>
  <c r="BV70" i="1"/>
  <c r="BV71" i="1"/>
  <c r="BV72" i="1"/>
  <c r="BV73" i="1"/>
  <c r="BV92" i="1"/>
  <c r="BV93" i="1"/>
  <c r="BV94" i="1"/>
  <c r="BV95" i="1"/>
  <c r="BV96" i="1"/>
  <c r="BV97" i="1"/>
  <c r="BV98" i="1"/>
  <c r="BV99" i="1"/>
  <c r="BV100" i="1"/>
  <c r="BV101" i="1"/>
  <c r="BV102" i="1"/>
  <c r="BV103" i="1"/>
  <c r="BV104" i="1"/>
  <c r="BV105" i="1"/>
  <c r="BV106" i="1"/>
  <c r="BV107" i="1"/>
  <c r="BV108" i="1"/>
  <c r="BV109" i="1"/>
  <c r="BT2" i="1"/>
  <c r="BT3" i="1"/>
  <c r="BT4" i="1"/>
  <c r="BT5" i="1"/>
  <c r="BT6" i="1"/>
  <c r="BT7" i="1"/>
  <c r="BT8" i="1"/>
  <c r="BT9" i="1"/>
  <c r="BT10" i="1"/>
  <c r="BT11" i="1"/>
  <c r="BT12" i="1"/>
  <c r="BT13" i="1"/>
  <c r="BT14" i="1"/>
  <c r="BT15" i="1"/>
  <c r="BT16" i="1"/>
  <c r="BT17" i="1"/>
  <c r="BT18" i="1"/>
  <c r="BT19" i="1"/>
  <c r="BT56" i="1"/>
  <c r="BT57" i="1"/>
  <c r="BT58" i="1"/>
  <c r="BT59" i="1"/>
  <c r="BT60" i="1"/>
  <c r="BT61" i="1"/>
  <c r="BT62" i="1"/>
  <c r="BT63" i="1"/>
  <c r="BT64" i="1"/>
  <c r="BT65" i="1"/>
  <c r="BT66" i="1"/>
  <c r="BT67" i="1"/>
  <c r="BT68" i="1"/>
  <c r="BT69" i="1"/>
  <c r="BT70" i="1"/>
  <c r="BT71" i="1"/>
  <c r="BT72" i="1"/>
  <c r="BT73" i="1"/>
  <c r="BT92" i="1"/>
  <c r="BT93" i="1"/>
  <c r="BT94" i="1"/>
  <c r="BT95" i="1"/>
  <c r="BT96" i="1"/>
  <c r="BT97" i="1"/>
  <c r="BT98" i="1"/>
  <c r="BT99" i="1"/>
  <c r="BT100" i="1"/>
  <c r="BT101" i="1"/>
  <c r="BT102" i="1"/>
  <c r="BT103" i="1"/>
  <c r="BT104" i="1"/>
  <c r="BT105" i="1"/>
  <c r="BT106" i="1"/>
  <c r="BT107" i="1"/>
  <c r="BT108" i="1"/>
  <c r="BT109" i="1"/>
  <c r="BU2" i="1"/>
  <c r="BU3" i="1"/>
  <c r="BU4" i="1"/>
  <c r="BU5" i="1"/>
  <c r="BU6" i="1"/>
  <c r="BU7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56" i="1"/>
  <c r="BU57" i="1"/>
  <c r="BU58" i="1"/>
  <c r="BU59" i="1"/>
  <c r="BU60" i="1"/>
  <c r="BU61" i="1"/>
  <c r="BU62" i="1"/>
  <c r="BU63" i="1"/>
  <c r="BU64" i="1"/>
  <c r="BU65" i="1"/>
  <c r="BU66" i="1"/>
  <c r="BU67" i="1"/>
  <c r="BU68" i="1"/>
  <c r="BU69" i="1"/>
  <c r="BU70" i="1"/>
  <c r="BU71" i="1"/>
  <c r="BU72" i="1"/>
  <c r="BU73" i="1"/>
  <c r="BU92" i="1"/>
  <c r="BU93" i="1"/>
  <c r="BU94" i="1"/>
  <c r="BU95" i="1"/>
  <c r="BU96" i="1"/>
  <c r="BU97" i="1"/>
  <c r="BU98" i="1"/>
  <c r="BU99" i="1"/>
  <c r="BU100" i="1"/>
  <c r="BU101" i="1"/>
  <c r="BU102" i="1"/>
  <c r="BU103" i="1"/>
  <c r="BU104" i="1"/>
  <c r="BU105" i="1"/>
  <c r="BU106" i="1"/>
  <c r="BU107" i="1"/>
  <c r="BU108" i="1"/>
  <c r="BU109" i="1"/>
  <c r="BS2" i="1"/>
  <c r="BS3" i="1"/>
  <c r="BS4" i="1"/>
  <c r="BS5" i="1"/>
  <c r="BS6" i="1"/>
  <c r="BS7" i="1"/>
  <c r="BS8" i="1"/>
  <c r="BS9" i="1"/>
  <c r="BS10" i="1"/>
  <c r="BS11" i="1"/>
  <c r="BS12" i="1"/>
  <c r="BS13" i="1"/>
  <c r="BS14" i="1"/>
  <c r="BS15" i="1"/>
  <c r="BS16" i="1"/>
  <c r="BS17" i="1"/>
  <c r="BS18" i="1"/>
  <c r="BS19" i="1"/>
  <c r="BS56" i="1"/>
  <c r="BS57" i="1"/>
  <c r="BS58" i="1"/>
  <c r="BS59" i="1"/>
  <c r="BS60" i="1"/>
  <c r="BS61" i="1"/>
  <c r="BS62" i="1"/>
  <c r="BS63" i="1"/>
  <c r="BS64" i="1"/>
  <c r="BS65" i="1"/>
  <c r="BS66" i="1"/>
  <c r="BS67" i="1"/>
  <c r="BS68" i="1"/>
  <c r="BS69" i="1"/>
  <c r="BS70" i="1"/>
  <c r="BS71" i="1"/>
  <c r="BS72" i="1"/>
  <c r="BS73" i="1"/>
  <c r="BS92" i="1"/>
  <c r="BS93" i="1"/>
  <c r="BS94" i="1"/>
  <c r="BS95" i="1"/>
  <c r="BS96" i="1"/>
  <c r="BS97" i="1"/>
  <c r="BS98" i="1"/>
  <c r="BS99" i="1"/>
  <c r="BS100" i="1"/>
  <c r="BS101" i="1"/>
  <c r="BS102" i="1"/>
  <c r="BS103" i="1"/>
  <c r="BS104" i="1"/>
  <c r="BS105" i="1"/>
  <c r="BS106" i="1"/>
  <c r="BS107" i="1"/>
  <c r="BS108" i="1"/>
  <c r="BS109" i="1"/>
  <c r="A297" i="1"/>
  <c r="A306" i="1" s="1"/>
  <c r="A296" i="1"/>
  <c r="A305" i="1" s="1"/>
  <c r="A295" i="1"/>
  <c r="A304" i="1" s="1"/>
  <c r="A294" i="1"/>
  <c r="A303" i="1" s="1"/>
  <c r="A293" i="1"/>
  <c r="A302" i="1" s="1"/>
  <c r="A292" i="1"/>
  <c r="A301" i="1" s="1"/>
  <c r="A197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179" i="1"/>
  <c r="C110" i="1"/>
  <c r="AA274" i="1"/>
  <c r="AA272" i="1"/>
  <c r="G136" i="1"/>
  <c r="R284" i="1"/>
  <c r="AB269" i="1"/>
  <c r="L281" i="1"/>
  <c r="R269" i="1"/>
  <c r="AU281" i="1"/>
  <c r="BA281" i="1" s="1"/>
  <c r="AK271" i="1"/>
  <c r="AU269" i="1"/>
  <c r="AZ269" i="1" s="1"/>
  <c r="AK222" i="1"/>
  <c r="R285" i="1"/>
  <c r="AB275" i="1"/>
  <c r="N286" i="1"/>
  <c r="AU282" i="1"/>
  <c r="AW282" i="1" s="1"/>
  <c r="AU283" i="1"/>
  <c r="AY283" i="1" s="1"/>
  <c r="AA283" i="1"/>
  <c r="AL269" i="1"/>
  <c r="DA128" i="1" l="1"/>
  <c r="L295" i="1" s="1"/>
  <c r="DA132" i="1"/>
  <c r="L296" i="1" s="1"/>
  <c r="AA189" i="1"/>
  <c r="J205" i="1"/>
  <c r="N205" i="1" s="1"/>
  <c r="AL266" i="1"/>
  <c r="AB218" i="1"/>
  <c r="J207" i="1"/>
  <c r="L207" i="1" s="1"/>
  <c r="AU231" i="1"/>
  <c r="AX231" i="1" s="1"/>
  <c r="E196" i="3"/>
  <c r="F196" i="3" s="1"/>
  <c r="AA182" i="1"/>
  <c r="Q216" i="1"/>
  <c r="AA260" i="1"/>
  <c r="AL219" i="1"/>
  <c r="AM219" i="1" s="1"/>
  <c r="AN219" i="1" s="1"/>
  <c r="AT219" i="1" s="1"/>
  <c r="AU247" i="1"/>
  <c r="BA247" i="1" s="1"/>
  <c r="AU216" i="1"/>
  <c r="BA216" i="1" s="1"/>
  <c r="AL194" i="1"/>
  <c r="B77" i="3"/>
  <c r="B147" i="3"/>
  <c r="I140" i="1"/>
  <c r="B35" i="3" s="1"/>
  <c r="B75" i="3"/>
  <c r="B150" i="3"/>
  <c r="H140" i="1"/>
  <c r="B149" i="3"/>
  <c r="B76" i="3"/>
  <c r="G140" i="1"/>
  <c r="B37" i="3" s="1"/>
  <c r="B78" i="3"/>
  <c r="B148" i="3"/>
  <c r="CZ136" i="1"/>
  <c r="K297" i="1" s="1"/>
  <c r="CZ132" i="1"/>
  <c r="K296" i="1" s="1"/>
  <c r="CZ124" i="1"/>
  <c r="K294" i="1" s="1"/>
  <c r="CZ120" i="1"/>
  <c r="K293" i="1" s="1"/>
  <c r="J254" i="1"/>
  <c r="N254" i="1" s="1"/>
  <c r="AU240" i="1"/>
  <c r="AW240" i="1" s="1"/>
  <c r="AL256" i="1"/>
  <c r="AK202" i="1"/>
  <c r="CP132" i="1"/>
  <c r="F140" i="1"/>
  <c r="B38" i="3" s="1"/>
  <c r="AK199" i="1"/>
  <c r="AB259" i="1"/>
  <c r="R218" i="1"/>
  <c r="S218" i="1" s="1"/>
  <c r="T218" i="1" s="1"/>
  <c r="U218" i="1" s="1"/>
  <c r="AA207" i="1"/>
  <c r="J259" i="1"/>
  <c r="N259" i="1" s="1"/>
  <c r="AU266" i="1"/>
  <c r="AX266" i="1" s="1"/>
  <c r="R231" i="1"/>
  <c r="Q205" i="1"/>
  <c r="AK250" i="1"/>
  <c r="AL236" i="1"/>
  <c r="AL259" i="1"/>
  <c r="AA218" i="1"/>
  <c r="AU205" i="1"/>
  <c r="AZ205" i="1" s="1"/>
  <c r="AK205" i="1"/>
  <c r="AK259" i="1"/>
  <c r="AM259" i="1" s="1"/>
  <c r="AN259" i="1" s="1"/>
  <c r="AQ259" i="1" s="1"/>
  <c r="AA250" i="1"/>
  <c r="R250" i="1"/>
  <c r="AL189" i="1"/>
  <c r="AU236" i="1"/>
  <c r="BA236" i="1" s="1"/>
  <c r="AU255" i="1"/>
  <c r="AV255" i="1" s="1"/>
  <c r="AK266" i="1"/>
  <c r="AM266" i="1" s="1"/>
  <c r="AN266" i="1" s="1"/>
  <c r="AU227" i="1"/>
  <c r="AY227" i="1" s="1"/>
  <c r="J247" i="1"/>
  <c r="K247" i="1" s="1"/>
  <c r="R207" i="1"/>
  <c r="S207" i="1" s="1"/>
  <c r="T207" i="1" s="1"/>
  <c r="Y207" i="1" s="1"/>
  <c r="AA201" i="1"/>
  <c r="J218" i="1"/>
  <c r="P218" i="1" s="1"/>
  <c r="AU218" i="1"/>
  <c r="AY218" i="1" s="1"/>
  <c r="R205" i="1"/>
  <c r="AU259" i="1"/>
  <c r="AW259" i="1" s="1"/>
  <c r="AA259" i="1"/>
  <c r="AC259" i="1" s="1"/>
  <c r="AD259" i="1" s="1"/>
  <c r="AB255" i="1"/>
  <c r="AK198" i="1"/>
  <c r="AM198" i="1" s="1"/>
  <c r="AN198" i="1" s="1"/>
  <c r="AO198" i="1" s="1"/>
  <c r="Q194" i="1"/>
  <c r="S194" i="1" s="1"/>
  <c r="T194" i="1" s="1"/>
  <c r="W194" i="1" s="1"/>
  <c r="AK231" i="1"/>
  <c r="J244" i="1"/>
  <c r="O244" i="1" s="1"/>
  <c r="AA266" i="1"/>
  <c r="AC266" i="1" s="1"/>
  <c r="AD266" i="1" s="1"/>
  <c r="AE266" i="1" s="1"/>
  <c r="F141" i="1"/>
  <c r="B45" i="3" s="1"/>
  <c r="AL251" i="1"/>
  <c r="O271" i="1"/>
  <c r="AU237" i="1"/>
  <c r="AV237" i="1" s="1"/>
  <c r="Q257" i="1"/>
  <c r="Q248" i="1"/>
  <c r="AL264" i="1"/>
  <c r="R257" i="1"/>
  <c r="AB254" i="1"/>
  <c r="AL240" i="1"/>
  <c r="AK254" i="1"/>
  <c r="AM254" i="1" s="1"/>
  <c r="AN254" i="1" s="1"/>
  <c r="AR254" i="1" s="1"/>
  <c r="AL248" i="1"/>
  <c r="Q209" i="1"/>
  <c r="J203" i="1"/>
  <c r="N203" i="1" s="1"/>
  <c r="AU267" i="1"/>
  <c r="AV267" i="1" s="1"/>
  <c r="AL206" i="1"/>
  <c r="L118" i="1"/>
  <c r="Q118" i="1"/>
  <c r="CZ116" i="1"/>
  <c r="K292" i="1" s="1"/>
  <c r="J180" i="1"/>
  <c r="L180" i="1" s="1"/>
  <c r="M118" i="1"/>
  <c r="AK240" i="1"/>
  <c r="S118" i="1"/>
  <c r="O276" i="1"/>
  <c r="R118" i="1"/>
  <c r="M257" i="1"/>
  <c r="AA240" i="1"/>
  <c r="J188" i="1"/>
  <c r="N188" i="1" s="1"/>
  <c r="AK223" i="1"/>
  <c r="AU257" i="1"/>
  <c r="AV257" i="1" s="1"/>
  <c r="N118" i="1"/>
  <c r="AY209" i="1"/>
  <c r="J240" i="1"/>
  <c r="O240" i="1" s="1"/>
  <c r="Q254" i="1"/>
  <c r="AL267" i="1"/>
  <c r="Q237" i="1"/>
  <c r="Q240" i="1"/>
  <c r="S240" i="1" s="1"/>
  <c r="T240" i="1" s="1"/>
  <c r="Z240" i="1" s="1"/>
  <c r="AL188" i="1"/>
  <c r="AM188" i="1" s="1"/>
  <c r="AN188" i="1" s="1"/>
  <c r="AU276" i="1"/>
  <c r="AW276" i="1" s="1"/>
  <c r="AU203" i="1"/>
  <c r="BA203" i="1" s="1"/>
  <c r="Q271" i="1"/>
  <c r="AL273" i="1"/>
  <c r="AM273" i="1" s="1"/>
  <c r="AN273" i="1" s="1"/>
  <c r="AO273" i="1" s="1"/>
  <c r="AL214" i="1"/>
  <c r="AM214" i="1" s="1"/>
  <c r="AN214" i="1" s="1"/>
  <c r="AQ214" i="1" s="1"/>
  <c r="AB180" i="1"/>
  <c r="Q220" i="1"/>
  <c r="AK272" i="1"/>
  <c r="O118" i="1"/>
  <c r="T118" i="1"/>
  <c r="CP136" i="1"/>
  <c r="AL279" i="1"/>
  <c r="K279" i="1"/>
  <c r="AK267" i="1"/>
  <c r="AU262" i="1"/>
  <c r="BA262" i="1" s="1"/>
  <c r="J255" i="1"/>
  <c r="K255" i="1" s="1"/>
  <c r="Q255" i="1"/>
  <c r="AL255" i="1"/>
  <c r="R251" i="1"/>
  <c r="AB251" i="1"/>
  <c r="AB183" i="1"/>
  <c r="P270" i="1"/>
  <c r="B44" i="3"/>
  <c r="AU244" i="1"/>
  <c r="AV244" i="1" s="1"/>
  <c r="B340" i="3"/>
  <c r="E340" i="3" s="1"/>
  <c r="DC124" i="1"/>
  <c r="N294" i="1" s="1"/>
  <c r="B46" i="3"/>
  <c r="AL227" i="1"/>
  <c r="AB227" i="1"/>
  <c r="AU225" i="1"/>
  <c r="AY225" i="1" s="1"/>
  <c r="CQ120" i="1"/>
  <c r="I120" i="1"/>
  <c r="B43" i="3"/>
  <c r="B36" i="3"/>
  <c r="AK211" i="1"/>
  <c r="J211" i="1"/>
  <c r="K211" i="1" s="1"/>
  <c r="BM49" i="1"/>
  <c r="BN49" i="1" s="1"/>
  <c r="CU134" i="1"/>
  <c r="R199" i="1"/>
  <c r="AL218" i="1"/>
  <c r="AA205" i="1"/>
  <c r="AC205" i="1" s="1"/>
  <c r="AD205" i="1" s="1"/>
  <c r="AL205" i="1"/>
  <c r="AU250" i="1"/>
  <c r="AY250" i="1" s="1"/>
  <c r="R259" i="1"/>
  <c r="S259" i="1" s="1"/>
  <c r="T259" i="1" s="1"/>
  <c r="Y259" i="1" s="1"/>
  <c r="J227" i="1"/>
  <c r="N227" i="1" s="1"/>
  <c r="AK208" i="1"/>
  <c r="AK244" i="1"/>
  <c r="AK255" i="1"/>
  <c r="AM255" i="1" s="1"/>
  <c r="AN255" i="1" s="1"/>
  <c r="AQ255" i="1" s="1"/>
  <c r="AK195" i="1"/>
  <c r="AL262" i="1"/>
  <c r="AL208" i="1"/>
  <c r="AU207" i="1"/>
  <c r="AV207" i="1" s="1"/>
  <c r="J262" i="1"/>
  <c r="K262" i="1" s="1"/>
  <c r="J208" i="1"/>
  <c r="P208" i="1" s="1"/>
  <c r="R266" i="1"/>
  <c r="S266" i="1" s="1"/>
  <c r="T266" i="1" s="1"/>
  <c r="Z266" i="1" s="1"/>
  <c r="Q244" i="1"/>
  <c r="S244" i="1" s="1"/>
  <c r="T244" i="1" s="1"/>
  <c r="X244" i="1" s="1"/>
  <c r="Q180" i="1"/>
  <c r="AA216" i="1"/>
  <c r="AW266" i="1"/>
  <c r="R283" i="1"/>
  <c r="AK276" i="1"/>
  <c r="AA276" i="1"/>
  <c r="AL282" i="1"/>
  <c r="AM282" i="1" s="1"/>
  <c r="AN282" i="1" s="1"/>
  <c r="AR282" i="1" s="1"/>
  <c r="AL275" i="1"/>
  <c r="AU275" i="1"/>
  <c r="BA275" i="1" s="1"/>
  <c r="AB285" i="1"/>
  <c r="AU273" i="1"/>
  <c r="AX273" i="1" s="1"/>
  <c r="AU271" i="1"/>
  <c r="AX271" i="1" s="1"/>
  <c r="AK281" i="1"/>
  <c r="AM281" i="1" s="1"/>
  <c r="AN281" i="1" s="1"/>
  <c r="AT281" i="1" s="1"/>
  <c r="AA281" i="1"/>
  <c r="AL270" i="1"/>
  <c r="AU285" i="1"/>
  <c r="AX285" i="1" s="1"/>
  <c r="R286" i="1"/>
  <c r="AL276" i="1"/>
  <c r="AK269" i="1"/>
  <c r="AM269" i="1" s="1"/>
  <c r="AN269" i="1" s="1"/>
  <c r="AB281" i="1"/>
  <c r="AA285" i="1"/>
  <c r="AA282" i="1"/>
  <c r="AL272" i="1"/>
  <c r="Q286" i="1"/>
  <c r="Q269" i="1"/>
  <c r="S269" i="1" s="1"/>
  <c r="T269" i="1" s="1"/>
  <c r="Z269" i="1" s="1"/>
  <c r="AL274" i="1"/>
  <c r="AM274" i="1" s="1"/>
  <c r="AN274" i="1" s="1"/>
  <c r="AP274" i="1" s="1"/>
  <c r="AU286" i="1"/>
  <c r="AY286" i="1" s="1"/>
  <c r="AU243" i="1"/>
  <c r="AY243" i="1" s="1"/>
  <c r="R277" i="1"/>
  <c r="AB277" i="1"/>
  <c r="AC277" i="1" s="1"/>
  <c r="AD277" i="1" s="1"/>
  <c r="AF277" i="1" s="1"/>
  <c r="AU277" i="1"/>
  <c r="AY277" i="1" s="1"/>
  <c r="P280" i="1"/>
  <c r="AB273" i="1"/>
  <c r="AL285" i="1"/>
  <c r="AA271" i="1"/>
  <c r="AC271" i="1" s="1"/>
  <c r="AD271" i="1" s="1"/>
  <c r="AL283" i="1"/>
  <c r="AM283" i="1" s="1"/>
  <c r="AN283" i="1" s="1"/>
  <c r="AB283" i="1"/>
  <c r="AC283" i="1" s="1"/>
  <c r="AD283" i="1" s="1"/>
  <c r="AJ283" i="1" s="1"/>
  <c r="R276" i="1"/>
  <c r="K275" i="1"/>
  <c r="R282" i="1"/>
  <c r="Q281" i="1"/>
  <c r="R281" i="1"/>
  <c r="AL271" i="1"/>
  <c r="AM271" i="1" s="1"/>
  <c r="AN271" i="1" s="1"/>
  <c r="AQ271" i="1" s="1"/>
  <c r="AB284" i="1"/>
  <c r="AA286" i="1"/>
  <c r="AC286" i="1" s="1"/>
  <c r="AD286" i="1" s="1"/>
  <c r="Q276" i="1"/>
  <c r="AK284" i="1"/>
  <c r="R273" i="1"/>
  <c r="Q283" i="1"/>
  <c r="O277" i="1"/>
  <c r="R271" i="1"/>
  <c r="J268" i="1"/>
  <c r="O268" i="1" s="1"/>
  <c r="L283" i="1"/>
  <c r="AB276" i="1"/>
  <c r="K274" i="1"/>
  <c r="AA275" i="1"/>
  <c r="AK285" i="1"/>
  <c r="R274" i="1"/>
  <c r="N273" i="1"/>
  <c r="Q273" i="1"/>
  <c r="S273" i="1" s="1"/>
  <c r="T273" i="1" s="1"/>
  <c r="X273" i="1" s="1"/>
  <c r="AU284" i="1"/>
  <c r="AW284" i="1" s="1"/>
  <c r="AL284" i="1"/>
  <c r="M282" i="1"/>
  <c r="AK286" i="1"/>
  <c r="Q284" i="1"/>
  <c r="AA273" i="1"/>
  <c r="N285" i="1"/>
  <c r="J264" i="1"/>
  <c r="L264" i="1" s="1"/>
  <c r="J220" i="1"/>
  <c r="P220" i="1" s="1"/>
  <c r="Q262" i="1"/>
  <c r="R237" i="1"/>
  <c r="Q201" i="1"/>
  <c r="S201" i="1" s="1"/>
  <c r="T201" i="1" s="1"/>
  <c r="AB282" i="1"/>
  <c r="AB223" i="1"/>
  <c r="AC223" i="1" s="1"/>
  <c r="AD223" i="1" s="1"/>
  <c r="AB189" i="1"/>
  <c r="AY282" i="1"/>
  <c r="R222" i="1"/>
  <c r="G116" i="1"/>
  <c r="N251" i="1"/>
  <c r="L251" i="1"/>
  <c r="K251" i="1"/>
  <c r="P251" i="1"/>
  <c r="O251" i="1"/>
  <c r="M251" i="1"/>
  <c r="AW236" i="1"/>
  <c r="AB240" i="1"/>
  <c r="AU251" i="1"/>
  <c r="AV251" i="1" s="1"/>
  <c r="AA254" i="1"/>
  <c r="AA267" i="1"/>
  <c r="Q264" i="1"/>
  <c r="J248" i="1"/>
  <c r="N248" i="1" s="1"/>
  <c r="AB248" i="1"/>
  <c r="AC248" i="1" s="1"/>
  <c r="AD248" i="1" s="1"/>
  <c r="AJ248" i="1" s="1"/>
  <c r="J223" i="1"/>
  <c r="L223" i="1" s="1"/>
  <c r="AK264" i="1"/>
  <c r="AA257" i="1"/>
  <c r="AL257" i="1"/>
  <c r="B356" i="3"/>
  <c r="J229" i="1"/>
  <c r="O229" i="1" s="1"/>
  <c r="R264" i="1"/>
  <c r="Q251" i="1"/>
  <c r="AA229" i="1"/>
  <c r="AK212" i="1"/>
  <c r="CP116" i="1"/>
  <c r="F124" i="1"/>
  <c r="L254" i="1"/>
  <c r="AK237" i="1"/>
  <c r="AU254" i="1"/>
  <c r="AY254" i="1" s="1"/>
  <c r="R254" i="1"/>
  <c r="J267" i="1"/>
  <c r="L267" i="1" s="1"/>
  <c r="R183" i="1"/>
  <c r="AK248" i="1"/>
  <c r="AU248" i="1"/>
  <c r="BA248" i="1" s="1"/>
  <c r="AU264" i="1"/>
  <c r="AV264" i="1" s="1"/>
  <c r="AB257" i="1"/>
  <c r="AK257" i="1"/>
  <c r="B355" i="3"/>
  <c r="J190" i="1"/>
  <c r="N190" i="1" s="1"/>
  <c r="Q267" i="1"/>
  <c r="S267" i="1" s="1"/>
  <c r="T267" i="1" s="1"/>
  <c r="W267" i="1" s="1"/>
  <c r="Q185" i="1"/>
  <c r="AL180" i="1"/>
  <c r="AM180" i="1" s="1"/>
  <c r="AN180" i="1" s="1"/>
  <c r="M218" i="1"/>
  <c r="AX218" i="1"/>
  <c r="AV236" i="1"/>
  <c r="J266" i="1"/>
  <c r="O266" i="1" s="1"/>
  <c r="J236" i="1"/>
  <c r="M236" i="1" s="1"/>
  <c r="J195" i="1"/>
  <c r="P195" i="1" s="1"/>
  <c r="Q256" i="1"/>
  <c r="Q250" i="1"/>
  <c r="AB242" i="1"/>
  <c r="AK233" i="1"/>
  <c r="AL201" i="1"/>
  <c r="CR132" i="1"/>
  <c r="CR124" i="1"/>
  <c r="CS136" i="1"/>
  <c r="CS132" i="1"/>
  <c r="CS124" i="1"/>
  <c r="CQ128" i="1"/>
  <c r="CP128" i="1"/>
  <c r="CP120" i="1"/>
  <c r="P203" i="1"/>
  <c r="J250" i="1"/>
  <c r="J231" i="1"/>
  <c r="N231" i="1" s="1"/>
  <c r="J214" i="1"/>
  <c r="M214" i="1" s="1"/>
  <c r="R262" i="1"/>
  <c r="R255" i="1"/>
  <c r="Q247" i="1"/>
  <c r="Q233" i="1"/>
  <c r="Q219" i="1"/>
  <c r="Q182" i="1"/>
  <c r="AA233" i="1"/>
  <c r="AA192" i="1"/>
  <c r="L217" i="1"/>
  <c r="M217" i="1"/>
  <c r="K217" i="1"/>
  <c r="N217" i="1"/>
  <c r="AZ257" i="1"/>
  <c r="BA231" i="1"/>
  <c r="AB268" i="1"/>
  <c r="AK268" i="1"/>
  <c r="AM268" i="1" s="1"/>
  <c r="AN268" i="1" s="1"/>
  <c r="AU268" i="1"/>
  <c r="BA268" i="1" s="1"/>
  <c r="R268" i="1"/>
  <c r="AA268" i="1"/>
  <c r="AC268" i="1" s="1"/>
  <c r="AD268" i="1" s="1"/>
  <c r="AJ268" i="1" s="1"/>
  <c r="Q268" i="1"/>
  <c r="AK258" i="1"/>
  <c r="R258" i="1"/>
  <c r="AA258" i="1"/>
  <c r="AU258" i="1"/>
  <c r="AV258" i="1" s="1"/>
  <c r="AB258" i="1"/>
  <c r="J258" i="1"/>
  <c r="M258" i="1" s="1"/>
  <c r="AB252" i="1"/>
  <c r="AK252" i="1"/>
  <c r="Q252" i="1"/>
  <c r="AL243" i="1"/>
  <c r="AB243" i="1"/>
  <c r="AK243" i="1"/>
  <c r="Q243" i="1"/>
  <c r="S243" i="1" s="1"/>
  <c r="T243" i="1" s="1"/>
  <c r="J235" i="1"/>
  <c r="M235" i="1" s="1"/>
  <c r="AB235" i="1"/>
  <c r="AK235" i="1"/>
  <c r="AU235" i="1"/>
  <c r="Q235" i="1"/>
  <c r="AB224" i="1"/>
  <c r="AL224" i="1"/>
  <c r="Q224" i="1"/>
  <c r="AK224" i="1"/>
  <c r="AA224" i="1"/>
  <c r="AC224" i="1" s="1"/>
  <c r="AD224" i="1" s="1"/>
  <c r="AI224" i="1" s="1"/>
  <c r="AL215" i="1"/>
  <c r="AK215" i="1"/>
  <c r="R215" i="1"/>
  <c r="AA215" i="1"/>
  <c r="AC215" i="1" s="1"/>
  <c r="AD215" i="1" s="1"/>
  <c r="Q215" i="1"/>
  <c r="AU215" i="1"/>
  <c r="AW215" i="1" s="1"/>
  <c r="J193" i="1"/>
  <c r="P193" i="1" s="1"/>
  <c r="AL193" i="1"/>
  <c r="AK181" i="1"/>
  <c r="AU181" i="1"/>
  <c r="AY181" i="1" s="1"/>
  <c r="AL181" i="1"/>
  <c r="J181" i="1"/>
  <c r="O181" i="1" s="1"/>
  <c r="Q181" i="1"/>
  <c r="R181" i="1"/>
  <c r="AB181" i="1"/>
  <c r="BM102" i="1"/>
  <c r="BN102" i="1" s="1"/>
  <c r="BM56" i="1"/>
  <c r="BQ56" i="1" s="1"/>
  <c r="P226" i="1"/>
  <c r="M226" i="1"/>
  <c r="L226" i="1"/>
  <c r="K226" i="1"/>
  <c r="J265" i="1"/>
  <c r="K265" i="1" s="1"/>
  <c r="Q265" i="1"/>
  <c r="AB265" i="1"/>
  <c r="R265" i="1"/>
  <c r="AK265" i="1"/>
  <c r="AU265" i="1"/>
  <c r="AX265" i="1" s="1"/>
  <c r="AB249" i="1"/>
  <c r="AK249" i="1"/>
  <c r="R249" i="1"/>
  <c r="AA241" i="1"/>
  <c r="Q241" i="1"/>
  <c r="AK241" i="1"/>
  <c r="J241" i="1"/>
  <c r="M241" i="1" s="1"/>
  <c r="R241" i="1"/>
  <c r="AL241" i="1"/>
  <c r="L230" i="1"/>
  <c r="K230" i="1"/>
  <c r="AL221" i="1"/>
  <c r="AB221" i="1"/>
  <c r="J221" i="1"/>
  <c r="N221" i="1" s="1"/>
  <c r="AA221" i="1"/>
  <c r="R221" i="1"/>
  <c r="Q221" i="1"/>
  <c r="AU213" i="1"/>
  <c r="AL213" i="1"/>
  <c r="J204" i="1"/>
  <c r="O204" i="1" s="1"/>
  <c r="Q204" i="1"/>
  <c r="AA204" i="1"/>
  <c r="J191" i="1"/>
  <c r="AU191" i="1"/>
  <c r="BA191" i="1" s="1"/>
  <c r="Q191" i="1"/>
  <c r="AK191" i="1"/>
  <c r="AY259" i="1"/>
  <c r="BA227" i="1"/>
  <c r="AV227" i="1"/>
  <c r="AZ202" i="1"/>
  <c r="BA202" i="1"/>
  <c r="AW202" i="1"/>
  <c r="AX199" i="1"/>
  <c r="AW199" i="1"/>
  <c r="AK221" i="1"/>
  <c r="AY231" i="1"/>
  <c r="AL265" i="1"/>
  <c r="J215" i="1"/>
  <c r="P215" i="1" s="1"/>
  <c r="AU241" i="1"/>
  <c r="AX241" i="1" s="1"/>
  <c r="N230" i="1"/>
  <c r="AL217" i="1"/>
  <c r="AA213" i="1"/>
  <c r="M244" i="1"/>
  <c r="AL261" i="1"/>
  <c r="J261" i="1"/>
  <c r="P261" i="1" s="1"/>
  <c r="AA261" i="1"/>
  <c r="AC261" i="1" s="1"/>
  <c r="AD261" i="1" s="1"/>
  <c r="AK261" i="1"/>
  <c r="AU261" i="1"/>
  <c r="AX261" i="1" s="1"/>
  <c r="Q261" i="1"/>
  <c r="AU246" i="1"/>
  <c r="AX246" i="1" s="1"/>
  <c r="AL246" i="1"/>
  <c r="AK246" i="1"/>
  <c r="AA246" i="1"/>
  <c r="Q238" i="1"/>
  <c r="AU238" i="1"/>
  <c r="AV238" i="1" s="1"/>
  <c r="J238" i="1"/>
  <c r="M238" i="1" s="1"/>
  <c r="AA238" i="1"/>
  <c r="AB238" i="1"/>
  <c r="AK238" i="1"/>
  <c r="AL238" i="1"/>
  <c r="Q232" i="1"/>
  <c r="S232" i="1" s="1"/>
  <c r="T232" i="1" s="1"/>
  <c r="AK232" i="1"/>
  <c r="J232" i="1"/>
  <c r="P232" i="1" s="1"/>
  <c r="AU232" i="1"/>
  <c r="AX232" i="1" s="1"/>
  <c r="AA232" i="1"/>
  <c r="AL232" i="1"/>
  <c r="AB232" i="1"/>
  <c r="AA226" i="1"/>
  <c r="AB226" i="1"/>
  <c r="R226" i="1"/>
  <c r="AK217" i="1"/>
  <c r="R217" i="1"/>
  <c r="AU217" i="1"/>
  <c r="AX217" i="1" s="1"/>
  <c r="AB217" i="1"/>
  <c r="AA217" i="1"/>
  <c r="AU210" i="1"/>
  <c r="AV210" i="1" s="1"/>
  <c r="AB210" i="1"/>
  <c r="Q210" i="1"/>
  <c r="AL210" i="1"/>
  <c r="R197" i="1"/>
  <c r="AK197" i="1"/>
  <c r="AU197" i="1"/>
  <c r="AX197" i="1" s="1"/>
  <c r="AV205" i="1"/>
  <c r="R184" i="1"/>
  <c r="Q258" i="1"/>
  <c r="AU221" i="1"/>
  <c r="AW221" i="1" s="1"/>
  <c r="R235" i="1"/>
  <c r="L244" i="1"/>
  <c r="AA265" i="1"/>
  <c r="M230" i="1"/>
  <c r="AU249" i="1"/>
  <c r="AZ249" i="1" s="1"/>
  <c r="AB186" i="1"/>
  <c r="J243" i="1"/>
  <c r="O243" i="1" s="1"/>
  <c r="AB241" i="1"/>
  <c r="R238" i="1"/>
  <c r="R261" i="1"/>
  <c r="AA181" i="1"/>
  <c r="AA235" i="1"/>
  <c r="AL235" i="1"/>
  <c r="AB193" i="1"/>
  <c r="AL258" i="1"/>
  <c r="O230" i="1"/>
  <c r="N226" i="1"/>
  <c r="R224" i="1"/>
  <c r="Q217" i="1"/>
  <c r="O217" i="1"/>
  <c r="P230" i="1"/>
  <c r="K276" i="1"/>
  <c r="AX282" i="1"/>
  <c r="AV266" i="1"/>
  <c r="AY266" i="1"/>
  <c r="AL216" i="1"/>
  <c r="AM216" i="1" s="1"/>
  <c r="AN216" i="1" s="1"/>
  <c r="AL225" i="1"/>
  <c r="AM225" i="1" s="1"/>
  <c r="AN225" i="1" s="1"/>
  <c r="Q195" i="1"/>
  <c r="R216" i="1"/>
  <c r="S216" i="1" s="1"/>
  <c r="T216" i="1" s="1"/>
  <c r="AU222" i="1"/>
  <c r="AW222" i="1" s="1"/>
  <c r="AB260" i="1"/>
  <c r="AK260" i="1"/>
  <c r="AU219" i="1"/>
  <c r="AZ219" i="1" s="1"/>
  <c r="AK228" i="1"/>
  <c r="AK242" i="1"/>
  <c r="AM242" i="1" s="1"/>
  <c r="AN242" i="1" s="1"/>
  <c r="AU180" i="1"/>
  <c r="AZ180" i="1" s="1"/>
  <c r="BM99" i="1"/>
  <c r="BN99" i="1" s="1"/>
  <c r="BM61" i="1"/>
  <c r="BP61" i="1" s="1"/>
  <c r="BM93" i="1"/>
  <c r="BO93" i="1" s="1"/>
  <c r="BM63" i="1"/>
  <c r="BQ63" i="1" s="1"/>
  <c r="J242" i="1"/>
  <c r="L242" i="1" s="1"/>
  <c r="J222" i="1"/>
  <c r="O222" i="1" s="1"/>
  <c r="J216" i="1"/>
  <c r="Q234" i="1"/>
  <c r="Q228" i="1"/>
  <c r="R219" i="1"/>
  <c r="Q214" i="1"/>
  <c r="R180" i="1"/>
  <c r="AA263" i="1"/>
  <c r="AA180" i="1"/>
  <c r="O126" i="1"/>
  <c r="CR120" i="1"/>
  <c r="BM60" i="1"/>
  <c r="BP60" i="1" s="1"/>
  <c r="CQ136" i="1"/>
  <c r="CQ132" i="1"/>
  <c r="F120" i="1"/>
  <c r="BM30" i="1"/>
  <c r="BN30" i="1" s="1"/>
  <c r="BM32" i="1"/>
  <c r="BQ32" i="1" s="1"/>
  <c r="S122" i="1"/>
  <c r="BM40" i="1"/>
  <c r="BP40" i="1" s="1"/>
  <c r="BM42" i="1"/>
  <c r="BP42" i="1" s="1"/>
  <c r="BM45" i="1"/>
  <c r="BP45" i="1" s="1"/>
  <c r="BM52" i="1"/>
  <c r="BO52" i="1" s="1"/>
  <c r="M130" i="1"/>
  <c r="N130" i="1"/>
  <c r="CU119" i="1"/>
  <c r="CX130" i="1"/>
  <c r="CX127" i="1"/>
  <c r="CV127" i="1"/>
  <c r="CW122" i="1"/>
  <c r="CW118" i="1"/>
  <c r="L218" i="1"/>
  <c r="AU234" i="1"/>
  <c r="AX234" i="1" s="1"/>
  <c r="AB214" i="1"/>
  <c r="R214" i="1"/>
  <c r="R225" i="1"/>
  <c r="J225" i="1"/>
  <c r="O225" i="1" s="1"/>
  <c r="AY270" i="1"/>
  <c r="AU214" i="1"/>
  <c r="AZ214" i="1" s="1"/>
  <c r="AL195" i="1"/>
  <c r="AL245" i="1"/>
  <c r="J260" i="1"/>
  <c r="O260" i="1" s="1"/>
  <c r="J234" i="1"/>
  <c r="P234" i="1" s="1"/>
  <c r="J228" i="1"/>
  <c r="J219" i="1"/>
  <c r="O219" i="1" s="1"/>
  <c r="Q225" i="1"/>
  <c r="Q222" i="1"/>
  <c r="AB267" i="1"/>
  <c r="AA214" i="1"/>
  <c r="AL239" i="1"/>
  <c r="CR136" i="1"/>
  <c r="AV233" i="1"/>
  <c r="AW233" i="1"/>
  <c r="AY233" i="1"/>
  <c r="AZ233" i="1"/>
  <c r="AX233" i="1"/>
  <c r="BA233" i="1"/>
  <c r="AW260" i="1"/>
  <c r="BA260" i="1"/>
  <c r="AV229" i="1"/>
  <c r="AX229" i="1"/>
  <c r="AW229" i="1"/>
  <c r="AY229" i="1"/>
  <c r="BA229" i="1"/>
  <c r="M240" i="1"/>
  <c r="AA245" i="1"/>
  <c r="AC245" i="1" s="1"/>
  <c r="AD245" i="1" s="1"/>
  <c r="AJ245" i="1" s="1"/>
  <c r="Q206" i="1"/>
  <c r="AL209" i="1"/>
  <c r="AA196" i="1"/>
  <c r="AU185" i="1"/>
  <c r="AV185" i="1" s="1"/>
  <c r="AB188" i="1"/>
  <c r="K259" i="1"/>
  <c r="AZ199" i="1"/>
  <c r="AL203" i="1"/>
  <c r="AK234" i="1"/>
  <c r="AU245" i="1"/>
  <c r="AV245" i="1" s="1"/>
  <c r="R234" i="1"/>
  <c r="AU220" i="1"/>
  <c r="AZ220" i="1" s="1"/>
  <c r="AW270" i="1"/>
  <c r="R260" i="1"/>
  <c r="AK229" i="1"/>
  <c r="R206" i="1"/>
  <c r="O214" i="1"/>
  <c r="O226" i="1"/>
  <c r="B353" i="3"/>
  <c r="B371" i="3"/>
  <c r="D371" i="3" s="1"/>
  <c r="AA242" i="1"/>
  <c r="M252" i="1"/>
  <c r="P252" i="1"/>
  <c r="BM70" i="1"/>
  <c r="BO70" i="1" s="1"/>
  <c r="J253" i="1"/>
  <c r="P253" i="1" s="1"/>
  <c r="J249" i="1"/>
  <c r="O249" i="1" s="1"/>
  <c r="Q263" i="1"/>
  <c r="R256" i="1"/>
  <c r="R252" i="1"/>
  <c r="R246" i="1"/>
  <c r="S246" i="1" s="1"/>
  <c r="T246" i="1" s="1"/>
  <c r="V246" i="1" s="1"/>
  <c r="Q242" i="1"/>
  <c r="Q229" i="1"/>
  <c r="Q189" i="1"/>
  <c r="AB263" i="1"/>
  <c r="AB246" i="1"/>
  <c r="AA243" i="1"/>
  <c r="AB233" i="1"/>
  <c r="AB229" i="1"/>
  <c r="AB211" i="1"/>
  <c r="AB201" i="1"/>
  <c r="AA188" i="1"/>
  <c r="O220" i="1"/>
  <c r="AL233" i="1"/>
  <c r="AK218" i="1"/>
  <c r="AL212" i="1"/>
  <c r="Q188" i="1"/>
  <c r="AK245" i="1"/>
  <c r="Q203" i="1"/>
  <c r="R245" i="1"/>
  <c r="J209" i="1"/>
  <c r="N209" i="1" s="1"/>
  <c r="AK220" i="1"/>
  <c r="Q260" i="1"/>
  <c r="AL260" i="1"/>
  <c r="AL229" i="1"/>
  <c r="AL223" i="1"/>
  <c r="AM223" i="1" s="1"/>
  <c r="AN223" i="1" s="1"/>
  <c r="AU206" i="1"/>
  <c r="AY206" i="1" s="1"/>
  <c r="B354" i="3"/>
  <c r="B372" i="3"/>
  <c r="D372" i="3" s="1"/>
  <c r="AK256" i="1"/>
  <c r="AM256" i="1" s="1"/>
  <c r="AN256" i="1" s="1"/>
  <c r="AU263" i="1"/>
  <c r="AW263" i="1" s="1"/>
  <c r="J263" i="1"/>
  <c r="J245" i="1"/>
  <c r="R263" i="1"/>
  <c r="Q253" i="1"/>
  <c r="Q239" i="1"/>
  <c r="R229" i="1"/>
  <c r="R212" i="1"/>
  <c r="Q190" i="1"/>
  <c r="AA239" i="1"/>
  <c r="P217" i="1"/>
  <c r="AK203" i="1"/>
  <c r="BM31" i="1"/>
  <c r="BO31" i="1" s="1"/>
  <c r="Q122" i="1"/>
  <c r="AZ209" i="1"/>
  <c r="BA267" i="1"/>
  <c r="Q245" i="1"/>
  <c r="AB209" i="1"/>
  <c r="Q196" i="1"/>
  <c r="AL185" i="1"/>
  <c r="N276" i="1"/>
  <c r="AK206" i="1"/>
  <c r="R242" i="1"/>
  <c r="R188" i="1"/>
  <c r="AU188" i="1"/>
  <c r="L203" i="1"/>
  <c r="R223" i="1"/>
  <c r="AX270" i="1"/>
  <c r="AU223" i="1"/>
  <c r="BA223" i="1" s="1"/>
  <c r="L247" i="1"/>
  <c r="AB206" i="1"/>
  <c r="B369" i="3"/>
  <c r="D369" i="3" s="1"/>
  <c r="AL263" i="1"/>
  <c r="AM263" i="1" s="1"/>
  <c r="AN263" i="1" s="1"/>
  <c r="AU242" i="1"/>
  <c r="BM72" i="1"/>
  <c r="BO72" i="1" s="1"/>
  <c r="J256" i="1"/>
  <c r="L256" i="1" s="1"/>
  <c r="J246" i="1"/>
  <c r="P246" i="1" s="1"/>
  <c r="J239" i="1"/>
  <c r="J233" i="1"/>
  <c r="J212" i="1"/>
  <c r="O212" i="1" s="1"/>
  <c r="J201" i="1"/>
  <c r="J183" i="1"/>
  <c r="M183" i="1" s="1"/>
  <c r="Q249" i="1"/>
  <c r="R239" i="1"/>
  <c r="R233" i="1"/>
  <c r="Q231" i="1"/>
  <c r="S231" i="1" s="1"/>
  <c r="T231" i="1" s="1"/>
  <c r="X231" i="1" s="1"/>
  <c r="Q223" i="1"/>
  <c r="R203" i="1"/>
  <c r="R190" i="1"/>
  <c r="Q183" i="1"/>
  <c r="AA249" i="1"/>
  <c r="AB234" i="1"/>
  <c r="AC234" i="1" s="1"/>
  <c r="AD234" i="1" s="1"/>
  <c r="AA231" i="1"/>
  <c r="AC231" i="1" s="1"/>
  <c r="AD231" i="1" s="1"/>
  <c r="AB207" i="1"/>
  <c r="AA198" i="1"/>
  <c r="AA190" i="1"/>
  <c r="AL249" i="1"/>
  <c r="AK239" i="1"/>
  <c r="AK201" i="1"/>
  <c r="DC116" i="1"/>
  <c r="N292" i="1" s="1"/>
  <c r="DA116" i="1"/>
  <c r="L292" i="1" s="1"/>
  <c r="CS116" i="1"/>
  <c r="CR116" i="1"/>
  <c r="CQ116" i="1"/>
  <c r="H116" i="1"/>
  <c r="S114" i="1"/>
  <c r="T114" i="1"/>
  <c r="Q114" i="1"/>
  <c r="R114" i="1"/>
  <c r="AU186" i="1"/>
  <c r="AZ186" i="1" s="1"/>
  <c r="AK186" i="1"/>
  <c r="AM186" i="1" s="1"/>
  <c r="AN186" i="1" s="1"/>
  <c r="AS186" i="1" s="1"/>
  <c r="R186" i="1"/>
  <c r="AA186" i="1"/>
  <c r="AA185" i="1"/>
  <c r="AC185" i="1" s="1"/>
  <c r="AD185" i="1" s="1"/>
  <c r="AI185" i="1" s="1"/>
  <c r="AK185" i="1"/>
  <c r="J185" i="1"/>
  <c r="N185" i="1" s="1"/>
  <c r="R185" i="1"/>
  <c r="AU184" i="1"/>
  <c r="AW184" i="1" s="1"/>
  <c r="J184" i="1"/>
  <c r="K184" i="1" s="1"/>
  <c r="AB184" i="1"/>
  <c r="AL184" i="1"/>
  <c r="CX135" i="1"/>
  <c r="BM101" i="1"/>
  <c r="BP101" i="1" s="1"/>
  <c r="Q134" i="1"/>
  <c r="B339" i="3"/>
  <c r="E339" i="3" s="1"/>
  <c r="B338" i="3"/>
  <c r="E338" i="3" s="1"/>
  <c r="BM76" i="1"/>
  <c r="BP76" i="1" s="1"/>
  <c r="BM89" i="1"/>
  <c r="BP89" i="1" s="1"/>
  <c r="S130" i="1"/>
  <c r="H132" i="1"/>
  <c r="B60" i="3" s="1"/>
  <c r="BM78" i="1"/>
  <c r="BP78" i="1" s="1"/>
  <c r="BM91" i="1"/>
  <c r="BQ91" i="1" s="1"/>
  <c r="BM88" i="1"/>
  <c r="BO88" i="1" s="1"/>
  <c r="BM86" i="1"/>
  <c r="BQ86" i="1" s="1"/>
  <c r="BM85" i="1"/>
  <c r="BP85" i="1" s="1"/>
  <c r="BM82" i="1"/>
  <c r="BO82" i="1" s="1"/>
  <c r="BM79" i="1"/>
  <c r="BN79" i="1" s="1"/>
  <c r="BM77" i="1"/>
  <c r="BQ77" i="1" s="1"/>
  <c r="Q130" i="1"/>
  <c r="F132" i="1"/>
  <c r="B61" i="3" s="1"/>
  <c r="BM74" i="1"/>
  <c r="BQ74" i="1" s="1"/>
  <c r="H128" i="1"/>
  <c r="G128" i="1"/>
  <c r="Q126" i="1"/>
  <c r="F128" i="1"/>
  <c r="I124" i="1"/>
  <c r="H124" i="1"/>
  <c r="BM46" i="1"/>
  <c r="BN46" i="1" s="1"/>
  <c r="BM44" i="1"/>
  <c r="BP44" i="1" s="1"/>
  <c r="BM55" i="1"/>
  <c r="BQ55" i="1" s="1"/>
  <c r="BM53" i="1"/>
  <c r="BO53" i="1" s="1"/>
  <c r="BM51" i="1"/>
  <c r="BP51" i="1" s="1"/>
  <c r="BM43" i="1"/>
  <c r="BO43" i="1" s="1"/>
  <c r="G124" i="1"/>
  <c r="K237" i="1"/>
  <c r="L237" i="1"/>
  <c r="M237" i="1"/>
  <c r="N237" i="1"/>
  <c r="O237" i="1"/>
  <c r="P237" i="1"/>
  <c r="R248" i="1"/>
  <c r="S248" i="1" s="1"/>
  <c r="T248" i="1" s="1"/>
  <c r="U248" i="1" s="1"/>
  <c r="AB250" i="1"/>
  <c r="AA247" i="1"/>
  <c r="S126" i="1"/>
  <c r="S134" i="1"/>
  <c r="F111" i="1"/>
  <c r="BM34" i="1"/>
  <c r="BQ34" i="1" s="1"/>
  <c r="BM28" i="1"/>
  <c r="BN28" i="1" s="1"/>
  <c r="BM26" i="1"/>
  <c r="BP26" i="1" s="1"/>
  <c r="BM33" i="1"/>
  <c r="BN33" i="1" s="1"/>
  <c r="BM29" i="1"/>
  <c r="BQ29" i="1" s="1"/>
  <c r="BM23" i="1"/>
  <c r="BP23" i="1" s="1"/>
  <c r="BM21" i="1"/>
  <c r="BN21" i="1" s="1"/>
  <c r="CU123" i="1"/>
  <c r="CU118" i="1"/>
  <c r="CV134" i="1"/>
  <c r="CX131" i="1"/>
  <c r="CX126" i="1"/>
  <c r="CW123" i="1"/>
  <c r="CX123" i="1"/>
  <c r="CX122" i="1"/>
  <c r="CW119" i="1"/>
  <c r="CW131" i="1"/>
  <c r="CW130" i="1"/>
  <c r="CV123" i="1"/>
  <c r="CV118" i="1"/>
  <c r="L134" i="1"/>
  <c r="BM109" i="1"/>
  <c r="BO109" i="1" s="1"/>
  <c r="BM107" i="1"/>
  <c r="BN107" i="1" s="1"/>
  <c r="BM65" i="1"/>
  <c r="BP65" i="1" s="1"/>
  <c r="R134" i="1"/>
  <c r="R126" i="1"/>
  <c r="T134" i="1"/>
  <c r="T126" i="1"/>
  <c r="R122" i="1"/>
  <c r="T122" i="1"/>
  <c r="R130" i="1"/>
  <c r="T130" i="1"/>
  <c r="AY260" i="1"/>
  <c r="AM205" i="1"/>
  <c r="AN205" i="1" s="1"/>
  <c r="AS205" i="1" s="1"/>
  <c r="Q193" i="1"/>
  <c r="J189" i="1"/>
  <c r="L189" i="1" s="1"/>
  <c r="AL182" i="1"/>
  <c r="AM182" i="1" s="1"/>
  <c r="AN182" i="1" s="1"/>
  <c r="AS182" i="1" s="1"/>
  <c r="AB182" i="1"/>
  <c r="AU182" i="1"/>
  <c r="AV182" i="1" s="1"/>
  <c r="J182" i="1"/>
  <c r="R182" i="1"/>
  <c r="AM240" i="1"/>
  <c r="AN240" i="1" s="1"/>
  <c r="AT240" i="1" s="1"/>
  <c r="BM98" i="1"/>
  <c r="BN98" i="1" s="1"/>
  <c r="BM16" i="1"/>
  <c r="BO16" i="1" s="1"/>
  <c r="AU256" i="1"/>
  <c r="AA256" i="1"/>
  <c r="AC256" i="1" s="1"/>
  <c r="AD256" i="1" s="1"/>
  <c r="AB253" i="1"/>
  <c r="AA253" i="1"/>
  <c r="AU252" i="1"/>
  <c r="BA252" i="1" s="1"/>
  <c r="AA252" i="1"/>
  <c r="Q227" i="1"/>
  <c r="AA227" i="1"/>
  <c r="R227" i="1"/>
  <c r="AL220" i="1"/>
  <c r="AB220" i="1"/>
  <c r="AC220" i="1" s="1"/>
  <c r="AD220" i="1" s="1"/>
  <c r="AI220" i="1" s="1"/>
  <c r="R220" i="1"/>
  <c r="R213" i="1"/>
  <c r="Q213" i="1"/>
  <c r="AB213" i="1"/>
  <c r="AA210" i="1"/>
  <c r="AK210" i="1"/>
  <c r="R208" i="1"/>
  <c r="AB208" i="1"/>
  <c r="R204" i="1"/>
  <c r="AB204" i="1"/>
  <c r="AB202" i="1"/>
  <c r="R202" i="1"/>
  <c r="AL200" i="1"/>
  <c r="Q200" i="1"/>
  <c r="AB199" i="1"/>
  <c r="AA199" i="1"/>
  <c r="AL197" i="1"/>
  <c r="AB197" i="1"/>
  <c r="AB195" i="1"/>
  <c r="R195" i="1"/>
  <c r="R191" i="1"/>
  <c r="AB191" i="1"/>
  <c r="AK262" i="1"/>
  <c r="AM262" i="1" s="1"/>
  <c r="AN262" i="1" s="1"/>
  <c r="AS262" i="1" s="1"/>
  <c r="AA262" i="1"/>
  <c r="AC262" i="1" s="1"/>
  <c r="AD262" i="1" s="1"/>
  <c r="AG262" i="1" s="1"/>
  <c r="AK251" i="1"/>
  <c r="AA251" i="1"/>
  <c r="AL244" i="1"/>
  <c r="AA244" i="1"/>
  <c r="AL237" i="1"/>
  <c r="AB237" i="1"/>
  <c r="AA236" i="1"/>
  <c r="R236" i="1"/>
  <c r="S236" i="1" s="1"/>
  <c r="T236" i="1" s="1"/>
  <c r="AB230" i="1"/>
  <c r="R230" i="1"/>
  <c r="AK213" i="1"/>
  <c r="Q184" i="1"/>
  <c r="AA184" i="1"/>
  <c r="AA183" i="1"/>
  <c r="AL183" i="1"/>
  <c r="AM183" i="1" s="1"/>
  <c r="AN183" i="1" s="1"/>
  <c r="AS183" i="1" s="1"/>
  <c r="AU183" i="1"/>
  <c r="AV183" i="1" s="1"/>
  <c r="CS120" i="1"/>
  <c r="CQ124" i="1"/>
  <c r="I128" i="1"/>
  <c r="J253" i="3"/>
  <c r="J257" i="3"/>
  <c r="J261" i="3"/>
  <c r="J265" i="3"/>
  <c r="H255" i="3"/>
  <c r="H263" i="3"/>
  <c r="CW135" i="1"/>
  <c r="BM106" i="1"/>
  <c r="BP106" i="1" s="1"/>
  <c r="BM96" i="1"/>
  <c r="BQ96" i="1" s="1"/>
  <c r="M134" i="1"/>
  <c r="F136" i="1"/>
  <c r="BM90" i="1"/>
  <c r="BO90" i="1" s="1"/>
  <c r="BM83" i="1"/>
  <c r="BQ83" i="1" s="1"/>
  <c r="CV126" i="1"/>
  <c r="BM69" i="1"/>
  <c r="BO69" i="1" s="1"/>
  <c r="BM71" i="1"/>
  <c r="BP71" i="1" s="1"/>
  <c r="M126" i="1"/>
  <c r="BM59" i="1"/>
  <c r="BO59" i="1" s="1"/>
  <c r="CU127" i="1"/>
  <c r="L126" i="1"/>
  <c r="CU126" i="1"/>
  <c r="AY269" i="1"/>
  <c r="H267" i="3"/>
  <c r="AV282" i="1"/>
  <c r="BA282" i="1"/>
  <c r="M286" i="1"/>
  <c r="L252" i="1"/>
  <c r="AW239" i="1"/>
  <c r="AX239" i="1"/>
  <c r="AZ239" i="1"/>
  <c r="AY239" i="1"/>
  <c r="BA239" i="1"/>
  <c r="AV239" i="1"/>
  <c r="AB247" i="1"/>
  <c r="AB244" i="1"/>
  <c r="AB239" i="1"/>
  <c r="AA237" i="1"/>
  <c r="S247" i="1"/>
  <c r="T247" i="1" s="1"/>
  <c r="X247" i="1" s="1"/>
  <c r="CV122" i="1"/>
  <c r="CP124" i="1"/>
  <c r="O130" i="1"/>
  <c r="BM47" i="1"/>
  <c r="BN47" i="1" s="1"/>
  <c r="BM38" i="1"/>
  <c r="BO38" i="1" s="1"/>
  <c r="CX119" i="1"/>
  <c r="BM25" i="1"/>
  <c r="BO25" i="1" s="1"/>
  <c r="G120" i="1"/>
  <c r="BM22" i="1"/>
  <c r="BO22" i="1" s="1"/>
  <c r="AM227" i="1"/>
  <c r="AN227" i="1" s="1"/>
  <c r="AS227" i="1" s="1"/>
  <c r="AL231" i="1"/>
  <c r="L122" i="1"/>
  <c r="AB225" i="1"/>
  <c r="AU224" i="1"/>
  <c r="M122" i="1"/>
  <c r="AV199" i="1"/>
  <c r="R211" i="1"/>
  <c r="S211" i="1" s="1"/>
  <c r="T211" i="1" s="1"/>
  <c r="AA203" i="1"/>
  <c r="AC203" i="1" s="1"/>
  <c r="AD203" i="1" s="1"/>
  <c r="AK204" i="1"/>
  <c r="J206" i="1"/>
  <c r="AU204" i="1"/>
  <c r="BA199" i="1"/>
  <c r="AL204" i="1"/>
  <c r="CW114" i="1"/>
  <c r="BM19" i="1"/>
  <c r="BN19" i="1" s="1"/>
  <c r="F116" i="1"/>
  <c r="Q186" i="1"/>
  <c r="J186" i="1"/>
  <c r="O186" i="1" s="1"/>
  <c r="O183" i="1"/>
  <c r="J255" i="3"/>
  <c r="J263" i="3"/>
  <c r="CR128" i="1"/>
  <c r="CS128" i="1"/>
  <c r="CU130" i="1"/>
  <c r="H253" i="3"/>
  <c r="H257" i="3"/>
  <c r="H261" i="3"/>
  <c r="BM108" i="1"/>
  <c r="BO108" i="1" s="1"/>
  <c r="O134" i="1"/>
  <c r="I136" i="1"/>
  <c r="BM94" i="1"/>
  <c r="BN94" i="1" s="1"/>
  <c r="CX134" i="1"/>
  <c r="BM92" i="1"/>
  <c r="BQ92" i="1" s="1"/>
  <c r="N134" i="1"/>
  <c r="CW134" i="1"/>
  <c r="CV135" i="1"/>
  <c r="BM104" i="1"/>
  <c r="BQ104" i="1" s="1"/>
  <c r="CU135" i="1"/>
  <c r="BM100" i="1"/>
  <c r="BO100" i="1" s="1"/>
  <c r="BM97" i="1"/>
  <c r="BQ97" i="1" s="1"/>
  <c r="CV130" i="1"/>
  <c r="AZ267" i="1"/>
  <c r="AG266" i="1"/>
  <c r="AX260" i="1"/>
  <c r="M259" i="1"/>
  <c r="AC255" i="1"/>
  <c r="AD255" i="1" s="1"/>
  <c r="AE255" i="1" s="1"/>
  <c r="O254" i="1"/>
  <c r="AK253" i="1"/>
  <c r="AM253" i="1" s="1"/>
  <c r="AN253" i="1" s="1"/>
  <c r="K252" i="1"/>
  <c r="N252" i="1"/>
  <c r="I132" i="1"/>
  <c r="B59" i="3" s="1"/>
  <c r="BM87" i="1"/>
  <c r="BO87" i="1" s="1"/>
  <c r="BM84" i="1"/>
  <c r="BQ84" i="1" s="1"/>
  <c r="BM80" i="1"/>
  <c r="BP80" i="1" s="1"/>
  <c r="BM75" i="1"/>
  <c r="BQ75" i="1" s="1"/>
  <c r="CV131" i="1"/>
  <c r="BM81" i="1"/>
  <c r="BO81" i="1" s="1"/>
  <c r="CU131" i="1"/>
  <c r="L130" i="1"/>
  <c r="G132" i="1"/>
  <c r="B62" i="3" s="1"/>
  <c r="BM68" i="1"/>
  <c r="BO68" i="1" s="1"/>
  <c r="BM67" i="1"/>
  <c r="BO67" i="1" s="1"/>
  <c r="BM66" i="1"/>
  <c r="BQ66" i="1" s="1"/>
  <c r="BM64" i="1"/>
  <c r="BN64" i="1" s="1"/>
  <c r="BM62" i="1"/>
  <c r="BP62" i="1" s="1"/>
  <c r="T110" i="1"/>
  <c r="B14" i="3" s="1"/>
  <c r="BV110" i="1"/>
  <c r="D166" i="3" s="1"/>
  <c r="BM73" i="1"/>
  <c r="BO73" i="1" s="1"/>
  <c r="N126" i="1"/>
  <c r="CW127" i="1"/>
  <c r="CW126" i="1"/>
  <c r="BM58" i="1"/>
  <c r="BO58" i="1" s="1"/>
  <c r="BM50" i="1"/>
  <c r="BN50" i="1" s="1"/>
  <c r="BM48" i="1"/>
  <c r="BN48" i="1" s="1"/>
  <c r="BM41" i="1"/>
  <c r="BO41" i="1" s="1"/>
  <c r="BM54" i="1"/>
  <c r="BQ54" i="1" s="1"/>
  <c r="CU122" i="1"/>
  <c r="BM36" i="1"/>
  <c r="BP36" i="1" s="1"/>
  <c r="CX118" i="1"/>
  <c r="BM37" i="1"/>
  <c r="BP37" i="1" s="1"/>
  <c r="BN56" i="1"/>
  <c r="L257" i="1"/>
  <c r="N257" i="1"/>
  <c r="K257" i="1"/>
  <c r="O257" i="1"/>
  <c r="AZ228" i="1"/>
  <c r="BA228" i="1"/>
  <c r="AV228" i="1"/>
  <c r="AW228" i="1"/>
  <c r="AX228" i="1"/>
  <c r="AY228" i="1"/>
  <c r="AV252" i="1"/>
  <c r="AX244" i="1"/>
  <c r="AV260" i="1"/>
  <c r="N281" i="1"/>
  <c r="P271" i="1"/>
  <c r="AB236" i="1"/>
  <c r="AA230" i="1"/>
  <c r="AB222" i="1"/>
  <c r="AB219" i="1"/>
  <c r="AB212" i="1"/>
  <c r="AC212" i="1" s="1"/>
  <c r="AD212" i="1" s="1"/>
  <c r="AA200" i="1"/>
  <c r="AK247" i="1"/>
  <c r="AL228" i="1"/>
  <c r="AL226" i="1"/>
  <c r="AL190" i="1"/>
  <c r="AC206" i="1"/>
  <c r="AD206" i="1" s="1"/>
  <c r="AJ206" i="1" s="1"/>
  <c r="AU201" i="1"/>
  <c r="N122" i="1"/>
  <c r="AM222" i="1"/>
  <c r="AN222" i="1" s="1"/>
  <c r="AR222" i="1" s="1"/>
  <c r="AZ260" i="1"/>
  <c r="AW281" i="1"/>
  <c r="AA264" i="1"/>
  <c r="AC264" i="1" s="1"/>
  <c r="AD264" i="1" s="1"/>
  <c r="AK236" i="1"/>
  <c r="AL230" i="1"/>
  <c r="AU253" i="1"/>
  <c r="AM250" i="1"/>
  <c r="AN250" i="1" s="1"/>
  <c r="AT250" i="1" s="1"/>
  <c r="AL247" i="1"/>
  <c r="AU230" i="1"/>
  <c r="AB228" i="1"/>
  <c r="AU226" i="1"/>
  <c r="AY226" i="1" s="1"/>
  <c r="AU212" i="1"/>
  <c r="BA212" i="1" s="1"/>
  <c r="AA195" i="1"/>
  <c r="AM184" i="1"/>
  <c r="AN184" i="1" s="1"/>
  <c r="AR184" i="1" s="1"/>
  <c r="BP99" i="1"/>
  <c r="AY199" i="1"/>
  <c r="AW285" i="1"/>
  <c r="AZ270" i="1"/>
  <c r="AV202" i="1"/>
  <c r="P214" i="1"/>
  <c r="R253" i="1"/>
  <c r="R228" i="1"/>
  <c r="Q226" i="1"/>
  <c r="Q212" i="1"/>
  <c r="S180" i="1"/>
  <c r="T180" i="1" s="1"/>
  <c r="Z180" i="1" s="1"/>
  <c r="AA228" i="1"/>
  <c r="AA222" i="1"/>
  <c r="AA219" i="1"/>
  <c r="AA202" i="1"/>
  <c r="AB190" i="1"/>
  <c r="AL252" i="1"/>
  <c r="AK226" i="1"/>
  <c r="AK200" i="1"/>
  <c r="AK190" i="1"/>
  <c r="AL199" i="1"/>
  <c r="AL191" i="1"/>
  <c r="H120" i="1"/>
  <c r="BM27" i="1"/>
  <c r="BO27" i="1" s="1"/>
  <c r="O114" i="1"/>
  <c r="H111" i="1"/>
  <c r="AC110" i="1"/>
  <c r="B99" i="3" s="1"/>
  <c r="BM7" i="1"/>
  <c r="BO7" i="1" s="1"/>
  <c r="W110" i="1"/>
  <c r="B93" i="3" s="1"/>
  <c r="BM15" i="1"/>
  <c r="BP15" i="1" s="1"/>
  <c r="BM14" i="1"/>
  <c r="BN14" i="1" s="1"/>
  <c r="AF110" i="1"/>
  <c r="B107" i="3" s="1"/>
  <c r="CE110" i="1"/>
  <c r="CE114" i="1"/>
  <c r="BM35" i="1"/>
  <c r="BP35" i="1" s="1"/>
  <c r="O122" i="1"/>
  <c r="CU115" i="1"/>
  <c r="CV119" i="1"/>
  <c r="CV115" i="1"/>
  <c r="CX115" i="1"/>
  <c r="BM17" i="1"/>
  <c r="BP17" i="1" s="1"/>
  <c r="BM13" i="1"/>
  <c r="BP13" i="1" s="1"/>
  <c r="BM9" i="1"/>
  <c r="BQ9" i="1" s="1"/>
  <c r="BM57" i="1"/>
  <c r="BN57" i="1" s="1"/>
  <c r="BM4" i="1"/>
  <c r="BO4" i="1" s="1"/>
  <c r="BM20" i="1"/>
  <c r="BN20" i="1" s="1"/>
  <c r="BM105" i="1"/>
  <c r="BQ105" i="1" s="1"/>
  <c r="BM18" i="1"/>
  <c r="BP18" i="1" s="1"/>
  <c r="BM11" i="1"/>
  <c r="BQ11" i="1" s="1"/>
  <c r="BM103" i="1"/>
  <c r="BN103" i="1" s="1"/>
  <c r="BM95" i="1"/>
  <c r="BO95" i="1" s="1"/>
  <c r="BM24" i="1"/>
  <c r="BN24" i="1" s="1"/>
  <c r="BM39" i="1"/>
  <c r="BQ39" i="1" s="1"/>
  <c r="BA240" i="1"/>
  <c r="AL234" i="1"/>
  <c r="Y218" i="1"/>
  <c r="Z218" i="1"/>
  <c r="AZ227" i="1"/>
  <c r="AK230" i="1"/>
  <c r="AA225" i="1"/>
  <c r="AB216" i="1"/>
  <c r="AZ229" i="1"/>
  <c r="AW227" i="1"/>
  <c r="J224" i="1"/>
  <c r="Q230" i="1"/>
  <c r="V207" i="1"/>
  <c r="Z207" i="1"/>
  <c r="X207" i="1"/>
  <c r="AT198" i="1"/>
  <c r="AX208" i="1"/>
  <c r="BA208" i="1"/>
  <c r="AV208" i="1"/>
  <c r="AY208" i="1"/>
  <c r="AW208" i="1"/>
  <c r="AZ206" i="1"/>
  <c r="BP32" i="1"/>
  <c r="N207" i="1"/>
  <c r="M207" i="1"/>
  <c r="AX209" i="1"/>
  <c r="AV209" i="1"/>
  <c r="AW209" i="1"/>
  <c r="BP34" i="1"/>
  <c r="R209" i="1"/>
  <c r="O209" i="1"/>
  <c r="AK209" i="1"/>
  <c r="AA209" i="1"/>
  <c r="AX202" i="1"/>
  <c r="AU198" i="1"/>
  <c r="AK207" i="1"/>
  <c r="J202" i="1"/>
  <c r="J200" i="1"/>
  <c r="J198" i="1"/>
  <c r="Q208" i="1"/>
  <c r="R200" i="1"/>
  <c r="S200" i="1" s="1"/>
  <c r="T200" i="1" s="1"/>
  <c r="Q198" i="1"/>
  <c r="Q197" i="1"/>
  <c r="AA211" i="1"/>
  <c r="AA208" i="1"/>
  <c r="AB198" i="1"/>
  <c r="AA197" i="1"/>
  <c r="AC197" i="1" s="1"/>
  <c r="AD197" i="1" s="1"/>
  <c r="AL207" i="1"/>
  <c r="AU200" i="1"/>
  <c r="R198" i="1"/>
  <c r="BP29" i="1"/>
  <c r="AW205" i="1"/>
  <c r="AW212" i="1"/>
  <c r="AY202" i="1"/>
  <c r="AL202" i="1"/>
  <c r="AU211" i="1"/>
  <c r="I262" i="3"/>
  <c r="I266" i="3"/>
  <c r="J213" i="1"/>
  <c r="J210" i="1"/>
  <c r="J199" i="1"/>
  <c r="J197" i="1"/>
  <c r="R210" i="1"/>
  <c r="Q202" i="1"/>
  <c r="Q199" i="1"/>
  <c r="AB200" i="1"/>
  <c r="AL211" i="1"/>
  <c r="K286" i="1"/>
  <c r="BD110" i="1"/>
  <c r="D229" i="3" s="1"/>
  <c r="BA110" i="1"/>
  <c r="D228" i="3" s="1"/>
  <c r="Q110" i="1"/>
  <c r="B16" i="3" s="1"/>
  <c r="CM110" i="1"/>
  <c r="CF114" i="1"/>
  <c r="CL114" i="1"/>
  <c r="Y110" i="1"/>
  <c r="B91" i="3" s="1"/>
  <c r="AB110" i="1"/>
  <c r="B100" i="3" s="1"/>
  <c r="AL110" i="1"/>
  <c r="B116" i="3" s="1"/>
  <c r="P286" i="1"/>
  <c r="AZ282" i="1"/>
  <c r="AV270" i="1"/>
  <c r="AV284" i="1"/>
  <c r="AC275" i="1"/>
  <c r="AD275" i="1" s="1"/>
  <c r="AG275" i="1" s="1"/>
  <c r="BS110" i="1"/>
  <c r="D163" i="3" s="1"/>
  <c r="H260" i="3"/>
  <c r="CV110" i="1"/>
  <c r="CX110" i="1"/>
  <c r="I264" i="3"/>
  <c r="J260" i="3"/>
  <c r="AV190" i="1"/>
  <c r="AX190" i="1"/>
  <c r="BU110" i="1"/>
  <c r="D165" i="3" s="1"/>
  <c r="BT110" i="1"/>
  <c r="D164" i="3" s="1"/>
  <c r="AZ110" i="1"/>
  <c r="C228" i="3" s="1"/>
  <c r="BB110" i="1"/>
  <c r="E228" i="3" s="1"/>
  <c r="BC110" i="1"/>
  <c r="B229" i="3" s="1"/>
  <c r="BE110" i="1"/>
  <c r="E229" i="3" s="1"/>
  <c r="BI110" i="1"/>
  <c r="B231" i="3" s="1"/>
  <c r="BJ110" i="1"/>
  <c r="C231" i="3" s="1"/>
  <c r="CH114" i="1"/>
  <c r="CN114" i="1"/>
  <c r="CU110" i="1"/>
  <c r="I111" i="1"/>
  <c r="J196" i="1"/>
  <c r="AL196" i="1"/>
  <c r="AM196" i="1" s="1"/>
  <c r="AN196" i="1" s="1"/>
  <c r="R193" i="1"/>
  <c r="AW191" i="1"/>
  <c r="BA195" i="1"/>
  <c r="AU193" i="1"/>
  <c r="R179" i="1"/>
  <c r="P190" i="1"/>
  <c r="AH110" i="1"/>
  <c r="B110" i="3" s="1"/>
  <c r="N110" i="1"/>
  <c r="B84" i="3" s="1"/>
  <c r="AI110" i="1"/>
  <c r="B109" i="3" s="1"/>
  <c r="O110" i="1"/>
  <c r="B83" i="3" s="1"/>
  <c r="M110" i="1"/>
  <c r="B85" i="3" s="1"/>
  <c r="BZ114" i="1"/>
  <c r="BY110" i="1"/>
  <c r="CB110" i="1"/>
  <c r="X110" i="1"/>
  <c r="B92" i="3" s="1"/>
  <c r="AD110" i="1"/>
  <c r="B102" i="3" s="1"/>
  <c r="AG110" i="1"/>
  <c r="B108" i="3" s="1"/>
  <c r="AN110" i="1"/>
  <c r="B118" i="3" s="1"/>
  <c r="AM110" i="1"/>
  <c r="B117" i="3" s="1"/>
  <c r="AS110" i="1"/>
  <c r="B126" i="3" s="1"/>
  <c r="AR110" i="1"/>
  <c r="B124" i="3" s="1"/>
  <c r="AQ110" i="1"/>
  <c r="B123" i="3" s="1"/>
  <c r="AW110" i="1"/>
  <c r="B134" i="3" s="1"/>
  <c r="AV110" i="1"/>
  <c r="B133" i="3" s="1"/>
  <c r="AX110" i="1"/>
  <c r="B131" i="3" s="1"/>
  <c r="CK110" i="1"/>
  <c r="AB187" i="1"/>
  <c r="BM3" i="1"/>
  <c r="BQ3" i="1" s="1"/>
  <c r="CV114" i="1"/>
  <c r="AU196" i="1"/>
  <c r="R196" i="1"/>
  <c r="AA193" i="1"/>
  <c r="I251" i="3"/>
  <c r="H265" i="3"/>
  <c r="J267" i="3"/>
  <c r="CW115" i="1"/>
  <c r="CK114" i="1"/>
  <c r="AK193" i="1"/>
  <c r="AB196" i="1"/>
  <c r="AU110" i="1"/>
  <c r="B132" i="3" s="1"/>
  <c r="AP110" i="1"/>
  <c r="B125" i="3" s="1"/>
  <c r="AK110" i="1"/>
  <c r="B115" i="3" s="1"/>
  <c r="AA110" i="1"/>
  <c r="B101" i="3" s="1"/>
  <c r="V110" i="1"/>
  <c r="B94" i="3" s="1"/>
  <c r="L110" i="1"/>
  <c r="B86" i="3" s="1"/>
  <c r="BK110" i="1"/>
  <c r="D231" i="3" s="1"/>
  <c r="BM6" i="1"/>
  <c r="BQ6" i="1" s="1"/>
  <c r="BM2" i="1"/>
  <c r="BN2" i="1" s="1"/>
  <c r="BM12" i="1"/>
  <c r="BQ12" i="1" s="1"/>
  <c r="BM8" i="1"/>
  <c r="BN8" i="1" s="1"/>
  <c r="BF110" i="1"/>
  <c r="B230" i="3" s="1"/>
  <c r="BG110" i="1"/>
  <c r="C230" i="3" s="1"/>
  <c r="BH110" i="1"/>
  <c r="E230" i="3" s="1"/>
  <c r="S110" i="1"/>
  <c r="B15" i="3" s="1"/>
  <c r="R110" i="1"/>
  <c r="B17" i="3" s="1"/>
  <c r="CA114" i="1"/>
  <c r="CD110" i="1"/>
  <c r="CG110" i="1"/>
  <c r="CJ110" i="1"/>
  <c r="CM114" i="1"/>
  <c r="K192" i="1"/>
  <c r="P192" i="1"/>
  <c r="N192" i="1"/>
  <c r="O192" i="1"/>
  <c r="L192" i="1"/>
  <c r="M192" i="1"/>
  <c r="BA189" i="1"/>
  <c r="AW189" i="1"/>
  <c r="AV189" i="1"/>
  <c r="AZ189" i="1"/>
  <c r="AX189" i="1"/>
  <c r="K258" i="3"/>
  <c r="K188" i="1"/>
  <c r="AB179" i="1"/>
  <c r="BZ110" i="1"/>
  <c r="I116" i="1"/>
  <c r="BY114" i="1"/>
  <c r="CB114" i="1"/>
  <c r="M114" i="1"/>
  <c r="AY195" i="1"/>
  <c r="O185" i="1"/>
  <c r="BA190" i="1"/>
  <c r="AU179" i="1"/>
  <c r="Q179" i="1"/>
  <c r="AX195" i="1"/>
  <c r="AA194" i="1"/>
  <c r="E197" i="3"/>
  <c r="F197" i="3" s="1"/>
  <c r="AY190" i="1"/>
  <c r="Q192" i="1"/>
  <c r="R189" i="1"/>
  <c r="AB192" i="1"/>
  <c r="AC192" i="1" s="1"/>
  <c r="AD192" i="1" s="1"/>
  <c r="AK192" i="1"/>
  <c r="AU192" i="1"/>
  <c r="AK189" i="1"/>
  <c r="AL187" i="1"/>
  <c r="C198" i="3"/>
  <c r="CX114" i="1"/>
  <c r="AA187" i="1"/>
  <c r="CF110" i="1"/>
  <c r="CH110" i="1"/>
  <c r="CN110" i="1"/>
  <c r="CG114" i="1"/>
  <c r="CA110" i="1"/>
  <c r="CL110" i="1"/>
  <c r="E198" i="3"/>
  <c r="AW195" i="1"/>
  <c r="AZ190" i="1"/>
  <c r="AL179" i="1"/>
  <c r="AM179" i="1" s="1"/>
  <c r="AN179" i="1" s="1"/>
  <c r="J194" i="1"/>
  <c r="AB194" i="1"/>
  <c r="AW190" i="1"/>
  <c r="BM5" i="1"/>
  <c r="BP5" i="1" s="1"/>
  <c r="I250" i="3"/>
  <c r="H259" i="3"/>
  <c r="K262" i="3"/>
  <c r="K264" i="3"/>
  <c r="K266" i="3"/>
  <c r="J187" i="1"/>
  <c r="J179" i="1"/>
  <c r="R192" i="1"/>
  <c r="Q187" i="1"/>
  <c r="S187" i="1" s="1"/>
  <c r="T187" i="1" s="1"/>
  <c r="X187" i="1" s="1"/>
  <c r="AL192" i="1"/>
  <c r="N114" i="1"/>
  <c r="L114" i="1"/>
  <c r="BX110" i="1"/>
  <c r="AK187" i="1"/>
  <c r="AU187" i="1"/>
  <c r="CU114" i="1"/>
  <c r="G111" i="1"/>
  <c r="CW110" i="1"/>
  <c r="E195" i="3"/>
  <c r="F195" i="3" s="1"/>
  <c r="AV195" i="1"/>
  <c r="AA179" i="1"/>
  <c r="AK194" i="1"/>
  <c r="AU194" i="1"/>
  <c r="BM10" i="1"/>
  <c r="BN10" i="1" s="1"/>
  <c r="J259" i="3"/>
  <c r="S285" i="1"/>
  <c r="T285" i="1" s="1"/>
  <c r="Z285" i="1" s="1"/>
  <c r="O284" i="1"/>
  <c r="K284" i="1"/>
  <c r="M284" i="1"/>
  <c r="L284" i="1"/>
  <c r="P284" i="1"/>
  <c r="N284" i="1"/>
  <c r="AW272" i="1"/>
  <c r="AZ272" i="1"/>
  <c r="BA272" i="1"/>
  <c r="AV272" i="1"/>
  <c r="AY272" i="1"/>
  <c r="AX272" i="1"/>
  <c r="O270" i="1"/>
  <c r="O286" i="1"/>
  <c r="AX281" i="1"/>
  <c r="BA269" i="1"/>
  <c r="Q270" i="1"/>
  <c r="Q278" i="1"/>
  <c r="Q272" i="1"/>
  <c r="R280" i="1"/>
  <c r="R275" i="1"/>
  <c r="AB280" i="1"/>
  <c r="AB274" i="1"/>
  <c r="AC274" i="1" s="1"/>
  <c r="AD274" i="1" s="1"/>
  <c r="AK278" i="1"/>
  <c r="AK270" i="1"/>
  <c r="AU280" i="1"/>
  <c r="AU274" i="1"/>
  <c r="AZ274" i="1" s="1"/>
  <c r="AA280" i="1"/>
  <c r="AA284" i="1"/>
  <c r="AL280" i="1"/>
  <c r="AM280" i="1" s="1"/>
  <c r="AN280" i="1" s="1"/>
  <c r="Q275" i="1"/>
  <c r="BA283" i="1"/>
  <c r="L286" i="1"/>
  <c r="AZ281" i="1"/>
  <c r="AV269" i="1"/>
  <c r="AX269" i="1"/>
  <c r="AW269" i="1"/>
  <c r="Q274" i="1"/>
  <c r="Q282" i="1"/>
  <c r="R278" i="1"/>
  <c r="R270" i="1"/>
  <c r="AB278" i="1"/>
  <c r="AC278" i="1" s="1"/>
  <c r="AD278" i="1" s="1"/>
  <c r="AB270" i="1"/>
  <c r="AK279" i="1"/>
  <c r="AU278" i="1"/>
  <c r="AV278" i="1" s="1"/>
  <c r="Q277" i="1"/>
  <c r="AL286" i="1"/>
  <c r="AL278" i="1"/>
  <c r="AM275" i="1"/>
  <c r="AN275" i="1" s="1"/>
  <c r="AQ275" i="1" s="1"/>
  <c r="AV281" i="1"/>
  <c r="AY281" i="1"/>
  <c r="Q280" i="1"/>
  <c r="AA270" i="1"/>
  <c r="R279" i="1"/>
  <c r="R272" i="1"/>
  <c r="AB279" i="1"/>
  <c r="AC279" i="1" s="1"/>
  <c r="AD279" i="1" s="1"/>
  <c r="AB272" i="1"/>
  <c r="AC272" i="1" s="1"/>
  <c r="AD272" i="1" s="1"/>
  <c r="AK277" i="1"/>
  <c r="AM277" i="1" s="1"/>
  <c r="AN277" i="1" s="1"/>
  <c r="AT277" i="1" s="1"/>
  <c r="AU279" i="1"/>
  <c r="Q279" i="1"/>
  <c r="S284" i="1"/>
  <c r="T284" i="1" s="1"/>
  <c r="Y284" i="1" s="1"/>
  <c r="AC269" i="1"/>
  <c r="AD269" i="1" s="1"/>
  <c r="AE269" i="1" s="1"/>
  <c r="P276" i="1"/>
  <c r="M276" i="1"/>
  <c r="AZ283" i="1"/>
  <c r="O281" i="1"/>
  <c r="N271" i="1"/>
  <c r="L276" i="1"/>
  <c r="M283" i="1"/>
  <c r="AV283" i="1"/>
  <c r="AX283" i="1"/>
  <c r="K281" i="1"/>
  <c r="L271" i="1"/>
  <c r="M271" i="1"/>
  <c r="P281" i="1"/>
  <c r="N283" i="1"/>
  <c r="AW283" i="1"/>
  <c r="M281" i="1"/>
  <c r="K271" i="1"/>
  <c r="V194" i="1"/>
  <c r="I253" i="3"/>
  <c r="K253" i="3"/>
  <c r="I255" i="3"/>
  <c r="K255" i="3"/>
  <c r="I257" i="3"/>
  <c r="K257" i="3"/>
  <c r="I259" i="3"/>
  <c r="K259" i="3"/>
  <c r="I261" i="3"/>
  <c r="K261" i="3"/>
  <c r="I263" i="3"/>
  <c r="K263" i="3"/>
  <c r="I265" i="3"/>
  <c r="K265" i="3"/>
  <c r="I267" i="3"/>
  <c r="K267" i="3"/>
  <c r="AY189" i="1"/>
  <c r="AY191" i="1"/>
  <c r="AA191" i="1"/>
  <c r="AC191" i="1" s="1"/>
  <c r="AD191" i="1" s="1"/>
  <c r="J264" i="3"/>
  <c r="H254" i="3"/>
  <c r="H252" i="3"/>
  <c r="J250" i="3"/>
  <c r="H251" i="3"/>
  <c r="D370" i="3"/>
  <c r="J251" i="3"/>
  <c r="H266" i="3"/>
  <c r="H264" i="3"/>
  <c r="H262" i="3"/>
  <c r="J258" i="3"/>
  <c r="H256" i="3"/>
  <c r="J254" i="3"/>
  <c r="J252" i="3"/>
  <c r="K251" i="3"/>
  <c r="H258" i="3"/>
  <c r="J256" i="3"/>
  <c r="I252" i="3"/>
  <c r="K252" i="3"/>
  <c r="I254" i="3"/>
  <c r="I256" i="3"/>
  <c r="K256" i="3"/>
  <c r="I258" i="3"/>
  <c r="J266" i="3"/>
  <c r="E337" i="3"/>
  <c r="K260" i="3"/>
  <c r="I260" i="3"/>
  <c r="K254" i="3"/>
  <c r="J262" i="3"/>
  <c r="K250" i="3"/>
  <c r="H250" i="3"/>
  <c r="B68" i="3" l="1"/>
  <c r="L211" i="1"/>
  <c r="M254" i="1"/>
  <c r="AM244" i="1"/>
  <c r="AN244" i="1" s="1"/>
  <c r="K244" i="1"/>
  <c r="AZ218" i="1"/>
  <c r="K254" i="1"/>
  <c r="AW180" i="1"/>
  <c r="L205" i="1"/>
  <c r="L208" i="1"/>
  <c r="AX210" i="1"/>
  <c r="K207" i="1"/>
  <c r="AO222" i="1"/>
  <c r="V218" i="1"/>
  <c r="AZ216" i="1"/>
  <c r="V231" i="1"/>
  <c r="BO56" i="1"/>
  <c r="P254" i="1"/>
  <c r="AY267" i="1"/>
  <c r="AZ231" i="1"/>
  <c r="N218" i="1"/>
  <c r="AC260" i="1"/>
  <c r="AD260" i="1" s="1"/>
  <c r="AH260" i="1" s="1"/>
  <c r="N244" i="1"/>
  <c r="O207" i="1"/>
  <c r="P205" i="1"/>
  <c r="AW218" i="1"/>
  <c r="AX236" i="1"/>
  <c r="S283" i="1"/>
  <c r="T283" i="1" s="1"/>
  <c r="X283" i="1" s="1"/>
  <c r="P211" i="1"/>
  <c r="X218" i="1"/>
  <c r="Y231" i="1"/>
  <c r="AX267" i="1"/>
  <c r="AZ250" i="1"/>
  <c r="M205" i="1"/>
  <c r="N247" i="1"/>
  <c r="AW231" i="1"/>
  <c r="AV231" i="1"/>
  <c r="O205" i="1"/>
  <c r="P244" i="1"/>
  <c r="AM279" i="1"/>
  <c r="AN279" i="1" s="1"/>
  <c r="AP279" i="1" s="1"/>
  <c r="AM189" i="1"/>
  <c r="AN189" i="1" s="1"/>
  <c r="AM202" i="1"/>
  <c r="AN202" i="1" s="1"/>
  <c r="AS202" i="1" s="1"/>
  <c r="K208" i="1"/>
  <c r="M203" i="1"/>
  <c r="P207" i="1"/>
  <c r="W218" i="1"/>
  <c r="AV216" i="1"/>
  <c r="AM236" i="1"/>
  <c r="AN236" i="1" s="1"/>
  <c r="AX216" i="1"/>
  <c r="AW216" i="1"/>
  <c r="AW267" i="1"/>
  <c r="AM231" i="1"/>
  <c r="AN231" i="1" s="1"/>
  <c r="M247" i="1"/>
  <c r="AM251" i="1"/>
  <c r="AN251" i="1" s="1"/>
  <c r="AQ251" i="1" s="1"/>
  <c r="P247" i="1"/>
  <c r="M220" i="1"/>
  <c r="K203" i="1"/>
  <c r="O247" i="1"/>
  <c r="AY216" i="1"/>
  <c r="O218" i="1"/>
  <c r="K218" i="1"/>
  <c r="AX227" i="1"/>
  <c r="AZ236" i="1"/>
  <c r="AV218" i="1"/>
  <c r="O203" i="1"/>
  <c r="AY236" i="1"/>
  <c r="AM264" i="1"/>
  <c r="AN264" i="1" s="1"/>
  <c r="AS264" i="1" s="1"/>
  <c r="AC189" i="1"/>
  <c r="AD189" i="1" s="1"/>
  <c r="AZ266" i="1"/>
  <c r="K205" i="1"/>
  <c r="X194" i="1"/>
  <c r="U194" i="1"/>
  <c r="AC284" i="1"/>
  <c r="AD284" i="1" s="1"/>
  <c r="AE284" i="1" s="1"/>
  <c r="BA182" i="1"/>
  <c r="AX245" i="1"/>
  <c r="K243" i="1"/>
  <c r="O259" i="1"/>
  <c r="AV247" i="1"/>
  <c r="S205" i="1"/>
  <c r="T205" i="1" s="1"/>
  <c r="Z205" i="1" s="1"/>
  <c r="Y194" i="1"/>
  <c r="AC211" i="1"/>
  <c r="AD211" i="1" s="1"/>
  <c r="AE211" i="1" s="1"/>
  <c r="S209" i="1"/>
  <c r="T209" i="1" s="1"/>
  <c r="Z209" i="1" s="1"/>
  <c r="U207" i="1"/>
  <c r="AM199" i="1"/>
  <c r="AN199" i="1" s="1"/>
  <c r="AR199" i="1" s="1"/>
  <c r="AM252" i="1"/>
  <c r="AN252" i="1" s="1"/>
  <c r="AP252" i="1" s="1"/>
  <c r="P259" i="1"/>
  <c r="B69" i="3"/>
  <c r="K240" i="1"/>
  <c r="AC207" i="1"/>
  <c r="AD207" i="1" s="1"/>
  <c r="AH207" i="1" s="1"/>
  <c r="AZ247" i="1"/>
  <c r="AV243" i="1"/>
  <c r="N240" i="1"/>
  <c r="BA205" i="1"/>
  <c r="AY205" i="1"/>
  <c r="AX247" i="1"/>
  <c r="AX259" i="1"/>
  <c r="S250" i="1"/>
  <c r="T250" i="1" s="1"/>
  <c r="X250" i="1" s="1"/>
  <c r="S251" i="1"/>
  <c r="T251" i="1" s="1"/>
  <c r="U251" i="1" s="1"/>
  <c r="AC254" i="1"/>
  <c r="AD254" i="1" s="1"/>
  <c r="AH254" i="1" s="1"/>
  <c r="B70" i="3"/>
  <c r="S193" i="1"/>
  <c r="T193" i="1" s="1"/>
  <c r="BA259" i="1"/>
  <c r="AC182" i="1"/>
  <c r="AD182" i="1" s="1"/>
  <c r="AI182" i="1" s="1"/>
  <c r="S271" i="1"/>
  <c r="T271" i="1" s="1"/>
  <c r="W271" i="1" s="1"/>
  <c r="AC218" i="1"/>
  <c r="AD218" i="1" s="1"/>
  <c r="Z194" i="1"/>
  <c r="AM286" i="1"/>
  <c r="AN286" i="1" s="1"/>
  <c r="AO286" i="1" s="1"/>
  <c r="S282" i="1"/>
  <c r="T282" i="1" s="1"/>
  <c r="AY207" i="1"/>
  <c r="W207" i="1"/>
  <c r="K241" i="1"/>
  <c r="L259" i="1"/>
  <c r="BO40" i="1"/>
  <c r="BN70" i="1"/>
  <c r="AZ259" i="1"/>
  <c r="AV259" i="1"/>
  <c r="AJ266" i="1"/>
  <c r="BP56" i="1"/>
  <c r="BQ60" i="1"/>
  <c r="AM197" i="1"/>
  <c r="AN197" i="1" s="1"/>
  <c r="AC210" i="1"/>
  <c r="AD210" i="1" s="1"/>
  <c r="AC250" i="1"/>
  <c r="AD250" i="1" s="1"/>
  <c r="AI250" i="1" s="1"/>
  <c r="P240" i="1"/>
  <c r="B67" i="3"/>
  <c r="AX205" i="1"/>
  <c r="L240" i="1"/>
  <c r="AW247" i="1"/>
  <c r="AC201" i="1"/>
  <c r="AD201" i="1" s="1"/>
  <c r="L262" i="1"/>
  <c r="N242" i="1"/>
  <c r="AY247" i="1"/>
  <c r="N262" i="1"/>
  <c r="M262" i="1"/>
  <c r="Y271" i="1"/>
  <c r="U271" i="1"/>
  <c r="X271" i="1"/>
  <c r="Z271" i="1"/>
  <c r="O282" i="1"/>
  <c r="M273" i="1"/>
  <c r="L270" i="1"/>
  <c r="AH266" i="1"/>
  <c r="AI266" i="1"/>
  <c r="AF266" i="1"/>
  <c r="AY255" i="1"/>
  <c r="AP255" i="1"/>
  <c r="AI245" i="1"/>
  <c r="AX240" i="1"/>
  <c r="AV240" i="1"/>
  <c r="AZ240" i="1"/>
  <c r="AY240" i="1"/>
  <c r="AY238" i="1"/>
  <c r="BO49" i="1"/>
  <c r="BO51" i="1"/>
  <c r="BN40" i="1"/>
  <c r="AC225" i="1"/>
  <c r="AD225" i="1" s="1"/>
  <c r="BA225" i="1"/>
  <c r="AJ218" i="1"/>
  <c r="AF218" i="1"/>
  <c r="BA218" i="1"/>
  <c r="BN32" i="1"/>
  <c r="BO29" i="1"/>
  <c r="AM211" i="1"/>
  <c r="AN211" i="1" s="1"/>
  <c r="AS211" i="1" s="1"/>
  <c r="AM206" i="1"/>
  <c r="AN206" i="1" s="1"/>
  <c r="AT206" i="1" s="1"/>
  <c r="Y205" i="1"/>
  <c r="AQ198" i="1"/>
  <c r="AS198" i="1"/>
  <c r="AR198" i="1"/>
  <c r="AP198" i="1"/>
  <c r="BN15" i="1"/>
  <c r="AM194" i="1"/>
  <c r="AN194" i="1" s="1"/>
  <c r="AR194" i="1" s="1"/>
  <c r="AW182" i="1"/>
  <c r="O180" i="1"/>
  <c r="M180" i="1"/>
  <c r="B386" i="3"/>
  <c r="D386" i="3"/>
  <c r="S182" i="1"/>
  <c r="T182" i="1" s="1"/>
  <c r="X182" i="1" s="1"/>
  <c r="D385" i="3"/>
  <c r="B385" i="3"/>
  <c r="S242" i="1"/>
  <c r="T242" i="1" s="1"/>
  <c r="V242" i="1" s="1"/>
  <c r="AC267" i="1"/>
  <c r="AD267" i="1" s="1"/>
  <c r="AE267" i="1" s="1"/>
  <c r="B53" i="3"/>
  <c r="B140" i="3"/>
  <c r="B54" i="3"/>
  <c r="B139" i="3"/>
  <c r="B141" i="3"/>
  <c r="B52" i="3"/>
  <c r="D388" i="3"/>
  <c r="B388" i="3"/>
  <c r="B51" i="3"/>
  <c r="B142" i="3"/>
  <c r="S230" i="1"/>
  <c r="T230" i="1" s="1"/>
  <c r="W230" i="1" s="1"/>
  <c r="BQ25" i="1"/>
  <c r="D387" i="3"/>
  <c r="B387" i="3"/>
  <c r="O241" i="1"/>
  <c r="M255" i="1"/>
  <c r="AZ277" i="1"/>
  <c r="AV277" i="1"/>
  <c r="AY273" i="1"/>
  <c r="AM270" i="1"/>
  <c r="AN270" i="1" s="1"/>
  <c r="AQ270" i="1" s="1"/>
  <c r="AW255" i="1"/>
  <c r="AX255" i="1"/>
  <c r="BO60" i="1"/>
  <c r="O234" i="1"/>
  <c r="I142" i="1"/>
  <c r="B27" i="3" s="1"/>
  <c r="BO42" i="1"/>
  <c r="N225" i="1"/>
  <c r="AV225" i="1"/>
  <c r="AX225" i="1"/>
  <c r="AY221" i="1"/>
  <c r="AZ221" i="1"/>
  <c r="BP70" i="1"/>
  <c r="BQ70" i="1"/>
  <c r="CU136" i="1"/>
  <c r="K306" i="1" s="1"/>
  <c r="F142" i="1"/>
  <c r="B30" i="3" s="1"/>
  <c r="AX243" i="1"/>
  <c r="AM203" i="1"/>
  <c r="AN203" i="1" s="1"/>
  <c r="AT203" i="1" s="1"/>
  <c r="P262" i="1"/>
  <c r="BA266" i="1"/>
  <c r="S257" i="1"/>
  <c r="T257" i="1" s="1"/>
  <c r="U257" i="1" s="1"/>
  <c r="AC181" i="1"/>
  <c r="AD181" i="1" s="1"/>
  <c r="AF181" i="1" s="1"/>
  <c r="G142" i="1"/>
  <c r="B29" i="3" s="1"/>
  <c r="AM276" i="1"/>
  <c r="AN276" i="1" s="1"/>
  <c r="AP276" i="1" s="1"/>
  <c r="AM248" i="1"/>
  <c r="AN248" i="1" s="1"/>
  <c r="AQ248" i="1" s="1"/>
  <c r="BA255" i="1"/>
  <c r="AZ255" i="1"/>
  <c r="AM272" i="1"/>
  <c r="AN272" i="1" s="1"/>
  <c r="AP272" i="1" s="1"/>
  <c r="H142" i="1"/>
  <c r="B28" i="3" s="1"/>
  <c r="N270" i="1"/>
  <c r="K270" i="1"/>
  <c r="O275" i="1"/>
  <c r="L277" i="1"/>
  <c r="AZ237" i="1"/>
  <c r="AG268" i="1"/>
  <c r="AC252" i="1"/>
  <c r="AD252" i="1" s="1"/>
  <c r="AI252" i="1" s="1"/>
  <c r="BN88" i="1"/>
  <c r="AV262" i="1"/>
  <c r="AX237" i="1"/>
  <c r="P188" i="1"/>
  <c r="BA237" i="1"/>
  <c r="P189" i="1"/>
  <c r="M188" i="1"/>
  <c r="BN34" i="1"/>
  <c r="AV206" i="1"/>
  <c r="AR214" i="1"/>
  <c r="AS206" i="1"/>
  <c r="AH220" i="1"/>
  <c r="BO99" i="1"/>
  <c r="BP49" i="1"/>
  <c r="BQ49" i="1"/>
  <c r="BO74" i="1"/>
  <c r="BQ99" i="1"/>
  <c r="AY203" i="1"/>
  <c r="BP74" i="1"/>
  <c r="AC183" i="1"/>
  <c r="AD183" i="1" s="1"/>
  <c r="AE183" i="1" s="1"/>
  <c r="AW237" i="1"/>
  <c r="AZ262" i="1"/>
  <c r="AY262" i="1"/>
  <c r="AX262" i="1"/>
  <c r="S234" i="1"/>
  <c r="T234" i="1" s="1"/>
  <c r="W234" i="1" s="1"/>
  <c r="AW262" i="1"/>
  <c r="N180" i="1"/>
  <c r="AV250" i="1"/>
  <c r="BA250" i="1"/>
  <c r="AX250" i="1"/>
  <c r="AY248" i="1"/>
  <c r="S254" i="1"/>
  <c r="T254" i="1" s="1"/>
  <c r="Z254" i="1" s="1"/>
  <c r="W180" i="1"/>
  <c r="P282" i="1"/>
  <c r="L188" i="1"/>
  <c r="AM234" i="1"/>
  <c r="AN234" i="1" s="1"/>
  <c r="AM191" i="1"/>
  <c r="AN191" i="1" s="1"/>
  <c r="AQ191" i="1" s="1"/>
  <c r="N275" i="1"/>
  <c r="AW225" i="1"/>
  <c r="AS255" i="1"/>
  <c r="AW203" i="1"/>
  <c r="AY237" i="1"/>
  <c r="P180" i="1"/>
  <c r="M270" i="1"/>
  <c r="AZ276" i="1"/>
  <c r="O188" i="1"/>
  <c r="AC196" i="1"/>
  <c r="AD196" i="1" s="1"/>
  <c r="AI196" i="1" s="1"/>
  <c r="S199" i="1"/>
  <c r="T199" i="1" s="1"/>
  <c r="AZ203" i="1"/>
  <c r="O208" i="1"/>
  <c r="M208" i="1"/>
  <c r="AF206" i="1"/>
  <c r="AC216" i="1"/>
  <c r="AD216" i="1" s="1"/>
  <c r="AE216" i="1" s="1"/>
  <c r="W231" i="1"/>
  <c r="AW246" i="1"/>
  <c r="BN29" i="1"/>
  <c r="W240" i="1"/>
  <c r="AV203" i="1"/>
  <c r="AM237" i="1"/>
  <c r="AN237" i="1" s="1"/>
  <c r="AS237" i="1" s="1"/>
  <c r="S204" i="1"/>
  <c r="T204" i="1" s="1"/>
  <c r="S220" i="1"/>
  <c r="T220" i="1" s="1"/>
  <c r="W220" i="1" s="1"/>
  <c r="AC227" i="1"/>
  <c r="AD227" i="1" s="1"/>
  <c r="AH227" i="1" s="1"/>
  <c r="N208" i="1"/>
  <c r="L215" i="1"/>
  <c r="M190" i="1"/>
  <c r="AX203" i="1"/>
  <c r="L273" i="1"/>
  <c r="AZ275" i="1"/>
  <c r="K180" i="1"/>
  <c r="AC265" i="1"/>
  <c r="AD265" i="1" s="1"/>
  <c r="AG265" i="1" s="1"/>
  <c r="AW250" i="1"/>
  <c r="S237" i="1"/>
  <c r="T237" i="1" s="1"/>
  <c r="W237" i="1" s="1"/>
  <c r="AP188" i="1"/>
  <c r="AO188" i="1"/>
  <c r="AS188" i="1"/>
  <c r="AR188" i="1"/>
  <c r="AC202" i="1"/>
  <c r="AD202" i="1" s="1"/>
  <c r="AE202" i="1" s="1"/>
  <c r="BP28" i="1"/>
  <c r="S184" i="1"/>
  <c r="T184" i="1" s="1"/>
  <c r="V184" i="1" s="1"/>
  <c r="S185" i="1"/>
  <c r="T185" i="1" s="1"/>
  <c r="V185" i="1" s="1"/>
  <c r="N220" i="1"/>
  <c r="M266" i="1"/>
  <c r="AW257" i="1"/>
  <c r="AC240" i="1"/>
  <c r="AD240" i="1" s="1"/>
  <c r="AG240" i="1" s="1"/>
  <c r="BQ15" i="1"/>
  <c r="K193" i="1"/>
  <c r="AW210" i="1"/>
  <c r="Z246" i="1"/>
  <c r="AY232" i="1"/>
  <c r="AC184" i="1"/>
  <c r="AD184" i="1" s="1"/>
  <c r="AG184" i="1" s="1"/>
  <c r="S227" i="1"/>
  <c r="T227" i="1" s="1"/>
  <c r="X227" i="1" s="1"/>
  <c r="K266" i="1"/>
  <c r="M268" i="1"/>
  <c r="BA257" i="1"/>
  <c r="S264" i="1"/>
  <c r="T264" i="1" s="1"/>
  <c r="U264" i="1" s="1"/>
  <c r="AZ244" i="1"/>
  <c r="AY244" i="1"/>
  <c r="S286" i="1"/>
  <c r="T286" i="1" s="1"/>
  <c r="Z286" i="1" s="1"/>
  <c r="AM218" i="1"/>
  <c r="AN218" i="1" s="1"/>
  <c r="AP218" i="1" s="1"/>
  <c r="BO15" i="1"/>
  <c r="AJ275" i="1"/>
  <c r="BQ4" i="1"/>
  <c r="BO28" i="1"/>
  <c r="BQ28" i="1"/>
  <c r="P227" i="1"/>
  <c r="CV124" i="1"/>
  <c r="L303" i="1" s="1"/>
  <c r="K235" i="1"/>
  <c r="L255" i="1"/>
  <c r="K214" i="1"/>
  <c r="AX257" i="1"/>
  <c r="AY257" i="1"/>
  <c r="S276" i="1"/>
  <c r="T276" i="1" s="1"/>
  <c r="U276" i="1" s="1"/>
  <c r="AC281" i="1"/>
  <c r="AD281" i="1" s="1"/>
  <c r="AE281" i="1" s="1"/>
  <c r="CB119" i="1"/>
  <c r="CB120" i="1" s="1"/>
  <c r="BN17" i="1"/>
  <c r="BQ17" i="1"/>
  <c r="BO13" i="1"/>
  <c r="BP11" i="1"/>
  <c r="K189" i="1"/>
  <c r="AT188" i="1"/>
  <c r="N189" i="1"/>
  <c r="N183" i="1"/>
  <c r="K186" i="1"/>
  <c r="AQ188" i="1"/>
  <c r="N186" i="1"/>
  <c r="L183" i="1"/>
  <c r="BZ119" i="1"/>
  <c r="BZ120" i="1" s="1"/>
  <c r="AC180" i="1"/>
  <c r="AD180" i="1" s="1"/>
  <c r="AH180" i="1" s="1"/>
  <c r="AO225" i="1"/>
  <c r="AT225" i="1"/>
  <c r="N195" i="1"/>
  <c r="AC193" i="1"/>
  <c r="AD193" i="1" s="1"/>
  <c r="AG193" i="1" s="1"/>
  <c r="AX181" i="1"/>
  <c r="N211" i="1"/>
  <c r="AP205" i="1"/>
  <c r="BP33" i="1"/>
  <c r="AO206" i="1"/>
  <c r="AS240" i="1"/>
  <c r="M211" i="1"/>
  <c r="AZ222" i="1"/>
  <c r="AW244" i="1"/>
  <c r="AR255" i="1"/>
  <c r="AO255" i="1"/>
  <c r="BA276" i="1"/>
  <c r="M275" i="1"/>
  <c r="N264" i="1"/>
  <c r="AW185" i="1"/>
  <c r="P285" i="1"/>
  <c r="O211" i="1"/>
  <c r="P231" i="1"/>
  <c r="S255" i="1"/>
  <c r="T255" i="1" s="1"/>
  <c r="V255" i="1" s="1"/>
  <c r="M279" i="1"/>
  <c r="AI275" i="1"/>
  <c r="N282" i="1"/>
  <c r="L285" i="1"/>
  <c r="P273" i="1"/>
  <c r="P279" i="1"/>
  <c r="K273" i="1"/>
  <c r="Z273" i="1"/>
  <c r="AV276" i="1"/>
  <c r="AY276" i="1"/>
  <c r="AZ286" i="1"/>
  <c r="K195" i="1"/>
  <c r="AR206" i="1"/>
  <c r="AQ206" i="1"/>
  <c r="AW219" i="1"/>
  <c r="AT255" i="1"/>
  <c r="CV136" i="1"/>
  <c r="L306" i="1" s="1"/>
  <c r="N277" i="1"/>
  <c r="AM213" i="1"/>
  <c r="AN213" i="1" s="1"/>
  <c r="BA185" i="1"/>
  <c r="S183" i="1"/>
  <c r="T183" i="1" s="1"/>
  <c r="X183" i="1" s="1"/>
  <c r="L231" i="1"/>
  <c r="S262" i="1"/>
  <c r="T262" i="1" s="1"/>
  <c r="X262" i="1" s="1"/>
  <c r="M285" i="1"/>
  <c r="L282" i="1"/>
  <c r="K282" i="1"/>
  <c r="P186" i="1"/>
  <c r="AE185" i="1"/>
  <c r="K285" i="1"/>
  <c r="O273" i="1"/>
  <c r="AE275" i="1"/>
  <c r="AW286" i="1"/>
  <c r="AV286" i="1"/>
  <c r="AX276" i="1"/>
  <c r="CA119" i="1"/>
  <c r="CA120" i="1" s="1"/>
  <c r="S196" i="1"/>
  <c r="T196" i="1" s="1"/>
  <c r="X196" i="1" s="1"/>
  <c r="M195" i="1"/>
  <c r="BA181" i="1"/>
  <c r="AP206" i="1"/>
  <c r="AV222" i="1"/>
  <c r="BA244" i="1"/>
  <c r="AV219" i="1"/>
  <c r="N223" i="1"/>
  <c r="K223" i="1"/>
  <c r="AM267" i="1"/>
  <c r="AN267" i="1" s="1"/>
  <c r="AT267" i="1" s="1"/>
  <c r="BY119" i="1"/>
  <c r="BY120" i="1" s="1"/>
  <c r="BN101" i="1"/>
  <c r="BP97" i="1"/>
  <c r="BN95" i="1"/>
  <c r="BN106" i="1"/>
  <c r="BO104" i="1"/>
  <c r="AY285" i="1"/>
  <c r="AZ285" i="1"/>
  <c r="AM285" i="1"/>
  <c r="AN285" i="1" s="1"/>
  <c r="AO285" i="1" s="1"/>
  <c r="L279" i="1"/>
  <c r="N279" i="1"/>
  <c r="O279" i="1"/>
  <c r="S277" i="1"/>
  <c r="T277" i="1" s="1"/>
  <c r="V277" i="1" s="1"/>
  <c r="CX132" i="1"/>
  <c r="N305" i="1" s="1"/>
  <c r="BO79" i="1"/>
  <c r="BQ78" i="1"/>
  <c r="BO86" i="1"/>
  <c r="BN85" i="1"/>
  <c r="BQ79" i="1"/>
  <c r="BN87" i="1"/>
  <c r="L268" i="1"/>
  <c r="N268" i="1"/>
  <c r="P268" i="1"/>
  <c r="K268" i="1"/>
  <c r="P267" i="1"/>
  <c r="L260" i="1"/>
  <c r="O255" i="1"/>
  <c r="N255" i="1"/>
  <c r="P255" i="1"/>
  <c r="AC251" i="1"/>
  <c r="AD251" i="1" s="1"/>
  <c r="AE251" i="1" s="1"/>
  <c r="AX252" i="1"/>
  <c r="AY252" i="1"/>
  <c r="BN60" i="1"/>
  <c r="BQ40" i="1"/>
  <c r="S213" i="1"/>
  <c r="T213" i="1" s="1"/>
  <c r="U213" i="1" s="1"/>
  <c r="L275" i="1"/>
  <c r="S260" i="1"/>
  <c r="T260" i="1" s="1"/>
  <c r="X260" i="1" s="1"/>
  <c r="AC246" i="1"/>
  <c r="AD246" i="1" s="1"/>
  <c r="BQ93" i="1"/>
  <c r="AZ225" i="1"/>
  <c r="K277" i="1"/>
  <c r="M231" i="1"/>
  <c r="K264" i="1"/>
  <c r="O262" i="1"/>
  <c r="AZ252" i="1"/>
  <c r="AW252" i="1"/>
  <c r="AW249" i="1"/>
  <c r="AM185" i="1"/>
  <c r="AN185" i="1" s="1"/>
  <c r="AT185" i="1" s="1"/>
  <c r="S245" i="1"/>
  <c r="T245" i="1" s="1"/>
  <c r="U245" i="1" s="1"/>
  <c r="AY265" i="1"/>
  <c r="BO17" i="1"/>
  <c r="BO96" i="1"/>
  <c r="AC239" i="1"/>
  <c r="AD239" i="1" s="1"/>
  <c r="AE239" i="1" s="1"/>
  <c r="M242" i="1"/>
  <c r="AM260" i="1"/>
  <c r="AN260" i="1" s="1"/>
  <c r="AO260" i="1" s="1"/>
  <c r="S188" i="1"/>
  <c r="T188" i="1" s="1"/>
  <c r="U188" i="1" s="1"/>
  <c r="P242" i="1"/>
  <c r="BA286" i="1"/>
  <c r="AC226" i="1"/>
  <c r="AD226" i="1" s="1"/>
  <c r="AE226" i="1" s="1"/>
  <c r="O264" i="1"/>
  <c r="AM284" i="1"/>
  <c r="AN284" i="1" s="1"/>
  <c r="AR284" i="1" s="1"/>
  <c r="AC285" i="1"/>
  <c r="AD285" i="1" s="1"/>
  <c r="AI285" i="1" s="1"/>
  <c r="CX128" i="1"/>
  <c r="N304" i="1" s="1"/>
  <c r="BN59" i="1"/>
  <c r="CV128" i="1"/>
  <c r="L304" i="1" s="1"/>
  <c r="AR250" i="1"/>
  <c r="BN38" i="1"/>
  <c r="BP46" i="1"/>
  <c r="BQ45" i="1"/>
  <c r="BN45" i="1"/>
  <c r="BO45" i="1"/>
  <c r="BP38" i="1"/>
  <c r="BP48" i="1"/>
  <c r="AM230" i="1"/>
  <c r="AN230" i="1" s="1"/>
  <c r="AO230" i="1" s="1"/>
  <c r="AC230" i="1"/>
  <c r="AD230" i="1" s="1"/>
  <c r="AE230" i="1" s="1"/>
  <c r="AM229" i="1"/>
  <c r="AN229" i="1" s="1"/>
  <c r="AQ229" i="1" s="1"/>
  <c r="AR227" i="1"/>
  <c r="O227" i="1"/>
  <c r="AF220" i="1"/>
  <c r="AM217" i="1"/>
  <c r="AN217" i="1" s="1"/>
  <c r="AO217" i="1" s="1"/>
  <c r="N215" i="1"/>
  <c r="CW120" i="1"/>
  <c r="M302" i="1" s="1"/>
  <c r="BQ33" i="1"/>
  <c r="BO33" i="1"/>
  <c r="BN25" i="1"/>
  <c r="BO32" i="1"/>
  <c r="CU120" i="1"/>
  <c r="K302" i="1" s="1"/>
  <c r="AP214" i="1"/>
  <c r="AT214" i="1"/>
  <c r="AO214" i="1"/>
  <c r="AS214" i="1"/>
  <c r="P209" i="1"/>
  <c r="AM208" i="1"/>
  <c r="AN208" i="1" s="1"/>
  <c r="AS208" i="1" s="1"/>
  <c r="P204" i="1"/>
  <c r="K204" i="1"/>
  <c r="AR203" i="1"/>
  <c r="S197" i="1"/>
  <c r="T197" i="1" s="1"/>
  <c r="Y197" i="1" s="1"/>
  <c r="V251" i="1"/>
  <c r="AO223" i="1"/>
  <c r="AT223" i="1"/>
  <c r="AH205" i="1"/>
  <c r="AG205" i="1"/>
  <c r="AJ205" i="1"/>
  <c r="AE205" i="1"/>
  <c r="AI205" i="1"/>
  <c r="AF205" i="1"/>
  <c r="AT242" i="1"/>
  <c r="AS242" i="1"/>
  <c r="AE189" i="1"/>
  <c r="AG189" i="1"/>
  <c r="AH189" i="1"/>
  <c r="Z276" i="1"/>
  <c r="AS283" i="1"/>
  <c r="AO283" i="1"/>
  <c r="AR283" i="1"/>
  <c r="AT283" i="1"/>
  <c r="AX191" i="1"/>
  <c r="K280" i="1"/>
  <c r="L280" i="1"/>
  <c r="O280" i="1"/>
  <c r="BA271" i="1"/>
  <c r="S189" i="1"/>
  <c r="T189" i="1" s="1"/>
  <c r="W189" i="1" s="1"/>
  <c r="BN11" i="1"/>
  <c r="BA285" i="1"/>
  <c r="M204" i="1"/>
  <c r="BA214" i="1"/>
  <c r="BA207" i="1"/>
  <c r="AP199" i="1"/>
  <c r="BN41" i="1"/>
  <c r="AY220" i="1"/>
  <c r="AF248" i="1"/>
  <c r="BQ31" i="1"/>
  <c r="BP96" i="1"/>
  <c r="S212" i="1"/>
  <c r="T212" i="1" s="1"/>
  <c r="W212" i="1" s="1"/>
  <c r="BO46" i="1"/>
  <c r="BQ38" i="1"/>
  <c r="AX214" i="1"/>
  <c r="BP93" i="1"/>
  <c r="BN93" i="1"/>
  <c r="AI268" i="1"/>
  <c r="AV214" i="1"/>
  <c r="AZ265" i="1"/>
  <c r="AM245" i="1"/>
  <c r="AN245" i="1" s="1"/>
  <c r="AS245" i="1" s="1"/>
  <c r="M229" i="1"/>
  <c r="S238" i="1"/>
  <c r="T238" i="1" s="1"/>
  <c r="X238" i="1" s="1"/>
  <c r="L227" i="1"/>
  <c r="AX207" i="1"/>
  <c r="S281" i="1"/>
  <c r="T281" i="1" s="1"/>
  <c r="W281" i="1" s="1"/>
  <c r="AC276" i="1"/>
  <c r="AD276" i="1" s="1"/>
  <c r="AH276" i="1" s="1"/>
  <c r="L185" i="1"/>
  <c r="M227" i="1"/>
  <c r="AH224" i="1"/>
  <c r="BP87" i="1"/>
  <c r="BP66" i="1"/>
  <c r="BN96" i="1"/>
  <c r="AX220" i="1"/>
  <c r="BO89" i="1"/>
  <c r="S195" i="1"/>
  <c r="T195" i="1" s="1"/>
  <c r="Y195" i="1" s="1"/>
  <c r="K227" i="1"/>
  <c r="AW265" i="1"/>
  <c r="K229" i="1"/>
  <c r="AC229" i="1"/>
  <c r="AD229" i="1" s="1"/>
  <c r="AH229" i="1" s="1"/>
  <c r="AM195" i="1"/>
  <c r="AN195" i="1" s="1"/>
  <c r="AS195" i="1" s="1"/>
  <c r="S241" i="1"/>
  <c r="T241" i="1" s="1"/>
  <c r="X241" i="1" s="1"/>
  <c r="AC282" i="1"/>
  <c r="AD282" i="1" s="1"/>
  <c r="AZ191" i="1"/>
  <c r="AW271" i="1"/>
  <c r="AY271" i="1"/>
  <c r="Y285" i="1"/>
  <c r="AV271" i="1"/>
  <c r="AV191" i="1"/>
  <c r="AT194" i="1"/>
  <c r="AZ271" i="1"/>
  <c r="S274" i="1"/>
  <c r="T274" i="1" s="1"/>
  <c r="Y274" i="1" s="1"/>
  <c r="AV285" i="1"/>
  <c r="BO11" i="1"/>
  <c r="N204" i="1"/>
  <c r="AZ207" i="1"/>
  <c r="AT199" i="1"/>
  <c r="AE224" i="1"/>
  <c r="V244" i="1"/>
  <c r="AS248" i="1"/>
  <c r="BN66" i="1"/>
  <c r="BQ46" i="1"/>
  <c r="BQ65" i="1"/>
  <c r="BO65" i="1"/>
  <c r="CU132" i="1"/>
  <c r="K305" i="1" s="1"/>
  <c r="BP83" i="1"/>
  <c r="BP82" i="1"/>
  <c r="AY214" i="1"/>
  <c r="AW214" i="1"/>
  <c r="AC244" i="1"/>
  <c r="AD244" i="1" s="1"/>
  <c r="AE244" i="1" s="1"/>
  <c r="AX251" i="1"/>
  <c r="L204" i="1"/>
  <c r="AC241" i="1"/>
  <c r="AD241" i="1" s="1"/>
  <c r="AG241" i="1" s="1"/>
  <c r="S181" i="1"/>
  <c r="T181" i="1" s="1"/>
  <c r="Y181" i="1" s="1"/>
  <c r="S252" i="1"/>
  <c r="T252" i="1" s="1"/>
  <c r="Y252" i="1" s="1"/>
  <c r="AM258" i="1"/>
  <c r="AN258" i="1" s="1"/>
  <c r="AO258" i="1" s="1"/>
  <c r="AM233" i="1"/>
  <c r="AN233" i="1" s="1"/>
  <c r="AT233" i="1" s="1"/>
  <c r="AW207" i="1"/>
  <c r="AH223" i="1"/>
  <c r="AI223" i="1"/>
  <c r="AJ223" i="1"/>
  <c r="AF223" i="1"/>
  <c r="AG223" i="1"/>
  <c r="AE223" i="1"/>
  <c r="V201" i="1"/>
  <c r="W201" i="1"/>
  <c r="U201" i="1"/>
  <c r="Y201" i="1"/>
  <c r="Z201" i="1"/>
  <c r="X201" i="1"/>
  <c r="AH286" i="1"/>
  <c r="AG286" i="1"/>
  <c r="AI286" i="1"/>
  <c r="AF286" i="1"/>
  <c r="AJ286" i="1"/>
  <c r="AE286" i="1"/>
  <c r="AG271" i="1"/>
  <c r="AH271" i="1"/>
  <c r="AR269" i="1"/>
  <c r="AO269" i="1"/>
  <c r="AQ269" i="1"/>
  <c r="AS269" i="1"/>
  <c r="AP269" i="1"/>
  <c r="AT269" i="1"/>
  <c r="AJ215" i="1"/>
  <c r="AH215" i="1"/>
  <c r="AR180" i="1"/>
  <c r="AT180" i="1"/>
  <c r="AP180" i="1"/>
  <c r="AF231" i="1"/>
  <c r="AG231" i="1"/>
  <c r="AJ254" i="1"/>
  <c r="P264" i="1"/>
  <c r="M264" i="1"/>
  <c r="P274" i="1"/>
  <c r="N274" i="1"/>
  <c r="AW273" i="1"/>
  <c r="AZ273" i="1"/>
  <c r="BA273" i="1"/>
  <c r="BA183" i="1"/>
  <c r="BP7" i="1"/>
  <c r="M222" i="1"/>
  <c r="BA264" i="1"/>
  <c r="N181" i="1"/>
  <c r="AM228" i="1"/>
  <c r="AN228" i="1" s="1"/>
  <c r="AT228" i="1" s="1"/>
  <c r="W251" i="1"/>
  <c r="AT259" i="1"/>
  <c r="BQ53" i="1"/>
  <c r="N222" i="1"/>
  <c r="BQ52" i="1"/>
  <c r="Z259" i="1"/>
  <c r="L265" i="1"/>
  <c r="O267" i="1"/>
  <c r="K267" i="1"/>
  <c r="BO102" i="1"/>
  <c r="AE268" i="1"/>
  <c r="AX277" i="1"/>
  <c r="BA277" i="1"/>
  <c r="V266" i="1"/>
  <c r="AY275" i="1"/>
  <c r="AC243" i="1"/>
  <c r="AD243" i="1" s="1"/>
  <c r="AJ243" i="1" s="1"/>
  <c r="AZ243" i="1"/>
  <c r="O283" i="1"/>
  <c r="S222" i="1"/>
  <c r="T222" i="1" s="1"/>
  <c r="AC235" i="1"/>
  <c r="AD235" i="1" s="1"/>
  <c r="AF235" i="1" s="1"/>
  <c r="S191" i="1"/>
  <c r="T191" i="1" s="1"/>
  <c r="X191" i="1" s="1"/>
  <c r="AC221" i="1"/>
  <c r="AD221" i="1" s="1"/>
  <c r="AE221" i="1" s="1"/>
  <c r="AC249" i="1"/>
  <c r="AD249" i="1" s="1"/>
  <c r="AF249" i="1" s="1"/>
  <c r="S224" i="1"/>
  <c r="T224" i="1" s="1"/>
  <c r="V224" i="1" s="1"/>
  <c r="L220" i="1"/>
  <c r="K220" i="1"/>
  <c r="BQ18" i="1"/>
  <c r="BO18" i="1"/>
  <c r="AY284" i="1"/>
  <c r="AR205" i="1"/>
  <c r="AO205" i="1"/>
  <c r="AG206" i="1"/>
  <c r="BO26" i="1"/>
  <c r="AO203" i="1"/>
  <c r="AW223" i="1"/>
  <c r="AQ227" i="1"/>
  <c r="AO227" i="1"/>
  <c r="AJ224" i="1"/>
  <c r="AR225" i="1"/>
  <c r="AS225" i="1"/>
  <c r="Y240" i="1"/>
  <c r="X240" i="1"/>
  <c r="V245" i="1"/>
  <c r="AF240" i="1"/>
  <c r="AQ250" i="1"/>
  <c r="AS250" i="1"/>
  <c r="BO37" i="1"/>
  <c r="Y180" i="1"/>
  <c r="P283" i="1"/>
  <c r="K283" i="1"/>
  <c r="AQ283" i="1"/>
  <c r="AH269" i="1"/>
  <c r="AO284" i="1"/>
  <c r="AH275" i="1"/>
  <c r="AZ183" i="1"/>
  <c r="L181" i="1"/>
  <c r="AW183" i="1"/>
  <c r="BN18" i="1"/>
  <c r="CW116" i="1"/>
  <c r="M301" i="1" s="1"/>
  <c r="AZ284" i="1"/>
  <c r="AY197" i="1"/>
  <c r="AX212" i="1"/>
  <c r="AC198" i="1"/>
  <c r="AD198" i="1" s="1"/>
  <c r="AI198" i="1" s="1"/>
  <c r="AY210" i="1"/>
  <c r="AT205" i="1"/>
  <c r="AI206" i="1"/>
  <c r="AG202" i="1"/>
  <c r="U231" i="1"/>
  <c r="AT227" i="1"/>
  <c r="AP227" i="1"/>
  <c r="AG224" i="1"/>
  <c r="AF224" i="1"/>
  <c r="AP225" i="1"/>
  <c r="AQ225" i="1"/>
  <c r="V240" i="1"/>
  <c r="AO240" i="1"/>
  <c r="AI248" i="1"/>
  <c r="AO250" i="1"/>
  <c r="AP250" i="1"/>
  <c r="X242" i="1"/>
  <c r="BO101" i="1"/>
  <c r="BN108" i="1"/>
  <c r="AV232" i="1"/>
  <c r="AX286" i="1"/>
  <c r="BQ101" i="1"/>
  <c r="AC195" i="1"/>
  <c r="AD195" i="1" s="1"/>
  <c r="AH195" i="1" s="1"/>
  <c r="Z231" i="1"/>
  <c r="BP25" i="1"/>
  <c r="BO61" i="1"/>
  <c r="BP79" i="1"/>
  <c r="BN83" i="1"/>
  <c r="BQ102" i="1"/>
  <c r="K183" i="1"/>
  <c r="AY251" i="1"/>
  <c r="AF268" i="1"/>
  <c r="P275" i="1"/>
  <c r="BQ51" i="1"/>
  <c r="AM239" i="1"/>
  <c r="AN239" i="1" s="1"/>
  <c r="AS239" i="1" s="1"/>
  <c r="S249" i="1"/>
  <c r="T249" i="1" s="1"/>
  <c r="Z249" i="1" s="1"/>
  <c r="AW251" i="1"/>
  <c r="AY249" i="1"/>
  <c r="AZ251" i="1"/>
  <c r="AM212" i="1"/>
  <c r="AN212" i="1" s="1"/>
  <c r="AX284" i="1"/>
  <c r="P236" i="1"/>
  <c r="L274" i="1"/>
  <c r="AM221" i="1"/>
  <c r="AN221" i="1" s="1"/>
  <c r="K231" i="1"/>
  <c r="BA284" i="1"/>
  <c r="AZ264" i="1"/>
  <c r="AV254" i="1"/>
  <c r="AY264" i="1"/>
  <c r="AV273" i="1"/>
  <c r="N280" i="1"/>
  <c r="M280" i="1"/>
  <c r="AM232" i="1"/>
  <c r="AN232" i="1" s="1"/>
  <c r="AT232" i="1" s="1"/>
  <c r="AP283" i="1"/>
  <c r="AP284" i="1"/>
  <c r="AF275" i="1"/>
  <c r="CU116" i="1"/>
  <c r="K301" i="1" s="1"/>
  <c r="AX183" i="1"/>
  <c r="BN7" i="1"/>
  <c r="BQ16" i="1"/>
  <c r="AM193" i="1"/>
  <c r="AN193" i="1" s="1"/>
  <c r="AP193" i="1" s="1"/>
  <c r="AY183" i="1"/>
  <c r="BN100" i="1"/>
  <c r="S208" i="1"/>
  <c r="T208" i="1" s="1"/>
  <c r="AQ205" i="1"/>
  <c r="AX223" i="1"/>
  <c r="AQ219" i="1"/>
  <c r="BQ59" i="1"/>
  <c r="U240" i="1"/>
  <c r="AE240" i="1"/>
  <c r="W246" i="1"/>
  <c r="CV120" i="1"/>
  <c r="L302" i="1" s="1"/>
  <c r="BN42" i="1"/>
  <c r="S228" i="1"/>
  <c r="T228" i="1" s="1"/>
  <c r="U228" i="1" s="1"/>
  <c r="M274" i="1"/>
  <c r="Y247" i="1"/>
  <c r="Y251" i="1"/>
  <c r="P183" i="1"/>
  <c r="AH268" i="1"/>
  <c r="AW277" i="1"/>
  <c r="AC213" i="1"/>
  <c r="AD213" i="1" s="1"/>
  <c r="AI213" i="1" s="1"/>
  <c r="AV180" i="1"/>
  <c r="O195" i="1"/>
  <c r="BP102" i="1"/>
  <c r="BQ88" i="1"/>
  <c r="CX124" i="1"/>
  <c r="N303" i="1" s="1"/>
  <c r="AC190" i="1"/>
  <c r="AD190" i="1" s="1"/>
  <c r="AG190" i="1" s="1"/>
  <c r="BA243" i="1"/>
  <c r="O285" i="1"/>
  <c r="AW243" i="1"/>
  <c r="AC242" i="1"/>
  <c r="AD242" i="1" s="1"/>
  <c r="AX275" i="1"/>
  <c r="BA251" i="1"/>
  <c r="AW275" i="1"/>
  <c r="O274" i="1"/>
  <c r="P277" i="1"/>
  <c r="O231" i="1"/>
  <c r="AV275" i="1"/>
  <c r="AV248" i="1"/>
  <c r="M277" i="1"/>
  <c r="AC257" i="1"/>
  <c r="AD257" i="1" s="1"/>
  <c r="AI257" i="1" s="1"/>
  <c r="AC273" i="1"/>
  <c r="AD273" i="1" s="1"/>
  <c r="AJ234" i="1"/>
  <c r="AF234" i="1"/>
  <c r="AE234" i="1"/>
  <c r="AG210" i="1"/>
  <c r="AH210" i="1"/>
  <c r="AQ216" i="1"/>
  <c r="AR216" i="1"/>
  <c r="AS216" i="1"/>
  <c r="AT216" i="1"/>
  <c r="AO216" i="1"/>
  <c r="Y243" i="1"/>
  <c r="X243" i="1"/>
  <c r="U243" i="1"/>
  <c r="W243" i="1"/>
  <c r="Z243" i="1"/>
  <c r="V243" i="1"/>
  <c r="N184" i="1"/>
  <c r="AF189" i="1"/>
  <c r="AV181" i="1"/>
  <c r="AY186" i="1"/>
  <c r="BN92" i="1"/>
  <c r="AC209" i="1"/>
  <c r="AD209" i="1" s="1"/>
  <c r="AF209" i="1" s="1"/>
  <c r="BP30" i="1"/>
  <c r="AR219" i="1"/>
  <c r="AP219" i="1"/>
  <c r="AG215" i="1"/>
  <c r="AE231" i="1"/>
  <c r="AR223" i="1"/>
  <c r="W244" i="1"/>
  <c r="AQ242" i="1"/>
  <c r="BA246" i="1"/>
  <c r="AY246" i="1"/>
  <c r="AH245" i="1"/>
  <c r="AR240" i="1"/>
  <c r="AP240" i="1"/>
  <c r="AG248" i="1"/>
  <c r="AH248" i="1"/>
  <c r="U246" i="1"/>
  <c r="BN16" i="1"/>
  <c r="S226" i="1"/>
  <c r="T226" i="1" s="1"/>
  <c r="U266" i="1"/>
  <c r="BP63" i="1"/>
  <c r="BN63" i="1"/>
  <c r="BO85" i="1"/>
  <c r="U259" i="1"/>
  <c r="N214" i="1"/>
  <c r="Y266" i="1"/>
  <c r="AW197" i="1"/>
  <c r="Z244" i="1"/>
  <c r="AC186" i="1"/>
  <c r="AD186" i="1" s="1"/>
  <c r="P266" i="1"/>
  <c r="K190" i="1"/>
  <c r="AC233" i="1"/>
  <c r="AD233" i="1" s="1"/>
  <c r="P229" i="1"/>
  <c r="K260" i="1"/>
  <c r="L190" i="1"/>
  <c r="BA197" i="1"/>
  <c r="AT264" i="1"/>
  <c r="AX254" i="1"/>
  <c r="AG281" i="1"/>
  <c r="BA186" i="1"/>
  <c r="L184" i="1"/>
  <c r="AW181" i="1"/>
  <c r="BP105" i="1"/>
  <c r="S210" i="1"/>
  <c r="T210" i="1" s="1"/>
  <c r="Y210" i="1" s="1"/>
  <c r="BO30" i="1"/>
  <c r="BQ42" i="1"/>
  <c r="AS219" i="1"/>
  <c r="AI215" i="1"/>
  <c r="AH231" i="1"/>
  <c r="AI231" i="1"/>
  <c r="AQ223" i="1"/>
  <c r="AP223" i="1"/>
  <c r="Y244" i="1"/>
  <c r="AO242" i="1"/>
  <c r="AV246" i="1"/>
  <c r="AE245" i="1"/>
  <c r="AG245" i="1"/>
  <c r="AQ240" i="1"/>
  <c r="AE248" i="1"/>
  <c r="Y246" i="1"/>
  <c r="X246" i="1"/>
  <c r="U237" i="1"/>
  <c r="BO63" i="1"/>
  <c r="AX180" i="1"/>
  <c r="BP31" i="1"/>
  <c r="BO83" i="1"/>
  <c r="BO78" i="1"/>
  <c r="BO107" i="1"/>
  <c r="BN31" i="1"/>
  <c r="W266" i="1"/>
  <c r="X266" i="1"/>
  <c r="S190" i="1"/>
  <c r="T190" i="1" s="1"/>
  <c r="U190" i="1" s="1"/>
  <c r="N229" i="1"/>
  <c r="L266" i="1"/>
  <c r="L229" i="1"/>
  <c r="BA215" i="1"/>
  <c r="N266" i="1"/>
  <c r="AM241" i="1"/>
  <c r="AN241" i="1" s="1"/>
  <c r="AP241" i="1" s="1"/>
  <c r="AM243" i="1"/>
  <c r="AN243" i="1" s="1"/>
  <c r="AS243" i="1" s="1"/>
  <c r="O190" i="1"/>
  <c r="BP92" i="1"/>
  <c r="CW124" i="1"/>
  <c r="M303" i="1" s="1"/>
  <c r="AY180" i="1"/>
  <c r="AP194" i="1"/>
  <c r="AO184" i="1"/>
  <c r="BP16" i="1"/>
  <c r="BO19" i="1"/>
  <c r="BQ19" i="1"/>
  <c r="AI189" i="1"/>
  <c r="AJ189" i="1"/>
  <c r="BA180" i="1"/>
  <c r="Y283" i="1"/>
  <c r="AR271" i="1"/>
  <c r="AV186" i="1"/>
  <c r="N137" i="1"/>
  <c r="P184" i="1"/>
  <c r="AC187" i="1"/>
  <c r="AD187" i="1" s="1"/>
  <c r="AH187" i="1" s="1"/>
  <c r="AZ181" i="1"/>
  <c r="BO105" i="1"/>
  <c r="BQ30" i="1"/>
  <c r="BN53" i="1"/>
  <c r="AO219" i="1"/>
  <c r="AF215" i="1"/>
  <c r="AJ231" i="1"/>
  <c r="AS223" i="1"/>
  <c r="U244" i="1"/>
  <c r="AR242" i="1"/>
  <c r="AZ246" i="1"/>
  <c r="AF245" i="1"/>
  <c r="W248" i="1"/>
  <c r="AM200" i="1"/>
  <c r="AN200" i="1" s="1"/>
  <c r="AS200" i="1" s="1"/>
  <c r="BQ85" i="1"/>
  <c r="AO254" i="1"/>
  <c r="L214" i="1"/>
  <c r="BN78" i="1"/>
  <c r="AM220" i="1"/>
  <c r="AN220" i="1" s="1"/>
  <c r="AT220" i="1" s="1"/>
  <c r="S229" i="1"/>
  <c r="T229" i="1" s="1"/>
  <c r="W229" i="1" s="1"/>
  <c r="S256" i="1"/>
  <c r="T256" i="1" s="1"/>
  <c r="Y256" i="1" s="1"/>
  <c r="BA254" i="1"/>
  <c r="AM257" i="1"/>
  <c r="AN257" i="1" s="1"/>
  <c r="AR257" i="1" s="1"/>
  <c r="W211" i="1"/>
  <c r="U211" i="1"/>
  <c r="X211" i="1"/>
  <c r="V211" i="1"/>
  <c r="AI201" i="1"/>
  <c r="AG201" i="1"/>
  <c r="AJ201" i="1"/>
  <c r="AH201" i="1"/>
  <c r="AF201" i="1"/>
  <c r="AE201" i="1"/>
  <c r="Z255" i="1"/>
  <c r="X180" i="1"/>
  <c r="U185" i="1"/>
  <c r="AF185" i="1"/>
  <c r="AH185" i="1"/>
  <c r="AO180" i="1"/>
  <c r="AQ180" i="1"/>
  <c r="AO271" i="1"/>
  <c r="AS271" i="1"/>
  <c r="AE271" i="1"/>
  <c r="AI271" i="1"/>
  <c r="U273" i="1"/>
  <c r="O193" i="1"/>
  <c r="M193" i="1"/>
  <c r="BN97" i="1"/>
  <c r="AM209" i="1"/>
  <c r="AN209" i="1" s="1"/>
  <c r="AP209" i="1" s="1"/>
  <c r="BQ26" i="1"/>
  <c r="K221" i="1"/>
  <c r="AS222" i="1"/>
  <c r="AT222" i="1"/>
  <c r="AI218" i="1"/>
  <c r="AS232" i="1"/>
  <c r="AE220" i="1"/>
  <c r="AG220" i="1"/>
  <c r="M243" i="1"/>
  <c r="V234" i="1"/>
  <c r="Y245" i="1"/>
  <c r="Z245" i="1"/>
  <c r="Z248" i="1"/>
  <c r="V248" i="1"/>
  <c r="AR248" i="1"/>
  <c r="AP248" i="1"/>
  <c r="Y242" i="1"/>
  <c r="S253" i="1"/>
  <c r="T253" i="1" s="1"/>
  <c r="Z253" i="1" s="1"/>
  <c r="BO75" i="1"/>
  <c r="K225" i="1"/>
  <c r="L225" i="1"/>
  <c r="BP21" i="1"/>
  <c r="BN61" i="1"/>
  <c r="BQ61" i="1"/>
  <c r="X259" i="1"/>
  <c r="BQ107" i="1"/>
  <c r="BO98" i="1"/>
  <c r="AM249" i="1"/>
  <c r="AN249" i="1" s="1"/>
  <c r="AR249" i="1" s="1"/>
  <c r="M234" i="1"/>
  <c r="O223" i="1"/>
  <c r="BA238" i="1"/>
  <c r="L235" i="1"/>
  <c r="P235" i="1"/>
  <c r="N243" i="1"/>
  <c r="S258" i="1"/>
  <c r="T258" i="1" s="1"/>
  <c r="K248" i="1"/>
  <c r="L248" i="1"/>
  <c r="AX264" i="1"/>
  <c r="AW264" i="1"/>
  <c r="AW248" i="1"/>
  <c r="AZ248" i="1"/>
  <c r="AX248" i="1"/>
  <c r="N267" i="1"/>
  <c r="M267" i="1"/>
  <c r="V180" i="1"/>
  <c r="AG185" i="1"/>
  <c r="AT271" i="1"/>
  <c r="AJ271" i="1"/>
  <c r="BP19" i="1"/>
  <c r="CV116" i="1"/>
  <c r="L301" i="1" s="1"/>
  <c r="N193" i="1"/>
  <c r="BO97" i="1"/>
  <c r="S202" i="1"/>
  <c r="T202" i="1" s="1"/>
  <c r="U202" i="1" s="1"/>
  <c r="AC208" i="1"/>
  <c r="AD208" i="1" s="1"/>
  <c r="AG208" i="1" s="1"/>
  <c r="BN26" i="1"/>
  <c r="BA221" i="1"/>
  <c r="M221" i="1"/>
  <c r="AQ222" i="1"/>
  <c r="AH218" i="1"/>
  <c r="AG218" i="1"/>
  <c r="AO232" i="1"/>
  <c r="AR232" i="1"/>
  <c r="AJ220" i="1"/>
  <c r="U234" i="1"/>
  <c r="Y234" i="1"/>
  <c r="X245" i="1"/>
  <c r="AI240" i="1"/>
  <c r="AJ240" i="1"/>
  <c r="Y248" i="1"/>
  <c r="AT248" i="1"/>
  <c r="Z242" i="1"/>
  <c r="BO21" i="1"/>
  <c r="BQ108" i="1"/>
  <c r="L221" i="1"/>
  <c r="AC236" i="1"/>
  <c r="AD236" i="1" s="1"/>
  <c r="AI236" i="1" s="1"/>
  <c r="AR262" i="1"/>
  <c r="AP254" i="1"/>
  <c r="BN89" i="1"/>
  <c r="W259" i="1"/>
  <c r="V259" i="1"/>
  <c r="CX136" i="1"/>
  <c r="N306" i="1" s="1"/>
  <c r="BQ21" i="1"/>
  <c r="BQ82" i="1"/>
  <c r="BN52" i="1"/>
  <c r="O258" i="1"/>
  <c r="AM201" i="1"/>
  <c r="AN201" i="1" s="1"/>
  <c r="P248" i="1"/>
  <c r="P223" i="1"/>
  <c r="L258" i="1"/>
  <c r="O248" i="1"/>
  <c r="O235" i="1"/>
  <c r="AC258" i="1"/>
  <c r="AD258" i="1" s="1"/>
  <c r="AF258" i="1" s="1"/>
  <c r="AZ254" i="1"/>
  <c r="AW254" i="1"/>
  <c r="U180" i="1"/>
  <c r="W185" i="1"/>
  <c r="AP184" i="1"/>
  <c r="AS180" i="1"/>
  <c r="V273" i="1"/>
  <c r="Y273" i="1"/>
  <c r="L193" i="1"/>
  <c r="BQ13" i="1"/>
  <c r="M137" i="1"/>
  <c r="BN13" i="1"/>
  <c r="X185" i="1"/>
  <c r="AJ185" i="1"/>
  <c r="BA278" i="1"/>
  <c r="AW278" i="1"/>
  <c r="AP277" i="1"/>
  <c r="AP271" i="1"/>
  <c r="AF271" i="1"/>
  <c r="W273" i="1"/>
  <c r="BP14" i="1"/>
  <c r="BP108" i="1"/>
  <c r="BP107" i="1"/>
  <c r="AP222" i="1"/>
  <c r="AE218" i="1"/>
  <c r="AP232" i="1"/>
  <c r="AY234" i="1"/>
  <c r="W245" i="1"/>
  <c r="X248" i="1"/>
  <c r="AO248" i="1"/>
  <c r="BP52" i="1"/>
  <c r="M225" i="1"/>
  <c r="AP262" i="1"/>
  <c r="BP22" i="1"/>
  <c r="S186" i="1"/>
  <c r="T186" i="1" s="1"/>
  <c r="X186" i="1" s="1"/>
  <c r="BP72" i="1"/>
  <c r="AC204" i="1"/>
  <c r="AD204" i="1" s="1"/>
  <c r="AG204" i="1" s="1"/>
  <c r="AM210" i="1"/>
  <c r="AN210" i="1" s="1"/>
  <c r="AO210" i="1" s="1"/>
  <c r="BN72" i="1"/>
  <c r="S233" i="1"/>
  <c r="T233" i="1" s="1"/>
  <c r="M248" i="1"/>
  <c r="AC263" i="1"/>
  <c r="AD263" i="1" s="1"/>
  <c r="N235" i="1"/>
  <c r="M223" i="1"/>
  <c r="U250" i="1"/>
  <c r="W250" i="1"/>
  <c r="AS244" i="1"/>
  <c r="AT244" i="1"/>
  <c r="AQ244" i="1"/>
  <c r="AR244" i="1"/>
  <c r="AP244" i="1"/>
  <c r="AO244" i="1"/>
  <c r="O250" i="1"/>
  <c r="M250" i="1"/>
  <c r="K250" i="1"/>
  <c r="P250" i="1"/>
  <c r="L250" i="1"/>
  <c r="U187" i="1"/>
  <c r="AC200" i="1"/>
  <c r="AD200" i="1" s="1"/>
  <c r="AI200" i="1" s="1"/>
  <c r="AQ203" i="1"/>
  <c r="AE215" i="1"/>
  <c r="AP216" i="1"/>
  <c r="BN62" i="1"/>
  <c r="AI234" i="1"/>
  <c r="AM226" i="1"/>
  <c r="AN226" i="1" s="1"/>
  <c r="U254" i="1"/>
  <c r="AS254" i="1"/>
  <c r="BN22" i="1"/>
  <c r="CX120" i="1"/>
  <c r="N302" i="1" s="1"/>
  <c r="BN65" i="1"/>
  <c r="AQ258" i="1"/>
  <c r="BQ98" i="1"/>
  <c r="BN71" i="1"/>
  <c r="BN43" i="1"/>
  <c r="AO262" i="1"/>
  <c r="BQ72" i="1"/>
  <c r="BN77" i="1"/>
  <c r="BP88" i="1"/>
  <c r="K215" i="1"/>
  <c r="N250" i="1"/>
  <c r="L195" i="1"/>
  <c r="S217" i="1"/>
  <c r="T217" i="1" s="1"/>
  <c r="S215" i="1"/>
  <c r="T215" i="1" s="1"/>
  <c r="AM224" i="1"/>
  <c r="AN224" i="1" s="1"/>
  <c r="S268" i="1"/>
  <c r="T268" i="1" s="1"/>
  <c r="X255" i="1"/>
  <c r="O236" i="1"/>
  <c r="N236" i="1"/>
  <c r="K236" i="1"/>
  <c r="L236" i="1"/>
  <c r="Y187" i="1"/>
  <c r="BN35" i="1"/>
  <c r="AP242" i="1"/>
  <c r="AG234" i="1"/>
  <c r="AC222" i="1"/>
  <c r="AD222" i="1" s="1"/>
  <c r="BP98" i="1"/>
  <c r="AI255" i="1"/>
  <c r="BQ22" i="1"/>
  <c r="BQ73" i="1"/>
  <c r="BO34" i="1"/>
  <c r="BN86" i="1"/>
  <c r="BQ43" i="1"/>
  <c r="AC237" i="1"/>
  <c r="AD237" i="1" s="1"/>
  <c r="AF237" i="1" s="1"/>
  <c r="S214" i="1"/>
  <c r="T214" i="1" s="1"/>
  <c r="Z214" i="1" s="1"/>
  <c r="S221" i="1"/>
  <c r="T221" i="1" s="1"/>
  <c r="BP43" i="1"/>
  <c r="AC247" i="1"/>
  <c r="AD247" i="1" s="1"/>
  <c r="BP86" i="1"/>
  <c r="S219" i="1"/>
  <c r="T219" i="1" s="1"/>
  <c r="Y219" i="1" s="1"/>
  <c r="AC217" i="1"/>
  <c r="AD217" i="1" s="1"/>
  <c r="AM238" i="1"/>
  <c r="AN238" i="1" s="1"/>
  <c r="AM246" i="1"/>
  <c r="AN246" i="1" s="1"/>
  <c r="AM265" i="1"/>
  <c r="AN265" i="1" s="1"/>
  <c r="AE260" i="1"/>
  <c r="AJ260" i="1"/>
  <c r="AG260" i="1"/>
  <c r="AF267" i="1"/>
  <c r="U232" i="1"/>
  <c r="Z232" i="1"/>
  <c r="W232" i="1"/>
  <c r="X232" i="1"/>
  <c r="V232" i="1"/>
  <c r="Y232" i="1"/>
  <c r="AG261" i="1"/>
  <c r="AE261" i="1"/>
  <c r="AF261" i="1"/>
  <c r="AI261" i="1"/>
  <c r="AJ261" i="1"/>
  <c r="AH261" i="1"/>
  <c r="V216" i="1"/>
  <c r="W216" i="1"/>
  <c r="Y216" i="1"/>
  <c r="Z216" i="1"/>
  <c r="U216" i="1"/>
  <c r="X216" i="1"/>
  <c r="K234" i="1"/>
  <c r="N234" i="1"/>
  <c r="L234" i="1"/>
  <c r="AX222" i="1"/>
  <c r="BA222" i="1"/>
  <c r="AY222" i="1"/>
  <c r="AX249" i="1"/>
  <c r="AV249" i="1"/>
  <c r="BA249" i="1"/>
  <c r="AW217" i="1"/>
  <c r="AY217" i="1"/>
  <c r="BA217" i="1"/>
  <c r="AZ217" i="1"/>
  <c r="AV217" i="1"/>
  <c r="N261" i="1"/>
  <c r="K261" i="1"/>
  <c r="O261" i="1"/>
  <c r="M261" i="1"/>
  <c r="L261" i="1"/>
  <c r="K258" i="1"/>
  <c r="P258" i="1"/>
  <c r="N258" i="1"/>
  <c r="BP10" i="1"/>
  <c r="P225" i="1"/>
  <c r="AC232" i="1"/>
  <c r="AD232" i="1" s="1"/>
  <c r="AC238" i="1"/>
  <c r="AD238" i="1" s="1"/>
  <c r="S261" i="1"/>
  <c r="T261" i="1" s="1"/>
  <c r="AM181" i="1"/>
  <c r="AN181" i="1" s="1"/>
  <c r="S235" i="1"/>
  <c r="T235" i="1" s="1"/>
  <c r="L228" i="1"/>
  <c r="O228" i="1"/>
  <c r="N228" i="1"/>
  <c r="K228" i="1"/>
  <c r="M228" i="1"/>
  <c r="P228" i="1"/>
  <c r="O242" i="1"/>
  <c r="K242" i="1"/>
  <c r="AV197" i="1"/>
  <c r="AZ197" i="1"/>
  <c r="AY213" i="1"/>
  <c r="AW213" i="1"/>
  <c r="AV213" i="1"/>
  <c r="AX213" i="1"/>
  <c r="AZ213" i="1"/>
  <c r="BA213" i="1"/>
  <c r="P221" i="1"/>
  <c r="O221" i="1"/>
  <c r="M181" i="1"/>
  <c r="K181" i="1"/>
  <c r="P181" i="1"/>
  <c r="S225" i="1"/>
  <c r="T225" i="1" s="1"/>
  <c r="P219" i="1"/>
  <c r="M219" i="1"/>
  <c r="N219" i="1"/>
  <c r="L219" i="1"/>
  <c r="K219" i="1"/>
  <c r="BA234" i="1"/>
  <c r="AZ234" i="1"/>
  <c r="AW234" i="1"/>
  <c r="AV234" i="1"/>
  <c r="K222" i="1"/>
  <c r="P222" i="1"/>
  <c r="L222" i="1"/>
  <c r="N232" i="1"/>
  <c r="O232" i="1"/>
  <c r="K232" i="1"/>
  <c r="L232" i="1"/>
  <c r="M232" i="1"/>
  <c r="AW238" i="1"/>
  <c r="AZ238" i="1"/>
  <c r="AX238" i="1"/>
  <c r="O215" i="1"/>
  <c r="M215" i="1"/>
  <c r="N191" i="1"/>
  <c r="M191" i="1"/>
  <c r="L191" i="1"/>
  <c r="P191" i="1"/>
  <c r="O191" i="1"/>
  <c r="K191" i="1"/>
  <c r="P241" i="1"/>
  <c r="L241" i="1"/>
  <c r="N241" i="1"/>
  <c r="M265" i="1"/>
  <c r="P265" i="1"/>
  <c r="O265" i="1"/>
  <c r="N265" i="1"/>
  <c r="BA258" i="1"/>
  <c r="AX258" i="1"/>
  <c r="AW258" i="1"/>
  <c r="AZ258" i="1"/>
  <c r="AY258" i="1"/>
  <c r="AR281" i="1"/>
  <c r="AM235" i="1"/>
  <c r="AN235" i="1" s="1"/>
  <c r="M260" i="1"/>
  <c r="N260" i="1"/>
  <c r="P260" i="1"/>
  <c r="P216" i="1"/>
  <c r="O216" i="1"/>
  <c r="K216" i="1"/>
  <c r="M216" i="1"/>
  <c r="L216" i="1"/>
  <c r="N216" i="1"/>
  <c r="AX219" i="1"/>
  <c r="BA219" i="1"/>
  <c r="AY219" i="1"/>
  <c r="L243" i="1"/>
  <c r="P243" i="1"/>
  <c r="AV221" i="1"/>
  <c r="AX221" i="1"/>
  <c r="AZ210" i="1"/>
  <c r="BA210" i="1"/>
  <c r="BA232" i="1"/>
  <c r="AZ232" i="1"/>
  <c r="AW232" i="1"/>
  <c r="L238" i="1"/>
  <c r="K238" i="1"/>
  <c r="O238" i="1"/>
  <c r="P238" i="1"/>
  <c r="N238" i="1"/>
  <c r="AY261" i="1"/>
  <c r="AZ261" i="1"/>
  <c r="AW261" i="1"/>
  <c r="BA261" i="1"/>
  <c r="AV261" i="1"/>
  <c r="AV241" i="1"/>
  <c r="AY241" i="1"/>
  <c r="AW241" i="1"/>
  <c r="AZ241" i="1"/>
  <c r="BA241" i="1"/>
  <c r="AV265" i="1"/>
  <c r="BA265" i="1"/>
  <c r="AV215" i="1"/>
  <c r="AX215" i="1"/>
  <c r="AZ215" i="1"/>
  <c r="AY215" i="1"/>
  <c r="AW235" i="1"/>
  <c r="AY235" i="1"/>
  <c r="AX235" i="1"/>
  <c r="AZ235" i="1"/>
  <c r="BA235" i="1"/>
  <c r="AV235" i="1"/>
  <c r="AV268" i="1"/>
  <c r="AZ268" i="1"/>
  <c r="AX268" i="1"/>
  <c r="AW268" i="1"/>
  <c r="AY268" i="1"/>
  <c r="AS275" i="1"/>
  <c r="AC179" i="1"/>
  <c r="AD179" i="1" s="1"/>
  <c r="AJ179" i="1" s="1"/>
  <c r="AH234" i="1"/>
  <c r="AT254" i="1"/>
  <c r="BN74" i="1"/>
  <c r="AC214" i="1"/>
  <c r="AD214" i="1" s="1"/>
  <c r="AM261" i="1"/>
  <c r="AN261" i="1" s="1"/>
  <c r="S265" i="1"/>
  <c r="T265" i="1" s="1"/>
  <c r="AM215" i="1"/>
  <c r="AN215" i="1" s="1"/>
  <c r="AF207" i="1"/>
  <c r="AE207" i="1"/>
  <c r="AQ256" i="1"/>
  <c r="AR256" i="1"/>
  <c r="AT256" i="1"/>
  <c r="AO256" i="1"/>
  <c r="AP256" i="1"/>
  <c r="AS256" i="1"/>
  <c r="P201" i="1"/>
  <c r="N201" i="1"/>
  <c r="K201" i="1"/>
  <c r="M201" i="1"/>
  <c r="O201" i="1"/>
  <c r="L201" i="1"/>
  <c r="M246" i="1"/>
  <c r="N246" i="1"/>
  <c r="K246" i="1"/>
  <c r="L246" i="1"/>
  <c r="O246" i="1"/>
  <c r="AY242" i="1"/>
  <c r="AV242" i="1"/>
  <c r="AZ242" i="1"/>
  <c r="AX242" i="1"/>
  <c r="BA242" i="1"/>
  <c r="AW242" i="1"/>
  <c r="K249" i="1"/>
  <c r="M249" i="1"/>
  <c r="N249" i="1"/>
  <c r="P249" i="1"/>
  <c r="L249" i="1"/>
  <c r="Z187" i="1"/>
  <c r="AC219" i="1"/>
  <c r="AD219" i="1" s="1"/>
  <c r="S223" i="1"/>
  <c r="T223" i="1" s="1"/>
  <c r="S203" i="1"/>
  <c r="T203" i="1" s="1"/>
  <c r="P239" i="1"/>
  <c r="M239" i="1"/>
  <c r="O239" i="1"/>
  <c r="L239" i="1"/>
  <c r="N239" i="1"/>
  <c r="K239" i="1"/>
  <c r="AZ223" i="1"/>
  <c r="AV223" i="1"/>
  <c r="AY223" i="1"/>
  <c r="AZ188" i="1"/>
  <c r="AV188" i="1"/>
  <c r="AX188" i="1"/>
  <c r="AY188" i="1"/>
  <c r="BA188" i="1"/>
  <c r="AW188" i="1"/>
  <c r="O263" i="1"/>
  <c r="N263" i="1"/>
  <c r="P263" i="1"/>
  <c r="K263" i="1"/>
  <c r="L263" i="1"/>
  <c r="M263" i="1"/>
  <c r="BA206" i="1"/>
  <c r="AX206" i="1"/>
  <c r="AW206" i="1"/>
  <c r="AO274" i="1"/>
  <c r="AQ282" i="1"/>
  <c r="AO281" i="1"/>
  <c r="S239" i="1"/>
  <c r="T239" i="1" s="1"/>
  <c r="S263" i="1"/>
  <c r="T263" i="1" s="1"/>
  <c r="L233" i="1"/>
  <c r="M233" i="1"/>
  <c r="N233" i="1"/>
  <c r="O233" i="1"/>
  <c r="K233" i="1"/>
  <c r="P233" i="1"/>
  <c r="M245" i="1"/>
  <c r="O245" i="1"/>
  <c r="L245" i="1"/>
  <c r="K245" i="1"/>
  <c r="N245" i="1"/>
  <c r="P245" i="1"/>
  <c r="Y260" i="1"/>
  <c r="U260" i="1"/>
  <c r="M209" i="1"/>
  <c r="K209" i="1"/>
  <c r="L209" i="1"/>
  <c r="AV220" i="1"/>
  <c r="BA220" i="1"/>
  <c r="AW220" i="1"/>
  <c r="AX185" i="1"/>
  <c r="AZ185" i="1"/>
  <c r="AY185" i="1"/>
  <c r="AC228" i="1"/>
  <c r="AD228" i="1" s="1"/>
  <c r="L212" i="1"/>
  <c r="K212" i="1"/>
  <c r="M212" i="1"/>
  <c r="N212" i="1"/>
  <c r="P212" i="1"/>
  <c r="N256" i="1"/>
  <c r="M256" i="1"/>
  <c r="O256" i="1"/>
  <c r="P256" i="1"/>
  <c r="K256" i="1"/>
  <c r="AS268" i="1"/>
  <c r="AT268" i="1"/>
  <c r="AR268" i="1"/>
  <c r="AQ268" i="1"/>
  <c r="AO268" i="1"/>
  <c r="AP268" i="1"/>
  <c r="BA263" i="1"/>
  <c r="AZ263" i="1"/>
  <c r="AY263" i="1"/>
  <c r="AX263" i="1"/>
  <c r="AV263" i="1"/>
  <c r="O253" i="1"/>
  <c r="K253" i="1"/>
  <c r="L253" i="1"/>
  <c r="N253" i="1"/>
  <c r="M253" i="1"/>
  <c r="AZ245" i="1"/>
  <c r="AW245" i="1"/>
  <c r="AY245" i="1"/>
  <c r="BA245" i="1"/>
  <c r="AC188" i="1"/>
  <c r="AD188" i="1" s="1"/>
  <c r="S206" i="1"/>
  <c r="T206" i="1" s="1"/>
  <c r="CX116" i="1"/>
  <c r="N301" i="1" s="1"/>
  <c r="BP12" i="1"/>
  <c r="CH111" i="1"/>
  <c r="B179" i="3" s="1"/>
  <c r="X193" i="1"/>
  <c r="Z193" i="1"/>
  <c r="W193" i="1"/>
  <c r="AW186" i="1"/>
  <c r="AX186" i="1"/>
  <c r="M185" i="1"/>
  <c r="P185" i="1"/>
  <c r="K185" i="1"/>
  <c r="BA184" i="1"/>
  <c r="AX184" i="1"/>
  <c r="AY184" i="1"/>
  <c r="AV184" i="1"/>
  <c r="O184" i="1"/>
  <c r="M184" i="1"/>
  <c r="AQ184" i="1"/>
  <c r="AT184" i="1"/>
  <c r="AZ184" i="1"/>
  <c r="AS184" i="1"/>
  <c r="S179" i="1"/>
  <c r="T179" i="1" s="1"/>
  <c r="V179" i="1" s="1"/>
  <c r="BP104" i="1"/>
  <c r="BN104" i="1"/>
  <c r="BP103" i="1"/>
  <c r="BQ106" i="1"/>
  <c r="BN105" i="1"/>
  <c r="BQ103" i="1"/>
  <c r="BQ89" i="1"/>
  <c r="BN82" i="1"/>
  <c r="BP77" i="1"/>
  <c r="BO77" i="1"/>
  <c r="BO76" i="1"/>
  <c r="BN76" i="1"/>
  <c r="BQ76" i="1"/>
  <c r="CW132" i="1"/>
  <c r="M305" i="1" s="1"/>
  <c r="S137" i="1"/>
  <c r="BP91" i="1"/>
  <c r="BO91" i="1"/>
  <c r="BN91" i="1"/>
  <c r="BP90" i="1"/>
  <c r="Q137" i="1"/>
  <c r="BO66" i="1"/>
  <c r="BN69" i="1"/>
  <c r="BP55" i="1"/>
  <c r="BN51" i="1"/>
  <c r="BP53" i="1"/>
  <c r="BN44" i="1"/>
  <c r="BQ44" i="1"/>
  <c r="BO44" i="1"/>
  <c r="BO55" i="1"/>
  <c r="BN55" i="1"/>
  <c r="CU124" i="1"/>
  <c r="K303" i="1" s="1"/>
  <c r="BO48" i="1"/>
  <c r="BQ47" i="1"/>
  <c r="CG116" i="1"/>
  <c r="D291" i="3" s="1"/>
  <c r="CF111" i="1"/>
  <c r="B181" i="3" s="1"/>
  <c r="CG111" i="1"/>
  <c r="B180" i="3" s="1"/>
  <c r="AG250" i="1"/>
  <c r="AE250" i="1"/>
  <c r="T137" i="1"/>
  <c r="AS279" i="1"/>
  <c r="AS274" i="1"/>
  <c r="R137" i="1"/>
  <c r="AC253" i="1"/>
  <c r="AD253" i="1" s="1"/>
  <c r="AI253" i="1" s="1"/>
  <c r="BN23" i="1"/>
  <c r="BQ23" i="1"/>
  <c r="BO23" i="1"/>
  <c r="CV132" i="1"/>
  <c r="L305" i="1" s="1"/>
  <c r="BO106" i="1"/>
  <c r="BP109" i="1"/>
  <c r="BQ109" i="1"/>
  <c r="BN109" i="1"/>
  <c r="BQ14" i="1"/>
  <c r="BO2" i="1"/>
  <c r="O189" i="1"/>
  <c r="M189" i="1"/>
  <c r="L182" i="1"/>
  <c r="N182" i="1"/>
  <c r="P182" i="1"/>
  <c r="K182" i="1"/>
  <c r="M182" i="1"/>
  <c r="O182" i="1"/>
  <c r="AZ182" i="1"/>
  <c r="AY182" i="1"/>
  <c r="AX182" i="1"/>
  <c r="AE184" i="1"/>
  <c r="AJ184" i="1"/>
  <c r="Y236" i="1"/>
  <c r="V236" i="1"/>
  <c r="W236" i="1"/>
  <c r="Z236" i="1"/>
  <c r="X236" i="1"/>
  <c r="U236" i="1"/>
  <c r="AQ197" i="1"/>
  <c r="AT197" i="1"/>
  <c r="AO197" i="1"/>
  <c r="AS197" i="1"/>
  <c r="AR197" i="1"/>
  <c r="AP197" i="1"/>
  <c r="V204" i="1"/>
  <c r="U204" i="1"/>
  <c r="Z204" i="1"/>
  <c r="X204" i="1"/>
  <c r="Y204" i="1"/>
  <c r="W204" i="1"/>
  <c r="AS220" i="1"/>
  <c r="AR213" i="1"/>
  <c r="AO213" i="1"/>
  <c r="AT213" i="1"/>
  <c r="AP213" i="1"/>
  <c r="AS213" i="1"/>
  <c r="AQ213" i="1"/>
  <c r="AM204" i="1"/>
  <c r="AN204" i="1" s="1"/>
  <c r="AO251" i="1"/>
  <c r="AT251" i="1"/>
  <c r="AQ262" i="1"/>
  <c r="AT262" i="1"/>
  <c r="AC199" i="1"/>
  <c r="AD199" i="1" s="1"/>
  <c r="AW256" i="1"/>
  <c r="BA256" i="1"/>
  <c r="AY256" i="1"/>
  <c r="AX256" i="1"/>
  <c r="AZ256" i="1"/>
  <c r="AV256" i="1"/>
  <c r="AP183" i="1"/>
  <c r="U193" i="1"/>
  <c r="Y193" i="1"/>
  <c r="V193" i="1"/>
  <c r="AR274" i="1"/>
  <c r="U285" i="1"/>
  <c r="BQ35" i="1"/>
  <c r="BO36" i="1"/>
  <c r="AH256" i="1"/>
  <c r="AG256" i="1"/>
  <c r="AF256" i="1"/>
  <c r="AE256" i="1"/>
  <c r="AJ256" i="1"/>
  <c r="AI256" i="1"/>
  <c r="CW136" i="1"/>
  <c r="M306" i="1" s="1"/>
  <c r="BQ95" i="1"/>
  <c r="BP95" i="1"/>
  <c r="BQ94" i="1"/>
  <c r="BQ90" i="1"/>
  <c r="BN90" i="1"/>
  <c r="BP84" i="1"/>
  <c r="BO84" i="1"/>
  <c r="CU128" i="1"/>
  <c r="K304" i="1" s="1"/>
  <c r="BO64" i="1"/>
  <c r="BP59" i="1"/>
  <c r="BO71" i="1"/>
  <c r="BQ71" i="1"/>
  <c r="BP69" i="1"/>
  <c r="BQ69" i="1"/>
  <c r="BP64" i="1"/>
  <c r="BQ68" i="1"/>
  <c r="BQ62" i="1"/>
  <c r="BP73" i="1"/>
  <c r="BN68" i="1"/>
  <c r="BP68" i="1"/>
  <c r="BQ67" i="1"/>
  <c r="BN67" i="1"/>
  <c r="BP67" i="1"/>
  <c r="BQ64" i="1"/>
  <c r="V284" i="1"/>
  <c r="U269" i="1"/>
  <c r="AG283" i="1"/>
  <c r="AQ279" i="1"/>
  <c r="AT274" i="1"/>
  <c r="W284" i="1"/>
  <c r="AS282" i="1"/>
  <c r="S275" i="1"/>
  <c r="T275" i="1" s="1"/>
  <c r="W275" i="1" s="1"/>
  <c r="V254" i="1"/>
  <c r="AR263" i="1"/>
  <c r="AS263" i="1"/>
  <c r="AQ263" i="1"/>
  <c r="AO263" i="1"/>
  <c r="AT263" i="1"/>
  <c r="AP263" i="1"/>
  <c r="X254" i="1"/>
  <c r="W254" i="1"/>
  <c r="AQ254" i="1"/>
  <c r="Y254" i="1"/>
  <c r="AJ239" i="1"/>
  <c r="AG239" i="1"/>
  <c r="AI239" i="1"/>
  <c r="AH239" i="1"/>
  <c r="AF239" i="1"/>
  <c r="AR241" i="1"/>
  <c r="V247" i="1"/>
  <c r="W247" i="1"/>
  <c r="U247" i="1"/>
  <c r="Z247" i="1"/>
  <c r="BQ48" i="1"/>
  <c r="BP54" i="1"/>
  <c r="BQ50" i="1"/>
  <c r="BO47" i="1"/>
  <c r="BP47" i="1"/>
  <c r="BQ57" i="1"/>
  <c r="BQ58" i="1"/>
  <c r="BP50" i="1"/>
  <c r="BQ41" i="1"/>
  <c r="BO50" i="1"/>
  <c r="BO62" i="1"/>
  <c r="BN73" i="1"/>
  <c r="BQ37" i="1"/>
  <c r="BQ36" i="1"/>
  <c r="BO35" i="1"/>
  <c r="BO24" i="1"/>
  <c r="AQ231" i="1"/>
  <c r="AO231" i="1"/>
  <c r="AT231" i="1"/>
  <c r="AR231" i="1"/>
  <c r="AS231" i="1"/>
  <c r="AP231" i="1"/>
  <c r="AW224" i="1"/>
  <c r="AZ224" i="1"/>
  <c r="AV224" i="1"/>
  <c r="BA224" i="1"/>
  <c r="AX224" i="1"/>
  <c r="AY224" i="1"/>
  <c r="AG203" i="1"/>
  <c r="AJ203" i="1"/>
  <c r="AI203" i="1"/>
  <c r="AF203" i="1"/>
  <c r="AH203" i="1"/>
  <c r="AE203" i="1"/>
  <c r="O206" i="1"/>
  <c r="K206" i="1"/>
  <c r="P206" i="1"/>
  <c r="M206" i="1"/>
  <c r="N206" i="1"/>
  <c r="L206" i="1"/>
  <c r="S198" i="1"/>
  <c r="T198" i="1" s="1"/>
  <c r="Y198" i="1" s="1"/>
  <c r="AV204" i="1"/>
  <c r="BA204" i="1"/>
  <c r="AZ204" i="1"/>
  <c r="AW204" i="1"/>
  <c r="AY204" i="1"/>
  <c r="AX204" i="1"/>
  <c r="BN4" i="1"/>
  <c r="BP4" i="1"/>
  <c r="BP9" i="1"/>
  <c r="BO9" i="1"/>
  <c r="BN9" i="1"/>
  <c r="BP2" i="1"/>
  <c r="M186" i="1"/>
  <c r="L186" i="1"/>
  <c r="O137" i="1"/>
  <c r="F353" i="3"/>
  <c r="BP94" i="1"/>
  <c r="BO94" i="1"/>
  <c r="BO92" i="1"/>
  <c r="BP100" i="1"/>
  <c r="BQ100" i="1"/>
  <c r="BO103" i="1"/>
  <c r="CE116" i="1"/>
  <c r="D293" i="3" s="1"/>
  <c r="Y267" i="1"/>
  <c r="Z267" i="1"/>
  <c r="U267" i="1"/>
  <c r="V267" i="1"/>
  <c r="X267" i="1"/>
  <c r="AQ266" i="1"/>
  <c r="AO266" i="1"/>
  <c r="AS266" i="1"/>
  <c r="AT266" i="1"/>
  <c r="AP266" i="1"/>
  <c r="AR266" i="1"/>
  <c r="AI265" i="1"/>
  <c r="AJ262" i="1"/>
  <c r="AH262" i="1"/>
  <c r="AI262" i="1"/>
  <c r="AE262" i="1"/>
  <c r="AF262" i="1"/>
  <c r="AP259" i="1"/>
  <c r="AR259" i="1"/>
  <c r="AO259" i="1"/>
  <c r="AS259" i="1"/>
  <c r="AG259" i="1"/>
  <c r="AJ259" i="1"/>
  <c r="AF259" i="1"/>
  <c r="AE259" i="1"/>
  <c r="AH259" i="1"/>
  <c r="AI259" i="1"/>
  <c r="AJ255" i="1"/>
  <c r="AH255" i="1"/>
  <c r="AG255" i="1"/>
  <c r="AF255" i="1"/>
  <c r="AQ253" i="1"/>
  <c r="AO253" i="1"/>
  <c r="AS253" i="1"/>
  <c r="AT253" i="1"/>
  <c r="AR253" i="1"/>
  <c r="AP253" i="1"/>
  <c r="BQ87" i="1"/>
  <c r="BN84" i="1"/>
  <c r="BN81" i="1"/>
  <c r="BN80" i="1"/>
  <c r="BO80" i="1"/>
  <c r="BQ80" i="1"/>
  <c r="BN75" i="1"/>
  <c r="BP81" i="1"/>
  <c r="BP75" i="1"/>
  <c r="BQ81" i="1"/>
  <c r="L137" i="1"/>
  <c r="BN58" i="1"/>
  <c r="CW128" i="1"/>
  <c r="M304" i="1" s="1"/>
  <c r="BP58" i="1"/>
  <c r="BP57" i="1"/>
  <c r="BO57" i="1"/>
  <c r="I307" i="1"/>
  <c r="D353" i="3" s="1"/>
  <c r="BP41" i="1"/>
  <c r="BN54" i="1"/>
  <c r="BO54" i="1"/>
  <c r="BP39" i="1"/>
  <c r="BO39" i="1"/>
  <c r="BN39" i="1"/>
  <c r="F356" i="3"/>
  <c r="BN37" i="1"/>
  <c r="BN36" i="1"/>
  <c r="BN27" i="1"/>
  <c r="BP27" i="1"/>
  <c r="BQ27" i="1"/>
  <c r="BQ20" i="1"/>
  <c r="BO20" i="1"/>
  <c r="BP20" i="1"/>
  <c r="AO191" i="1"/>
  <c r="AP191" i="1"/>
  <c r="AT191" i="1"/>
  <c r="AR191" i="1"/>
  <c r="AF212" i="1"/>
  <c r="AE212" i="1"/>
  <c r="AJ212" i="1"/>
  <c r="AI212" i="1"/>
  <c r="AG212" i="1"/>
  <c r="AH212" i="1"/>
  <c r="AE236" i="1"/>
  <c r="Y211" i="1"/>
  <c r="Z211" i="1"/>
  <c r="AE206" i="1"/>
  <c r="AH206" i="1"/>
  <c r="AS277" i="1"/>
  <c r="AI283" i="1"/>
  <c r="W285" i="1"/>
  <c r="W188" i="1"/>
  <c r="AH190" i="1"/>
  <c r="AQ277" i="1"/>
  <c r="AO277" i="1"/>
  <c r="AH283" i="1"/>
  <c r="AP275" i="1"/>
  <c r="AR275" i="1"/>
  <c r="AQ274" i="1"/>
  <c r="X285" i="1"/>
  <c r="AR273" i="1"/>
  <c r="AP282" i="1"/>
  <c r="AO282" i="1"/>
  <c r="CL111" i="1"/>
  <c r="B190" i="3" s="1"/>
  <c r="CN111" i="1"/>
  <c r="B187" i="3" s="1"/>
  <c r="AQ199" i="1"/>
  <c r="AZ226" i="1"/>
  <c r="BA226" i="1"/>
  <c r="AX226" i="1"/>
  <c r="AV226" i="1"/>
  <c r="AW226" i="1"/>
  <c r="AW201" i="1"/>
  <c r="AY201" i="1"/>
  <c r="AV201" i="1"/>
  <c r="BA201" i="1"/>
  <c r="AX201" i="1"/>
  <c r="AZ201" i="1"/>
  <c r="AE283" i="1"/>
  <c r="AT275" i="1"/>
  <c r="AH277" i="1"/>
  <c r="AS194" i="1"/>
  <c r="AR277" i="1"/>
  <c r="AF283" i="1"/>
  <c r="AO275" i="1"/>
  <c r="V285" i="1"/>
  <c r="AS273" i="1"/>
  <c r="AT282" i="1"/>
  <c r="AM187" i="1"/>
  <c r="AN187" i="1" s="1"/>
  <c r="AP187" i="1" s="1"/>
  <c r="AM192" i="1"/>
  <c r="AN192" i="1" s="1"/>
  <c r="AT192" i="1" s="1"/>
  <c r="AV212" i="1"/>
  <c r="AY212" i="1"/>
  <c r="AZ212" i="1"/>
  <c r="AX253" i="1"/>
  <c r="AZ253" i="1"/>
  <c r="BA253" i="1"/>
  <c r="AY253" i="1"/>
  <c r="AW253" i="1"/>
  <c r="AV253" i="1"/>
  <c r="AO252" i="1"/>
  <c r="AT252" i="1"/>
  <c r="AI210" i="1"/>
  <c r="AE210" i="1"/>
  <c r="AF210" i="1"/>
  <c r="AJ210" i="1"/>
  <c r="AV230" i="1"/>
  <c r="BA230" i="1"/>
  <c r="AX230" i="1"/>
  <c r="AY230" i="1"/>
  <c r="AW230" i="1"/>
  <c r="AZ230" i="1"/>
  <c r="AQ236" i="1"/>
  <c r="AS236" i="1"/>
  <c r="AR236" i="1"/>
  <c r="AT236" i="1"/>
  <c r="AP236" i="1"/>
  <c r="AO236" i="1"/>
  <c r="AG264" i="1"/>
  <c r="AE264" i="1"/>
  <c r="AF264" i="1"/>
  <c r="AH264" i="1"/>
  <c r="AI264" i="1"/>
  <c r="AJ264" i="1"/>
  <c r="S192" i="1"/>
  <c r="T192" i="1" s="1"/>
  <c r="Y192" i="1" s="1"/>
  <c r="CM116" i="1"/>
  <c r="E291" i="3" s="1"/>
  <c r="AM207" i="1"/>
  <c r="AN207" i="1" s="1"/>
  <c r="AT207" i="1" s="1"/>
  <c r="AM190" i="1"/>
  <c r="AN190" i="1" s="1"/>
  <c r="AM247" i="1"/>
  <c r="AN247" i="1" s="1"/>
  <c r="BO10" i="1"/>
  <c r="BQ10" i="1"/>
  <c r="BP6" i="1"/>
  <c r="BQ5" i="1"/>
  <c r="BO3" i="1"/>
  <c r="BQ7" i="1"/>
  <c r="BP3" i="1"/>
  <c r="BO14" i="1"/>
  <c r="BO6" i="1"/>
  <c r="BO5" i="1"/>
  <c r="BN5" i="1"/>
  <c r="F355" i="3"/>
  <c r="CF116" i="1"/>
  <c r="D292" i="3" s="1"/>
  <c r="BO12" i="1"/>
  <c r="BN12" i="1"/>
  <c r="BP8" i="1"/>
  <c r="BN6" i="1"/>
  <c r="BQ2" i="1"/>
  <c r="BP24" i="1"/>
  <c r="BQ24" i="1"/>
  <c r="BN3" i="1"/>
  <c r="BO8" i="1"/>
  <c r="G307" i="1"/>
  <c r="D355" i="3" s="1"/>
  <c r="E355" i="3" s="1"/>
  <c r="AQ234" i="1"/>
  <c r="AO234" i="1"/>
  <c r="AT234" i="1"/>
  <c r="AR234" i="1"/>
  <c r="AP234" i="1"/>
  <c r="AS234" i="1"/>
  <c r="CB111" i="1"/>
  <c r="B171" i="3" s="1"/>
  <c r="F198" i="3"/>
  <c r="AH216" i="1"/>
  <c r="AJ216" i="1"/>
  <c r="N224" i="1"/>
  <c r="P224" i="1"/>
  <c r="M224" i="1"/>
  <c r="O224" i="1"/>
  <c r="K224" i="1"/>
  <c r="L224" i="1"/>
  <c r="AI225" i="1"/>
  <c r="AE225" i="1"/>
  <c r="AF225" i="1"/>
  <c r="AG225" i="1"/>
  <c r="AJ225" i="1"/>
  <c r="AH225" i="1"/>
  <c r="AP230" i="1"/>
  <c r="W200" i="1"/>
  <c r="Y200" i="1"/>
  <c r="U200" i="1"/>
  <c r="V200" i="1"/>
  <c r="X200" i="1"/>
  <c r="Z200" i="1"/>
  <c r="M197" i="1"/>
  <c r="L197" i="1"/>
  <c r="N197" i="1"/>
  <c r="O197" i="1"/>
  <c r="P197" i="1"/>
  <c r="K197" i="1"/>
  <c r="K213" i="1"/>
  <c r="N213" i="1"/>
  <c r="M213" i="1"/>
  <c r="P213" i="1"/>
  <c r="L213" i="1"/>
  <c r="O213" i="1"/>
  <c r="AT202" i="1"/>
  <c r="AQ202" i="1"/>
  <c r="AO202" i="1"/>
  <c r="AP202" i="1"/>
  <c r="AR202" i="1"/>
  <c r="AX200" i="1"/>
  <c r="AV200" i="1"/>
  <c r="AY200" i="1"/>
  <c r="AW200" i="1"/>
  <c r="BA200" i="1"/>
  <c r="AZ200" i="1"/>
  <c r="N202" i="1"/>
  <c r="L202" i="1"/>
  <c r="M202" i="1"/>
  <c r="O202" i="1"/>
  <c r="K202" i="1"/>
  <c r="P202" i="1"/>
  <c r="AT211" i="1"/>
  <c r="L210" i="1"/>
  <c r="N210" i="1"/>
  <c r="O210" i="1"/>
  <c r="K210" i="1"/>
  <c r="M210" i="1"/>
  <c r="P210" i="1"/>
  <c r="N200" i="1"/>
  <c r="O200" i="1"/>
  <c r="L200" i="1"/>
  <c r="M200" i="1"/>
  <c r="P200" i="1"/>
  <c r="K200" i="1"/>
  <c r="AZ198" i="1"/>
  <c r="AW198" i="1"/>
  <c r="BA198" i="1"/>
  <c r="AX198" i="1"/>
  <c r="AV198" i="1"/>
  <c r="AY198" i="1"/>
  <c r="Y209" i="1"/>
  <c r="X209" i="1"/>
  <c r="U209" i="1"/>
  <c r="V209" i="1"/>
  <c r="X202" i="1"/>
  <c r="AY211" i="1"/>
  <c r="AW211" i="1"/>
  <c r="AZ211" i="1"/>
  <c r="AV211" i="1"/>
  <c r="AX211" i="1"/>
  <c r="BA211" i="1"/>
  <c r="AG197" i="1"/>
  <c r="AE197" i="1"/>
  <c r="AI197" i="1"/>
  <c r="AH197" i="1"/>
  <c r="AJ197" i="1"/>
  <c r="AF197" i="1"/>
  <c r="K198" i="1"/>
  <c r="M198" i="1"/>
  <c r="O198" i="1"/>
  <c r="L198" i="1"/>
  <c r="P198" i="1"/>
  <c r="N198" i="1"/>
  <c r="W199" i="1"/>
  <c r="V199" i="1"/>
  <c r="U199" i="1"/>
  <c r="Y199" i="1"/>
  <c r="Z199" i="1"/>
  <c r="X199" i="1"/>
  <c r="M199" i="1"/>
  <c r="N199" i="1"/>
  <c r="O199" i="1"/>
  <c r="K199" i="1"/>
  <c r="L199" i="1"/>
  <c r="P199" i="1"/>
  <c r="AF211" i="1"/>
  <c r="Y208" i="1"/>
  <c r="X208" i="1"/>
  <c r="Z208" i="1"/>
  <c r="V208" i="1"/>
  <c r="U208" i="1"/>
  <c r="W208" i="1"/>
  <c r="AP270" i="1"/>
  <c r="AO270" i="1"/>
  <c r="AF274" i="1"/>
  <c r="AH274" i="1"/>
  <c r="AJ274" i="1"/>
  <c r="AE274" i="1"/>
  <c r="AG274" i="1"/>
  <c r="AI274" i="1"/>
  <c r="Z283" i="1"/>
  <c r="Y269" i="1"/>
  <c r="W283" i="1"/>
  <c r="AQ281" i="1"/>
  <c r="AS281" i="1"/>
  <c r="AY274" i="1"/>
  <c r="AO279" i="1"/>
  <c r="AT279" i="1"/>
  <c r="AZ278" i="1"/>
  <c r="U283" i="1"/>
  <c r="X269" i="1"/>
  <c r="AR279" i="1"/>
  <c r="U284" i="1"/>
  <c r="V269" i="1"/>
  <c r="AX278" i="1"/>
  <c r="AY278" i="1"/>
  <c r="W269" i="1"/>
  <c r="AI269" i="1"/>
  <c r="X284" i="1"/>
  <c r="V283" i="1"/>
  <c r="AP281" i="1"/>
  <c r="BZ111" i="1"/>
  <c r="B172" i="3" s="1"/>
  <c r="AJ269" i="1"/>
  <c r="M111" i="1"/>
  <c r="B292" i="3" s="1"/>
  <c r="N111" i="1"/>
  <c r="B291" i="3" s="1"/>
  <c r="O111" i="1"/>
  <c r="B290" i="3" s="1"/>
  <c r="CK116" i="1"/>
  <c r="E293" i="3" s="1"/>
  <c r="F354" i="3"/>
  <c r="AR196" i="1"/>
  <c r="AS196" i="1"/>
  <c r="AP196" i="1"/>
  <c r="AQ196" i="1"/>
  <c r="AO196" i="1"/>
  <c r="AT196" i="1"/>
  <c r="AP182" i="1"/>
  <c r="AR182" i="1"/>
  <c r="AT182" i="1"/>
  <c r="AO182" i="1"/>
  <c r="AQ182" i="1"/>
  <c r="AO194" i="1"/>
  <c r="AO183" i="1"/>
  <c r="W187" i="1"/>
  <c r="BQ8" i="1"/>
  <c r="AR183" i="1"/>
  <c r="V187" i="1"/>
  <c r="U189" i="1"/>
  <c r="L111" i="1"/>
  <c r="CE111" i="1"/>
  <c r="B182" i="3" s="1"/>
  <c r="CM111" i="1"/>
  <c r="B188" i="3" s="1"/>
  <c r="AV196" i="1"/>
  <c r="BA196" i="1"/>
  <c r="AZ196" i="1"/>
  <c r="AW196" i="1"/>
  <c r="AY196" i="1"/>
  <c r="AX196" i="1"/>
  <c r="BA193" i="1"/>
  <c r="AV193" i="1"/>
  <c r="AW193" i="1"/>
  <c r="AY193" i="1"/>
  <c r="AX193" i="1"/>
  <c r="AZ193" i="1"/>
  <c r="CL116" i="1"/>
  <c r="E292" i="3" s="1"/>
  <c r="CK111" i="1"/>
  <c r="B189" i="3" s="1"/>
  <c r="CH116" i="1"/>
  <c r="D290" i="3" s="1"/>
  <c r="O196" i="1"/>
  <c r="K196" i="1"/>
  <c r="L196" i="1"/>
  <c r="M196" i="1"/>
  <c r="P196" i="1"/>
  <c r="N196" i="1"/>
  <c r="CN116" i="1"/>
  <c r="E290" i="3" s="1"/>
  <c r="AJ181" i="1"/>
  <c r="AG181" i="1"/>
  <c r="AC194" i="1"/>
  <c r="AD194" i="1" s="1"/>
  <c r="AH192" i="1"/>
  <c r="AJ192" i="1"/>
  <c r="AG192" i="1"/>
  <c r="AF192" i="1"/>
  <c r="AI192" i="1"/>
  <c r="AE192" i="1"/>
  <c r="AS179" i="1"/>
  <c r="AT179" i="1"/>
  <c r="AQ179" i="1"/>
  <c r="AP179" i="1"/>
  <c r="AO179" i="1"/>
  <c r="AR179" i="1"/>
  <c r="AQ186" i="1"/>
  <c r="AR186" i="1"/>
  <c r="AT186" i="1"/>
  <c r="AO186" i="1"/>
  <c r="O179" i="1"/>
  <c r="K179" i="1"/>
  <c r="L179" i="1"/>
  <c r="M179" i="1"/>
  <c r="N179" i="1"/>
  <c r="P179" i="1"/>
  <c r="M194" i="1"/>
  <c r="K194" i="1"/>
  <c r="L194" i="1"/>
  <c r="N194" i="1"/>
  <c r="P194" i="1"/>
  <c r="O194" i="1"/>
  <c r="AX187" i="1"/>
  <c r="AZ187" i="1"/>
  <c r="AV187" i="1"/>
  <c r="AY187" i="1"/>
  <c r="BA187" i="1"/>
  <c r="AW187" i="1"/>
  <c r="AX192" i="1"/>
  <c r="AY192" i="1"/>
  <c r="AW192" i="1"/>
  <c r="BA192" i="1"/>
  <c r="AV192" i="1"/>
  <c r="AZ192" i="1"/>
  <c r="AW179" i="1"/>
  <c r="AV179" i="1"/>
  <c r="AZ179" i="1"/>
  <c r="BA179" i="1"/>
  <c r="AX179" i="1"/>
  <c r="AY179" i="1"/>
  <c r="AT183" i="1"/>
  <c r="AQ183" i="1"/>
  <c r="AP186" i="1"/>
  <c r="CA111" i="1"/>
  <c r="B173" i="3" s="1"/>
  <c r="CA116" i="1"/>
  <c r="C291" i="3" s="1"/>
  <c r="BZ116" i="1"/>
  <c r="C292" i="3" s="1"/>
  <c r="BY111" i="1"/>
  <c r="B174" i="3" s="1"/>
  <c r="AV194" i="1"/>
  <c r="AX194" i="1"/>
  <c r="AY194" i="1"/>
  <c r="BA194" i="1"/>
  <c r="AZ194" i="1"/>
  <c r="AW194" i="1"/>
  <c r="M187" i="1"/>
  <c r="N187" i="1"/>
  <c r="O187" i="1"/>
  <c r="L187" i="1"/>
  <c r="P187" i="1"/>
  <c r="K187" i="1"/>
  <c r="AR189" i="1"/>
  <c r="AQ189" i="1"/>
  <c r="AO189" i="1"/>
  <c r="AP189" i="1"/>
  <c r="AT189" i="1"/>
  <c r="AS189" i="1"/>
  <c r="BY116" i="1"/>
  <c r="C293" i="3" s="1"/>
  <c r="CB116" i="1"/>
  <c r="C290" i="3" s="1"/>
  <c r="Z282" i="1"/>
  <c r="Y282" i="1"/>
  <c r="X282" i="1"/>
  <c r="W282" i="1"/>
  <c r="V282" i="1"/>
  <c r="U282" i="1"/>
  <c r="AF269" i="1"/>
  <c r="AP273" i="1"/>
  <c r="AC270" i="1"/>
  <c r="AD270" i="1" s="1"/>
  <c r="AG272" i="1"/>
  <c r="AI272" i="1"/>
  <c r="AJ272" i="1"/>
  <c r="AF272" i="1"/>
  <c r="AE272" i="1"/>
  <c r="AH272" i="1"/>
  <c r="AG278" i="1"/>
  <c r="AH278" i="1"/>
  <c r="AI278" i="1"/>
  <c r="AE278" i="1"/>
  <c r="AF278" i="1"/>
  <c r="AJ278" i="1"/>
  <c r="X274" i="1"/>
  <c r="AS280" i="1"/>
  <c r="AP280" i="1"/>
  <c r="AR280" i="1"/>
  <c r="AT280" i="1"/>
  <c r="AQ280" i="1"/>
  <c r="AO280" i="1"/>
  <c r="AH279" i="1"/>
  <c r="AI279" i="1"/>
  <c r="AF279" i="1"/>
  <c r="AJ279" i="1"/>
  <c r="AG279" i="1"/>
  <c r="AE279" i="1"/>
  <c r="P272" i="1"/>
  <c r="K272" i="1"/>
  <c r="N272" i="1"/>
  <c r="M272" i="1"/>
  <c r="L272" i="1"/>
  <c r="O272" i="1"/>
  <c r="AG269" i="1"/>
  <c r="AT273" i="1"/>
  <c r="AQ273" i="1"/>
  <c r="AI277" i="1"/>
  <c r="S279" i="1"/>
  <c r="T279" i="1" s="1"/>
  <c r="S280" i="1"/>
  <c r="T280" i="1" s="1"/>
  <c r="AC280" i="1"/>
  <c r="AD280" i="1" s="1"/>
  <c r="S270" i="1"/>
  <c r="T270" i="1" s="1"/>
  <c r="AX279" i="1"/>
  <c r="AY279" i="1"/>
  <c r="AZ279" i="1"/>
  <c r="AV279" i="1"/>
  <c r="AW279" i="1"/>
  <c r="BA279" i="1"/>
  <c r="L278" i="1"/>
  <c r="M278" i="1"/>
  <c r="N278" i="1"/>
  <c r="K278" i="1"/>
  <c r="O278" i="1"/>
  <c r="P278" i="1"/>
  <c r="AW280" i="1"/>
  <c r="BA280" i="1"/>
  <c r="AY280" i="1"/>
  <c r="AX280" i="1"/>
  <c r="AV280" i="1"/>
  <c r="AZ280" i="1"/>
  <c r="AG277" i="1"/>
  <c r="AJ277" i="1"/>
  <c r="S278" i="1"/>
  <c r="T278" i="1" s="1"/>
  <c r="AX274" i="1"/>
  <c r="AV274" i="1"/>
  <c r="AW274" i="1"/>
  <c r="BA274" i="1"/>
  <c r="AE277" i="1"/>
  <c r="S272" i="1"/>
  <c r="T272" i="1" s="1"/>
  <c r="L269" i="1"/>
  <c r="K269" i="1"/>
  <c r="O269" i="1"/>
  <c r="J287" i="1"/>
  <c r="P269" i="1"/>
  <c r="M269" i="1"/>
  <c r="N269" i="1"/>
  <c r="AM278" i="1"/>
  <c r="AN278" i="1" s="1"/>
  <c r="AU287" i="1"/>
  <c r="Z284" i="1"/>
  <c r="AE191" i="1"/>
  <c r="AF191" i="1"/>
  <c r="AH191" i="1"/>
  <c r="AI191" i="1"/>
  <c r="AJ191" i="1"/>
  <c r="AG191" i="1"/>
  <c r="AO211" i="1" l="1"/>
  <c r="U230" i="1"/>
  <c r="AG182" i="1"/>
  <c r="V264" i="1"/>
  <c r="AE196" i="1"/>
  <c r="AI254" i="1"/>
  <c r="AS276" i="1"/>
  <c r="X205" i="1"/>
  <c r="AQ286" i="1"/>
  <c r="W209" i="1"/>
  <c r="AQ211" i="1"/>
  <c r="AP211" i="1"/>
  <c r="Z230" i="1"/>
  <c r="X188" i="1"/>
  <c r="AS251" i="1"/>
  <c r="AJ250" i="1"/>
  <c r="U183" i="1"/>
  <c r="AI260" i="1"/>
  <c r="AF260" i="1"/>
  <c r="U205" i="1"/>
  <c r="V205" i="1"/>
  <c r="AP243" i="1"/>
  <c r="AQ264" i="1"/>
  <c r="AR264" i="1"/>
  <c r="Y241" i="1"/>
  <c r="Z238" i="1"/>
  <c r="AP229" i="1"/>
  <c r="AF254" i="1"/>
  <c r="AG254" i="1"/>
  <c r="AP237" i="1"/>
  <c r="AP264" i="1"/>
  <c r="W205" i="1"/>
  <c r="V271" i="1"/>
  <c r="AO239" i="1"/>
  <c r="AR211" i="1"/>
  <c r="AE252" i="1"/>
  <c r="AP251" i="1"/>
  <c r="AH250" i="1"/>
  <c r="AO264" i="1"/>
  <c r="W241" i="1"/>
  <c r="X251" i="1"/>
  <c r="AJ226" i="1"/>
  <c r="Z251" i="1"/>
  <c r="AE254" i="1"/>
  <c r="AS218" i="1"/>
  <c r="U227" i="1"/>
  <c r="AR251" i="1"/>
  <c r="AH284" i="1"/>
  <c r="AR286" i="1"/>
  <c r="AS286" i="1"/>
  <c r="AH211" i="1"/>
  <c r="AQ252" i="1"/>
  <c r="X253" i="1"/>
  <c r="AH184" i="1"/>
  <c r="AJ284" i="1"/>
  <c r="AJ207" i="1"/>
  <c r="AJ267" i="1"/>
  <c r="V250" i="1"/>
  <c r="Z241" i="1"/>
  <c r="AP286" i="1"/>
  <c r="AT286" i="1"/>
  <c r="AE181" i="1"/>
  <c r="AJ211" i="1"/>
  <c r="AG211" i="1"/>
  <c r="V202" i="1"/>
  <c r="AS252" i="1"/>
  <c r="AS191" i="1"/>
  <c r="AI184" i="1"/>
  <c r="AF250" i="1"/>
  <c r="AH182" i="1"/>
  <c r="AI207" i="1"/>
  <c r="AI267" i="1"/>
  <c r="AG267" i="1"/>
  <c r="Z250" i="1"/>
  <c r="U242" i="1"/>
  <c r="AP217" i="1"/>
  <c r="Y220" i="1"/>
  <c r="AI249" i="1"/>
  <c r="V241" i="1"/>
  <c r="AO199" i="1"/>
  <c r="B293" i="3"/>
  <c r="AF284" i="1"/>
  <c r="AI211" i="1"/>
  <c r="AR252" i="1"/>
  <c r="AG284" i="1"/>
  <c r="AI284" i="1"/>
  <c r="AE182" i="1"/>
  <c r="AJ249" i="1"/>
  <c r="AH181" i="1"/>
  <c r="AI181" i="1"/>
  <c r="AS199" i="1"/>
  <c r="AQ194" i="1"/>
  <c r="AS228" i="1"/>
  <c r="AE265" i="1"/>
  <c r="AF184" i="1"/>
  <c r="AJ182" i="1"/>
  <c r="AG207" i="1"/>
  <c r="AH267" i="1"/>
  <c r="AP203" i="1"/>
  <c r="Y250" i="1"/>
  <c r="W242" i="1"/>
  <c r="AF182" i="1"/>
  <c r="Z220" i="1"/>
  <c r="U241" i="1"/>
  <c r="AS203" i="1"/>
  <c r="AJ285" i="1"/>
  <c r="AI281" i="1"/>
  <c r="AH281" i="1"/>
  <c r="AE285" i="1"/>
  <c r="AF281" i="1"/>
  <c r="AJ281" i="1"/>
  <c r="AG285" i="1"/>
  <c r="AF285" i="1"/>
  <c r="AH285" i="1"/>
  <c r="AT284" i="1"/>
  <c r="X277" i="1"/>
  <c r="AQ276" i="1"/>
  <c r="AR276" i="1"/>
  <c r="AO276" i="1"/>
  <c r="W274" i="1"/>
  <c r="AR270" i="1"/>
  <c r="AT270" i="1"/>
  <c r="AS270" i="1"/>
  <c r="AR258" i="1"/>
  <c r="Z257" i="1"/>
  <c r="AG249" i="1"/>
  <c r="AH249" i="1"/>
  <c r="AJ244" i="1"/>
  <c r="AH244" i="1"/>
  <c r="AT243" i="1"/>
  <c r="W238" i="1"/>
  <c r="Y238" i="1"/>
  <c r="V238" i="1"/>
  <c r="AO237" i="1"/>
  <c r="AQ237" i="1"/>
  <c r="AR237" i="1"/>
  <c r="AT237" i="1"/>
  <c r="X230" i="1"/>
  <c r="AG230" i="1"/>
  <c r="Y230" i="1"/>
  <c r="V230" i="1"/>
  <c r="AJ230" i="1"/>
  <c r="AE227" i="1"/>
  <c r="AJ227" i="1"/>
  <c r="AI227" i="1"/>
  <c r="AQ218" i="1"/>
  <c r="AT218" i="1"/>
  <c r="AO218" i="1"/>
  <c r="AR218" i="1"/>
  <c r="AS209" i="1"/>
  <c r="AH202" i="1"/>
  <c r="AI202" i="1"/>
  <c r="AJ202" i="1"/>
  <c r="AF202" i="1"/>
  <c r="AF196" i="1"/>
  <c r="AJ196" i="1"/>
  <c r="AH196" i="1"/>
  <c r="AG196" i="1"/>
  <c r="AI193" i="1"/>
  <c r="AH193" i="1"/>
  <c r="AF193" i="1"/>
  <c r="Y188" i="1"/>
  <c r="Z188" i="1"/>
  <c r="Y185" i="1"/>
  <c r="W182" i="1"/>
  <c r="Y182" i="1"/>
  <c r="Z182" i="1"/>
  <c r="V182" i="1"/>
  <c r="U182" i="1"/>
  <c r="AO209" i="1"/>
  <c r="V210" i="1"/>
  <c r="V253" i="1"/>
  <c r="V256" i="1"/>
  <c r="AO195" i="1"/>
  <c r="Y276" i="1"/>
  <c r="W276" i="1"/>
  <c r="AH240" i="1"/>
  <c r="AT193" i="1"/>
  <c r="AE249" i="1"/>
  <c r="X276" i="1"/>
  <c r="V276" i="1"/>
  <c r="Z185" i="1"/>
  <c r="AT276" i="1"/>
  <c r="Z256" i="1"/>
  <c r="V188" i="1"/>
  <c r="AQ193" i="1"/>
  <c r="AH241" i="1"/>
  <c r="AP258" i="1"/>
  <c r="V286" i="1"/>
  <c r="U286" i="1"/>
  <c r="W286" i="1"/>
  <c r="Y286" i="1"/>
  <c r="X286" i="1"/>
  <c r="AS284" i="1"/>
  <c r="AQ284" i="1"/>
  <c r="U274" i="1"/>
  <c r="V274" i="1"/>
  <c r="Z274" i="1"/>
  <c r="AR272" i="1"/>
  <c r="AT272" i="1"/>
  <c r="AO272" i="1"/>
  <c r="AQ272" i="1"/>
  <c r="AS272" i="1"/>
  <c r="AO267" i="1"/>
  <c r="AJ265" i="1"/>
  <c r="AF265" i="1"/>
  <c r="AH265" i="1"/>
  <c r="V257" i="1"/>
  <c r="X257" i="1"/>
  <c r="Y257" i="1"/>
  <c r="W257" i="1"/>
  <c r="W227" i="1"/>
  <c r="Y227" i="1"/>
  <c r="V227" i="1"/>
  <c r="AG226" i="1"/>
  <c r="Z227" i="1"/>
  <c r="AF221" i="1"/>
  <c r="AI226" i="1"/>
  <c r="AF226" i="1"/>
  <c r="AH243" i="1"/>
  <c r="AE190" i="1"/>
  <c r="AP249" i="1"/>
  <c r="AH235" i="1"/>
  <c r="AH226" i="1"/>
  <c r="AE243" i="1"/>
  <c r="AQ257" i="1"/>
  <c r="AR243" i="1"/>
  <c r="AH252" i="1"/>
  <c r="AS258" i="1"/>
  <c r="AT258" i="1"/>
  <c r="AJ252" i="1"/>
  <c r="AJ183" i="1"/>
  <c r="Y237" i="1"/>
  <c r="AO185" i="1"/>
  <c r="U220" i="1"/>
  <c r="AI183" i="1"/>
  <c r="AG183" i="1"/>
  <c r="AI216" i="1"/>
  <c r="V196" i="1"/>
  <c r="U197" i="1"/>
  <c r="AG216" i="1"/>
  <c r="AF252" i="1"/>
  <c r="Y184" i="1"/>
  <c r="AH213" i="1"/>
  <c r="AG252" i="1"/>
  <c r="Z237" i="1"/>
  <c r="AR285" i="1"/>
  <c r="AF183" i="1"/>
  <c r="AQ285" i="1"/>
  <c r="V220" i="1"/>
  <c r="AH183" i="1"/>
  <c r="Z224" i="1"/>
  <c r="AS285" i="1"/>
  <c r="X237" i="1"/>
  <c r="AJ251" i="1"/>
  <c r="AF179" i="1"/>
  <c r="X213" i="1"/>
  <c r="AJ198" i="1"/>
  <c r="AR230" i="1"/>
  <c r="AF216" i="1"/>
  <c r="W184" i="1"/>
  <c r="AE180" i="1"/>
  <c r="V237" i="1"/>
  <c r="X220" i="1"/>
  <c r="Y196" i="1"/>
  <c r="AF227" i="1"/>
  <c r="AG227" i="1"/>
  <c r="X234" i="1"/>
  <c r="Z234" i="1"/>
  <c r="AH198" i="1"/>
  <c r="Z277" i="1"/>
  <c r="U277" i="1"/>
  <c r="Z184" i="1"/>
  <c r="U184" i="1"/>
  <c r="AO249" i="1"/>
  <c r="AF204" i="1"/>
  <c r="AI180" i="1"/>
  <c r="W264" i="1"/>
  <c r="AR267" i="1"/>
  <c r="AS229" i="1"/>
  <c r="Z264" i="1"/>
  <c r="AP267" i="1"/>
  <c r="W195" i="1"/>
  <c r="AP285" i="1"/>
  <c r="AT285" i="1"/>
  <c r="U196" i="1"/>
  <c r="AG251" i="1"/>
  <c r="AF198" i="1"/>
  <c r="Z228" i="1"/>
  <c r="Y277" i="1"/>
  <c r="AG257" i="1"/>
  <c r="X184" i="1"/>
  <c r="AT249" i="1"/>
  <c r="AE229" i="1"/>
  <c r="AF180" i="1"/>
  <c r="AG180" i="1"/>
  <c r="AS267" i="1"/>
  <c r="AQ267" i="1"/>
  <c r="W196" i="1"/>
  <c r="V281" i="1"/>
  <c r="W277" i="1"/>
  <c r="Z196" i="1"/>
  <c r="AJ209" i="1"/>
  <c r="AE208" i="1"/>
  <c r="V228" i="1"/>
  <c r="AQ249" i="1"/>
  <c r="AJ180" i="1"/>
  <c r="Y264" i="1"/>
  <c r="X264" i="1"/>
  <c r="AT210" i="1"/>
  <c r="U191" i="1"/>
  <c r="W183" i="1"/>
  <c r="Z191" i="1"/>
  <c r="W181" i="1"/>
  <c r="Y186" i="1"/>
  <c r="V191" i="1"/>
  <c r="Z183" i="1"/>
  <c r="V183" i="1"/>
  <c r="Z181" i="1"/>
  <c r="AG195" i="1"/>
  <c r="U195" i="1"/>
  <c r="Y183" i="1"/>
  <c r="Z213" i="1"/>
  <c r="AS230" i="1"/>
  <c r="AT230" i="1"/>
  <c r="Z186" i="1"/>
  <c r="U186" i="1"/>
  <c r="Z252" i="1"/>
  <c r="AP220" i="1"/>
  <c r="W255" i="1"/>
  <c r="AR185" i="1"/>
  <c r="Y255" i="1"/>
  <c r="Y262" i="1"/>
  <c r="AT260" i="1"/>
  <c r="AR260" i="1"/>
  <c r="AE193" i="1"/>
  <c r="AJ193" i="1"/>
  <c r="AE276" i="1"/>
  <c r="AJ187" i="1"/>
  <c r="W213" i="1"/>
  <c r="V213" i="1"/>
  <c r="AQ230" i="1"/>
  <c r="V186" i="1"/>
  <c r="W186" i="1"/>
  <c r="W252" i="1"/>
  <c r="AR220" i="1"/>
  <c r="AO220" i="1"/>
  <c r="AQ245" i="1"/>
  <c r="U255" i="1"/>
  <c r="AQ243" i="1"/>
  <c r="Y190" i="1"/>
  <c r="V262" i="1"/>
  <c r="W262" i="1"/>
  <c r="U262" i="1"/>
  <c r="AP260" i="1"/>
  <c r="AR208" i="1"/>
  <c r="AF276" i="1"/>
  <c r="Y213" i="1"/>
  <c r="AH200" i="1"/>
  <c r="AQ220" i="1"/>
  <c r="AP245" i="1"/>
  <c r="AR195" i="1"/>
  <c r="AT239" i="1"/>
  <c r="AO243" i="1"/>
  <c r="Z262" i="1"/>
  <c r="AT257" i="1"/>
  <c r="W253" i="1"/>
  <c r="U253" i="1"/>
  <c r="Y253" i="1"/>
  <c r="AH251" i="1"/>
  <c r="AI251" i="1"/>
  <c r="AF251" i="1"/>
  <c r="AE246" i="1"/>
  <c r="AI246" i="1"/>
  <c r="AH246" i="1"/>
  <c r="AG246" i="1"/>
  <c r="AJ246" i="1"/>
  <c r="AF246" i="1"/>
  <c r="U281" i="1"/>
  <c r="AJ276" i="1"/>
  <c r="X192" i="1"/>
  <c r="AI179" i="1"/>
  <c r="AG179" i="1"/>
  <c r="V189" i="1"/>
  <c r="AR193" i="1"/>
  <c r="AJ190" i="1"/>
  <c r="AH208" i="1"/>
  <c r="Z189" i="1"/>
  <c r="W228" i="1"/>
  <c r="Y189" i="1"/>
  <c r="AR228" i="1"/>
  <c r="AO241" i="1"/>
  <c r="V252" i="1"/>
  <c r="X252" i="1"/>
  <c r="X189" i="1"/>
  <c r="AR245" i="1"/>
  <c r="AO245" i="1"/>
  <c r="W260" i="1"/>
  <c r="AQ195" i="1"/>
  <c r="AT195" i="1"/>
  <c r="AG243" i="1"/>
  <c r="AI235" i="1"/>
  <c r="AT229" i="1"/>
  <c r="AS257" i="1"/>
  <c r="AT217" i="1"/>
  <c r="V190" i="1"/>
  <c r="AG221" i="1"/>
  <c r="AJ221" i="1"/>
  <c r="AP185" i="1"/>
  <c r="AS260" i="1"/>
  <c r="AQ260" i="1"/>
  <c r="AG276" i="1"/>
  <c r="AE179" i="1"/>
  <c r="AF190" i="1"/>
  <c r="AF208" i="1"/>
  <c r="U210" i="1"/>
  <c r="X228" i="1"/>
  <c r="AQ228" i="1"/>
  <c r="AO228" i="1"/>
  <c r="AJ237" i="1"/>
  <c r="AQ241" i="1"/>
  <c r="Y281" i="1"/>
  <c r="U252" i="1"/>
  <c r="AT245" i="1"/>
  <c r="Z260" i="1"/>
  <c r="AG235" i="1"/>
  <c r="AP195" i="1"/>
  <c r="AE235" i="1"/>
  <c r="AR217" i="1"/>
  <c r="AI243" i="1"/>
  <c r="AR229" i="1"/>
  <c r="AJ235" i="1"/>
  <c r="AQ217" i="1"/>
  <c r="AS217" i="1"/>
  <c r="AH221" i="1"/>
  <c r="Z281" i="1"/>
  <c r="AI276" i="1"/>
  <c r="X281" i="1"/>
  <c r="AH179" i="1"/>
  <c r="Z210" i="1"/>
  <c r="Y228" i="1"/>
  <c r="AP228" i="1"/>
  <c r="AT241" i="1"/>
  <c r="V260" i="1"/>
  <c r="AI190" i="1"/>
  <c r="AF243" i="1"/>
  <c r="AS185" i="1"/>
  <c r="AQ185" i="1"/>
  <c r="AO229" i="1"/>
  <c r="AI221" i="1"/>
  <c r="U249" i="1"/>
  <c r="V249" i="1"/>
  <c r="AH237" i="1"/>
  <c r="AE237" i="1"/>
  <c r="AG237" i="1"/>
  <c r="AI237" i="1"/>
  <c r="AI230" i="1"/>
  <c r="AF230" i="1"/>
  <c r="AH230" i="1"/>
  <c r="V229" i="1"/>
  <c r="X224" i="1"/>
  <c r="W219" i="1"/>
  <c r="X219" i="1"/>
  <c r="AP210" i="1"/>
  <c r="AE209" i="1"/>
  <c r="AI209" i="1"/>
  <c r="AG209" i="1"/>
  <c r="AH209" i="1"/>
  <c r="AT208" i="1"/>
  <c r="AO208" i="1"/>
  <c r="AP208" i="1"/>
  <c r="AQ208" i="1"/>
  <c r="AR200" i="1"/>
  <c r="X197" i="1"/>
  <c r="W197" i="1"/>
  <c r="V197" i="1"/>
  <c r="Z197" i="1"/>
  <c r="AR233" i="1"/>
  <c r="AE282" i="1"/>
  <c r="AG282" i="1"/>
  <c r="AI282" i="1"/>
  <c r="AH282" i="1"/>
  <c r="AJ282" i="1"/>
  <c r="AF282" i="1"/>
  <c r="AG187" i="1"/>
  <c r="Y202" i="1"/>
  <c r="AQ209" i="1"/>
  <c r="AJ236" i="1"/>
  <c r="AJ257" i="1"/>
  <c r="AS233" i="1"/>
  <c r="AJ213" i="1"/>
  <c r="Z229" i="1"/>
  <c r="AE241" i="1"/>
  <c r="Y224" i="1"/>
  <c r="AH257" i="1"/>
  <c r="AI187" i="1"/>
  <c r="AE187" i="1"/>
  <c r="U181" i="1"/>
  <c r="V181" i="1"/>
  <c r="Y275" i="1"/>
  <c r="Z202" i="1"/>
  <c r="AR209" i="1"/>
  <c r="AP207" i="1"/>
  <c r="AI208" i="1"/>
  <c r="AJ208" i="1"/>
  <c r="AE198" i="1"/>
  <c r="W210" i="1"/>
  <c r="X210" i="1"/>
  <c r="AG200" i="1"/>
  <c r="AE200" i="1"/>
  <c r="AG213" i="1"/>
  <c r="AH236" i="1"/>
  <c r="AF236" i="1"/>
  <c r="AE257" i="1"/>
  <c r="AS210" i="1"/>
  <c r="AR210" i="1"/>
  <c r="X256" i="1"/>
  <c r="W191" i="1"/>
  <c r="AF229" i="1"/>
  <c r="AI229" i="1"/>
  <c r="AE204" i="1"/>
  <c r="AH204" i="1"/>
  <c r="U214" i="1"/>
  <c r="AF244" i="1"/>
  <c r="AI241" i="1"/>
  <c r="AO233" i="1"/>
  <c r="AE213" i="1"/>
  <c r="X249" i="1"/>
  <c r="Y191" i="1"/>
  <c r="U238" i="1"/>
  <c r="AO257" i="1"/>
  <c r="U229" i="1"/>
  <c r="X229" i="1"/>
  <c r="AP239" i="1"/>
  <c r="Z190" i="1"/>
  <c r="U224" i="1"/>
  <c r="AF257" i="1"/>
  <c r="Z212" i="1"/>
  <c r="V212" i="1"/>
  <c r="W202" i="1"/>
  <c r="AT209" i="1"/>
  <c r="AQ207" i="1"/>
  <c r="AJ200" i="1"/>
  <c r="AF200" i="1"/>
  <c r="AF213" i="1"/>
  <c r="AG236" i="1"/>
  <c r="Z195" i="1"/>
  <c r="AJ229" i="1"/>
  <c r="AG229" i="1"/>
  <c r="AI204" i="1"/>
  <c r="AJ204" i="1"/>
  <c r="AG244" i="1"/>
  <c r="AQ239" i="1"/>
  <c r="X190" i="1"/>
  <c r="X212" i="1"/>
  <c r="AI244" i="1"/>
  <c r="U212" i="1"/>
  <c r="AF187" i="1"/>
  <c r="X181" i="1"/>
  <c r="X195" i="1"/>
  <c r="U275" i="1"/>
  <c r="Z198" i="1"/>
  <c r="AG198" i="1"/>
  <c r="X275" i="1"/>
  <c r="V195" i="1"/>
  <c r="AQ210" i="1"/>
  <c r="AJ241" i="1"/>
  <c r="AP233" i="1"/>
  <c r="AF241" i="1"/>
  <c r="AQ233" i="1"/>
  <c r="Y229" i="1"/>
  <c r="AR239" i="1"/>
  <c r="W190" i="1"/>
  <c r="Y212" i="1"/>
  <c r="W224" i="1"/>
  <c r="AE273" i="1"/>
  <c r="AG273" i="1"/>
  <c r="AH273" i="1"/>
  <c r="AI273" i="1"/>
  <c r="AF273" i="1"/>
  <c r="AJ273" i="1"/>
  <c r="AT212" i="1"/>
  <c r="AR212" i="1"/>
  <c r="AO212" i="1"/>
  <c r="AS212" i="1"/>
  <c r="AP212" i="1"/>
  <c r="AQ212" i="1"/>
  <c r="AS193" i="1"/>
  <c r="AO193" i="1"/>
  <c r="AJ253" i="1"/>
  <c r="AS249" i="1"/>
  <c r="V219" i="1"/>
  <c r="AS241" i="1"/>
  <c r="AG253" i="1"/>
  <c r="AQ232" i="1"/>
  <c r="AE242" i="1"/>
  <c r="AH242" i="1"/>
  <c r="AI242" i="1"/>
  <c r="AF242" i="1"/>
  <c r="AJ242" i="1"/>
  <c r="AG242" i="1"/>
  <c r="AP221" i="1"/>
  <c r="AQ221" i="1"/>
  <c r="AR221" i="1"/>
  <c r="AO221" i="1"/>
  <c r="AS221" i="1"/>
  <c r="AT221" i="1"/>
  <c r="Y249" i="1"/>
  <c r="W249" i="1"/>
  <c r="AE195" i="1"/>
  <c r="AJ195" i="1"/>
  <c r="AF195" i="1"/>
  <c r="AI195" i="1"/>
  <c r="X222" i="1"/>
  <c r="U222" i="1"/>
  <c r="Z222" i="1"/>
  <c r="Y222" i="1"/>
  <c r="W222" i="1"/>
  <c r="V222" i="1"/>
  <c r="AH253" i="1"/>
  <c r="AJ233" i="1"/>
  <c r="AF233" i="1"/>
  <c r="AG233" i="1"/>
  <c r="AH233" i="1"/>
  <c r="AE233" i="1"/>
  <c r="AI233" i="1"/>
  <c r="U198" i="1"/>
  <c r="V192" i="1"/>
  <c r="X198" i="1"/>
  <c r="Z219" i="1"/>
  <c r="AP257" i="1"/>
  <c r="U256" i="1"/>
  <c r="W256" i="1"/>
  <c r="AI186" i="1"/>
  <c r="AG186" i="1"/>
  <c r="AE186" i="1"/>
  <c r="AH186" i="1"/>
  <c r="AJ186" i="1"/>
  <c r="AF186" i="1"/>
  <c r="AP192" i="1"/>
  <c r="V198" i="1"/>
  <c r="Z179" i="1"/>
  <c r="AT200" i="1"/>
  <c r="AQ200" i="1"/>
  <c r="AP200" i="1"/>
  <c r="AO200" i="1"/>
  <c r="X226" i="1"/>
  <c r="W226" i="1"/>
  <c r="Z226" i="1"/>
  <c r="Y226" i="1"/>
  <c r="U226" i="1"/>
  <c r="V226" i="1"/>
  <c r="AG263" i="1"/>
  <c r="AE263" i="1"/>
  <c r="AF263" i="1"/>
  <c r="AJ263" i="1"/>
  <c r="AH263" i="1"/>
  <c r="AI263" i="1"/>
  <c r="AH258" i="1"/>
  <c r="AI258" i="1"/>
  <c r="AE258" i="1"/>
  <c r="AG258" i="1"/>
  <c r="AJ258" i="1"/>
  <c r="W258" i="1"/>
  <c r="U258" i="1"/>
  <c r="V258" i="1"/>
  <c r="X258" i="1"/>
  <c r="Z258" i="1"/>
  <c r="Y258" i="1"/>
  <c r="AD287" i="1"/>
  <c r="Y233" i="1"/>
  <c r="X233" i="1"/>
  <c r="V233" i="1"/>
  <c r="Z233" i="1"/>
  <c r="W233" i="1"/>
  <c r="U233" i="1"/>
  <c r="AO201" i="1"/>
  <c r="AR201" i="1"/>
  <c r="AT201" i="1"/>
  <c r="AP201" i="1"/>
  <c r="AS201" i="1"/>
  <c r="AQ201" i="1"/>
  <c r="W198" i="1"/>
  <c r="U219" i="1"/>
  <c r="AH217" i="1"/>
  <c r="AG217" i="1"/>
  <c r="AF217" i="1"/>
  <c r="AE217" i="1"/>
  <c r="AI217" i="1"/>
  <c r="AJ217" i="1"/>
  <c r="Z268" i="1"/>
  <c r="Y268" i="1"/>
  <c r="V268" i="1"/>
  <c r="U268" i="1"/>
  <c r="X268" i="1"/>
  <c r="W268" i="1"/>
  <c r="AT187" i="1"/>
  <c r="AR246" i="1"/>
  <c r="AQ246" i="1"/>
  <c r="AP246" i="1"/>
  <c r="AO246" i="1"/>
  <c r="AT246" i="1"/>
  <c r="AS246" i="1"/>
  <c r="U221" i="1"/>
  <c r="Y221" i="1"/>
  <c r="W221" i="1"/>
  <c r="X221" i="1"/>
  <c r="Z221" i="1"/>
  <c r="V221" i="1"/>
  <c r="Y215" i="1"/>
  <c r="U215" i="1"/>
  <c r="X215" i="1"/>
  <c r="W215" i="1"/>
  <c r="V215" i="1"/>
  <c r="Z215" i="1"/>
  <c r="AR238" i="1"/>
  <c r="AS238" i="1"/>
  <c r="AT238" i="1"/>
  <c r="AO238" i="1"/>
  <c r="AP238" i="1"/>
  <c r="AQ238" i="1"/>
  <c r="AH247" i="1"/>
  <c r="AE247" i="1"/>
  <c r="AF247" i="1"/>
  <c r="AJ247" i="1"/>
  <c r="AI247" i="1"/>
  <c r="AG247" i="1"/>
  <c r="V214" i="1"/>
  <c r="W214" i="1"/>
  <c r="Y214" i="1"/>
  <c r="X214" i="1"/>
  <c r="W217" i="1"/>
  <c r="Y217" i="1"/>
  <c r="X217" i="1"/>
  <c r="V217" i="1"/>
  <c r="U217" i="1"/>
  <c r="Z217" i="1"/>
  <c r="AS226" i="1"/>
  <c r="AR226" i="1"/>
  <c r="AQ226" i="1"/>
  <c r="AO226" i="1"/>
  <c r="AT226" i="1"/>
  <c r="AP226" i="1"/>
  <c r="AR265" i="1"/>
  <c r="AO265" i="1"/>
  <c r="AT265" i="1"/>
  <c r="AP265" i="1"/>
  <c r="AS265" i="1"/>
  <c r="AQ265" i="1"/>
  <c r="AG222" i="1"/>
  <c r="AH222" i="1"/>
  <c r="AE222" i="1"/>
  <c r="AI222" i="1"/>
  <c r="AF222" i="1"/>
  <c r="AJ222" i="1"/>
  <c r="AP224" i="1"/>
  <c r="AQ224" i="1"/>
  <c r="AS224" i="1"/>
  <c r="AT224" i="1"/>
  <c r="AO224" i="1"/>
  <c r="AR224" i="1"/>
  <c r="AS207" i="1"/>
  <c r="AR215" i="1"/>
  <c r="AS215" i="1"/>
  <c r="AT215" i="1"/>
  <c r="AP215" i="1"/>
  <c r="AO215" i="1"/>
  <c r="AQ215" i="1"/>
  <c r="AF238" i="1"/>
  <c r="AI238" i="1"/>
  <c r="AJ238" i="1"/>
  <c r="AH238" i="1"/>
  <c r="AE238" i="1"/>
  <c r="AG238" i="1"/>
  <c r="AG214" i="1"/>
  <c r="AI214" i="1"/>
  <c r="AE214" i="1"/>
  <c r="AH214" i="1"/>
  <c r="AJ214" i="1"/>
  <c r="AF214" i="1"/>
  <c r="AP235" i="1"/>
  <c r="AO235" i="1"/>
  <c r="AT235" i="1"/>
  <c r="AQ235" i="1"/>
  <c r="AS235" i="1"/>
  <c r="AR235" i="1"/>
  <c r="W261" i="1"/>
  <c r="X261" i="1"/>
  <c r="U261" i="1"/>
  <c r="V261" i="1"/>
  <c r="Z261" i="1"/>
  <c r="Y261" i="1"/>
  <c r="AT261" i="1"/>
  <c r="AO261" i="1"/>
  <c r="AS261" i="1"/>
  <c r="AQ261" i="1"/>
  <c r="AR261" i="1"/>
  <c r="AP261" i="1"/>
  <c r="X225" i="1"/>
  <c r="Z225" i="1"/>
  <c r="W225" i="1"/>
  <c r="Y225" i="1"/>
  <c r="V225" i="1"/>
  <c r="U225" i="1"/>
  <c r="AS181" i="1"/>
  <c r="AO181" i="1"/>
  <c r="AT181" i="1"/>
  <c r="AQ181" i="1"/>
  <c r="AP181" i="1"/>
  <c r="AR181" i="1"/>
  <c r="U265" i="1"/>
  <c r="V265" i="1"/>
  <c r="Z265" i="1"/>
  <c r="Y265" i="1"/>
  <c r="W265" i="1"/>
  <c r="X265" i="1"/>
  <c r="U235" i="1"/>
  <c r="Z235" i="1"/>
  <c r="V235" i="1"/>
  <c r="W235" i="1"/>
  <c r="X235" i="1"/>
  <c r="Y235" i="1"/>
  <c r="AF232" i="1"/>
  <c r="AJ232" i="1"/>
  <c r="AI232" i="1"/>
  <c r="AE232" i="1"/>
  <c r="AG232" i="1"/>
  <c r="AH232" i="1"/>
  <c r="AF188" i="1"/>
  <c r="AJ188" i="1"/>
  <c r="AH188" i="1"/>
  <c r="AE188" i="1"/>
  <c r="AG188" i="1"/>
  <c r="AI188" i="1"/>
  <c r="U239" i="1"/>
  <c r="Y239" i="1"/>
  <c r="Z239" i="1"/>
  <c r="X239" i="1"/>
  <c r="W239" i="1"/>
  <c r="V239" i="1"/>
  <c r="Z206" i="1"/>
  <c r="Y206" i="1"/>
  <c r="W206" i="1"/>
  <c r="U206" i="1"/>
  <c r="V206" i="1"/>
  <c r="X206" i="1"/>
  <c r="AE228" i="1"/>
  <c r="AI228" i="1"/>
  <c r="AJ228" i="1"/>
  <c r="AH228" i="1"/>
  <c r="AG228" i="1"/>
  <c r="AF228" i="1"/>
  <c r="V263" i="1"/>
  <c r="Z263" i="1"/>
  <c r="Y263" i="1"/>
  <c r="W263" i="1"/>
  <c r="U263" i="1"/>
  <c r="X263" i="1"/>
  <c r="AI219" i="1"/>
  <c r="AJ219" i="1"/>
  <c r="AG219" i="1"/>
  <c r="AE219" i="1"/>
  <c r="AF219" i="1"/>
  <c r="AH219" i="1"/>
  <c r="X223" i="1"/>
  <c r="W223" i="1"/>
  <c r="Y223" i="1"/>
  <c r="Z223" i="1"/>
  <c r="V223" i="1"/>
  <c r="U223" i="1"/>
  <c r="X203" i="1"/>
  <c r="W203" i="1"/>
  <c r="V203" i="1"/>
  <c r="U203" i="1"/>
  <c r="Y203" i="1"/>
  <c r="Z203" i="1"/>
  <c r="Z192" i="1"/>
  <c r="W192" i="1"/>
  <c r="AO192" i="1"/>
  <c r="U192" i="1"/>
  <c r="W179" i="1"/>
  <c r="Y179" i="1"/>
  <c r="X179" i="1"/>
  <c r="U179" i="1"/>
  <c r="AF253" i="1"/>
  <c r="AE253" i="1"/>
  <c r="L287" i="1"/>
  <c r="L288" i="1" s="1"/>
  <c r="D167" i="1" s="1"/>
  <c r="D273" i="3" s="1"/>
  <c r="AJ199" i="1"/>
  <c r="AF199" i="1"/>
  <c r="AH199" i="1"/>
  <c r="AE199" i="1"/>
  <c r="AG199" i="1"/>
  <c r="AI199" i="1"/>
  <c r="AQ204" i="1"/>
  <c r="AO204" i="1"/>
  <c r="AR204" i="1"/>
  <c r="AP204" i="1"/>
  <c r="AS204" i="1"/>
  <c r="AT204" i="1"/>
  <c r="V275" i="1"/>
  <c r="Z275" i="1"/>
  <c r="M287" i="1"/>
  <c r="M288" i="1" s="1"/>
  <c r="F167" i="1" s="1"/>
  <c r="E273" i="3" s="1"/>
  <c r="H307" i="1"/>
  <c r="D354" i="3" s="1"/>
  <c r="E354" i="3" s="1"/>
  <c r="F307" i="1"/>
  <c r="D356" i="3" s="1"/>
  <c r="E356" i="3" s="1"/>
  <c r="BO110" i="1"/>
  <c r="B221" i="3" s="1"/>
  <c r="AW287" i="1"/>
  <c r="AW288" i="1" s="1"/>
  <c r="D171" i="1" s="1"/>
  <c r="D277" i="3" s="1"/>
  <c r="BN110" i="1"/>
  <c r="B222" i="3" s="1"/>
  <c r="G353" i="3"/>
  <c r="AY287" i="1"/>
  <c r="AY288" i="1" s="1"/>
  <c r="G171" i="1" s="1"/>
  <c r="F277" i="3" s="1"/>
  <c r="E353" i="3"/>
  <c r="AS187" i="1"/>
  <c r="AQ187" i="1"/>
  <c r="AR247" i="1"/>
  <c r="AP247" i="1"/>
  <c r="AO247" i="1"/>
  <c r="AQ247" i="1"/>
  <c r="AT247" i="1"/>
  <c r="AS247" i="1"/>
  <c r="K287" i="1"/>
  <c r="K288" i="1" s="1"/>
  <c r="C167" i="1" s="1"/>
  <c r="C273" i="3" s="1"/>
  <c r="AR187" i="1"/>
  <c r="AR207" i="1"/>
  <c r="AO207" i="1"/>
  <c r="AT190" i="1"/>
  <c r="AQ190" i="1"/>
  <c r="AO190" i="1"/>
  <c r="AP190" i="1"/>
  <c r="AR190" i="1"/>
  <c r="AS190" i="1"/>
  <c r="AR192" i="1"/>
  <c r="AS192" i="1"/>
  <c r="AQ192" i="1"/>
  <c r="AO187" i="1"/>
  <c r="BA287" i="1"/>
  <c r="BA288" i="1" s="1"/>
  <c r="I171" i="1" s="1"/>
  <c r="H277" i="3" s="1"/>
  <c r="BQ110" i="1"/>
  <c r="B219" i="3" s="1"/>
  <c r="O287" i="1"/>
  <c r="O288" i="1" s="1"/>
  <c r="H167" i="1" s="1"/>
  <c r="G273" i="3" s="1"/>
  <c r="BP110" i="1"/>
  <c r="B220" i="3" s="1"/>
  <c r="AZ287" i="1"/>
  <c r="AZ288" i="1" s="1"/>
  <c r="H171" i="1" s="1"/>
  <c r="G277" i="3" s="1"/>
  <c r="G355" i="3"/>
  <c r="P287" i="1"/>
  <c r="P288" i="1" s="1"/>
  <c r="I167" i="1" s="1"/>
  <c r="H273" i="3" s="1"/>
  <c r="AV287" i="1"/>
  <c r="AV288" i="1" s="1"/>
  <c r="C171" i="1" s="1"/>
  <c r="C277" i="3" s="1"/>
  <c r="AX287" i="1"/>
  <c r="AX288" i="1" s="1"/>
  <c r="F171" i="1" s="1"/>
  <c r="E277" i="3" s="1"/>
  <c r="AI194" i="1"/>
  <c r="AG194" i="1"/>
  <c r="AF194" i="1"/>
  <c r="AE194" i="1"/>
  <c r="AH194" i="1"/>
  <c r="AJ194" i="1"/>
  <c r="B198" i="3"/>
  <c r="B196" i="3"/>
  <c r="B195" i="3"/>
  <c r="B197" i="3"/>
  <c r="AH270" i="1"/>
  <c r="AG270" i="1"/>
  <c r="AI270" i="1"/>
  <c r="AE270" i="1"/>
  <c r="AJ270" i="1"/>
  <c r="AF270" i="1"/>
  <c r="N287" i="1"/>
  <c r="N288" i="1" s="1"/>
  <c r="G167" i="1" s="1"/>
  <c r="F273" i="3" s="1"/>
  <c r="X279" i="1"/>
  <c r="Z279" i="1"/>
  <c r="Y279" i="1"/>
  <c r="V279" i="1"/>
  <c r="W279" i="1"/>
  <c r="U279" i="1"/>
  <c r="W280" i="1"/>
  <c r="U280" i="1"/>
  <c r="Z280" i="1"/>
  <c r="Y280" i="1"/>
  <c r="X280" i="1"/>
  <c r="V280" i="1"/>
  <c r="AG280" i="1"/>
  <c r="AE280" i="1"/>
  <c r="AJ280" i="1"/>
  <c r="AI280" i="1"/>
  <c r="AF280" i="1"/>
  <c r="AH280" i="1"/>
  <c r="AR278" i="1"/>
  <c r="AS278" i="1"/>
  <c r="AN287" i="1"/>
  <c r="AO278" i="1"/>
  <c r="AQ278" i="1"/>
  <c r="AP278" i="1"/>
  <c r="AT278" i="1"/>
  <c r="Y272" i="1"/>
  <c r="W272" i="1"/>
  <c r="V272" i="1"/>
  <c r="X272" i="1"/>
  <c r="U272" i="1"/>
  <c r="Z272" i="1"/>
  <c r="X278" i="1"/>
  <c r="W278" i="1"/>
  <c r="Z278" i="1"/>
  <c r="Y278" i="1"/>
  <c r="V278" i="1"/>
  <c r="U278" i="1"/>
  <c r="V270" i="1"/>
  <c r="W270" i="1"/>
  <c r="Y270" i="1"/>
  <c r="X270" i="1"/>
  <c r="U270" i="1"/>
  <c r="Z270" i="1"/>
  <c r="T287" i="1"/>
  <c r="AT287" i="1" l="1"/>
  <c r="AT288" i="1" s="1"/>
  <c r="I170" i="1" s="1"/>
  <c r="H276" i="3" s="1"/>
  <c r="AP287" i="1"/>
  <c r="AP288" i="1" s="1"/>
  <c r="D170" i="1" s="1"/>
  <c r="D276" i="3" s="1"/>
  <c r="AO287" i="1"/>
  <c r="AO288" i="1" s="1"/>
  <c r="C170" i="1" s="1"/>
  <c r="C276" i="3" s="1"/>
  <c r="AH287" i="1"/>
  <c r="AH288" i="1" s="1"/>
  <c r="G169" i="1" s="1"/>
  <c r="F275" i="3" s="1"/>
  <c r="AR287" i="1"/>
  <c r="AR288" i="1" s="1"/>
  <c r="G170" i="1" s="1"/>
  <c r="F276" i="3" s="1"/>
  <c r="AQ287" i="1"/>
  <c r="AQ288" i="1" s="1"/>
  <c r="F170" i="1" s="1"/>
  <c r="E276" i="3" s="1"/>
  <c r="G354" i="3"/>
  <c r="G356" i="3"/>
  <c r="AS287" i="1"/>
  <c r="AS288" i="1" s="1"/>
  <c r="H170" i="1" s="1"/>
  <c r="G276" i="3" s="1"/>
  <c r="AF287" i="1"/>
  <c r="AF288" i="1" s="1"/>
  <c r="D169" i="1" s="1"/>
  <c r="D275" i="3" s="1"/>
  <c r="AE287" i="1"/>
  <c r="AE288" i="1" s="1"/>
  <c r="C169" i="1" s="1"/>
  <c r="C275" i="3" s="1"/>
  <c r="AG287" i="1"/>
  <c r="AG288" i="1" s="1"/>
  <c r="F169" i="1" s="1"/>
  <c r="E275" i="3" s="1"/>
  <c r="AJ287" i="1"/>
  <c r="AJ288" i="1" s="1"/>
  <c r="I169" i="1" s="1"/>
  <c r="H275" i="3" s="1"/>
  <c r="Y287" i="1"/>
  <c r="Y288" i="1" s="1"/>
  <c r="H168" i="1" s="1"/>
  <c r="G274" i="3" s="1"/>
  <c r="AI287" i="1"/>
  <c r="AI288" i="1" s="1"/>
  <c r="H169" i="1" s="1"/>
  <c r="G275" i="3" s="1"/>
  <c r="D195" i="3"/>
  <c r="G195" i="3"/>
  <c r="D197" i="3"/>
  <c r="G197" i="3"/>
  <c r="D198" i="3"/>
  <c r="G198" i="3"/>
  <c r="D196" i="3"/>
  <c r="G196" i="3"/>
  <c r="U287" i="1"/>
  <c r="U288" i="1" s="1"/>
  <c r="C168" i="1" s="1"/>
  <c r="C274" i="3" s="1"/>
  <c r="Z287" i="1"/>
  <c r="Z288" i="1" s="1"/>
  <c r="I168" i="1" s="1"/>
  <c r="H274" i="3" s="1"/>
  <c r="W287" i="1"/>
  <c r="W288" i="1" s="1"/>
  <c r="F168" i="1" s="1"/>
  <c r="E274" i="3" s="1"/>
  <c r="X287" i="1"/>
  <c r="X288" i="1" s="1"/>
  <c r="G168" i="1" s="1"/>
  <c r="F274" i="3" s="1"/>
  <c r="V287" i="1"/>
  <c r="V288" i="1" s="1"/>
  <c r="D168" i="1" s="1"/>
  <c r="D27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Rovner</author>
  </authors>
  <commentList>
    <comment ref="C38" authorId="0" shapeId="0" xr:uid="{049B827F-B2FA-4318-A09C-8822B7D2CF1B}">
      <text>
        <r>
          <rPr>
            <b/>
            <sz val="9"/>
            <color indexed="81"/>
            <rFont val="Tahoma"/>
            <charset val="1"/>
          </rPr>
          <t>Paul Rovner:</t>
        </r>
        <r>
          <rPr>
            <sz val="9"/>
            <color indexed="81"/>
            <rFont val="Tahoma"/>
            <charset val="1"/>
          </rPr>
          <t xml:space="preserve">
played Blue/White combo</t>
        </r>
      </text>
    </comment>
    <comment ref="C74" authorId="0" shapeId="0" xr:uid="{97DE829A-CCF2-4258-B942-DD8D20DDFF38}">
      <text>
        <r>
          <rPr>
            <b/>
            <sz val="9"/>
            <color indexed="81"/>
            <rFont val="Tahoma"/>
            <charset val="1"/>
          </rPr>
          <t>Paul Rovner:</t>
        </r>
        <r>
          <rPr>
            <sz val="9"/>
            <color indexed="81"/>
            <rFont val="Tahoma"/>
            <charset val="1"/>
          </rPr>
          <t xml:space="preserve">
Blue/White combo</t>
        </r>
      </text>
    </comment>
  </commentList>
</comments>
</file>

<file path=xl/sharedStrings.xml><?xml version="1.0" encoding="utf-8"?>
<sst xmlns="http://schemas.openxmlformats.org/spreadsheetml/2006/main" count="846" uniqueCount="276">
  <si>
    <t>Yardage</t>
  </si>
  <si>
    <t>Par</t>
  </si>
  <si>
    <t>Hole #</t>
  </si>
  <si>
    <t>Course</t>
  </si>
  <si>
    <t>Paul</t>
  </si>
  <si>
    <t>Scott</t>
  </si>
  <si>
    <t>Dan</t>
  </si>
  <si>
    <t>Droz</t>
  </si>
  <si>
    <t>Name</t>
  </si>
  <si>
    <t>Score</t>
  </si>
  <si>
    <t>If 1, then Par - Paul</t>
  </si>
  <si>
    <t>If 1, then Par - Scott</t>
  </si>
  <si>
    <t>If 1, then Par - Dan</t>
  </si>
  <si>
    <t>If 1, then Par - Droz</t>
  </si>
  <si>
    <t>Total Par's:</t>
  </si>
  <si>
    <t>Total Birdies:</t>
  </si>
  <si>
    <t>If 1, then Birdie - Paul</t>
  </si>
  <si>
    <t>If 1, then Birdie - Scott</t>
  </si>
  <si>
    <t>If 1, then Birdie - Dan</t>
  </si>
  <si>
    <t>If 1, then Birdie - Droz</t>
  </si>
  <si>
    <t>If 1, then Bogey - Paul</t>
  </si>
  <si>
    <t>If 1, then Bogey - Scott</t>
  </si>
  <si>
    <t>If 1, then Bogey - Dan</t>
  </si>
  <si>
    <t>If 1, then Bogey - Droz</t>
  </si>
  <si>
    <t>Total Bogey's:</t>
  </si>
  <si>
    <t>Total Double Bogey's:</t>
  </si>
  <si>
    <t>If 1, then Double Bogey - Paul</t>
  </si>
  <si>
    <t>If 1, then Double Bogey - Scott</t>
  </si>
  <si>
    <t>If 1, then Double Bogey - Dan</t>
  </si>
  <si>
    <t>If 1, then Double Bogey - Droz</t>
  </si>
  <si>
    <t>Total Triple Bogey's:</t>
  </si>
  <si>
    <t>If 1, then Triple Bogey - Paul</t>
  </si>
  <si>
    <t>If 1, then Triple Bogey - Scott</t>
  </si>
  <si>
    <t>If 1, then Triple Bogey - Dan</t>
  </si>
  <si>
    <t>If 1, then Triple Bogey - Droz</t>
  </si>
  <si>
    <t>Total Quadruple Bogey's:</t>
  </si>
  <si>
    <t>If 1, then Quadruple Bogey - Paul</t>
  </si>
  <si>
    <t>If 1, then Quadruple Bogey - Scott</t>
  </si>
  <si>
    <t>If 1, then Quadruple Bogey - Dan</t>
  </si>
  <si>
    <t>If 1, then Quadruple Bogey - Droz</t>
  </si>
  <si>
    <t>Most 5 Over Pars:</t>
  </si>
  <si>
    <t>If 1, then 5 Over Par - Droz</t>
  </si>
  <si>
    <t>If 1, then 5 Over Par - Paul</t>
  </si>
  <si>
    <t>If 1, then 5 Over Par - Scott</t>
  </si>
  <si>
    <t>If 1, then 5 Over Par - Dan</t>
  </si>
  <si>
    <t>If 1, then 6 Over Par - Paul</t>
  </si>
  <si>
    <t>If 1, then 6 Over Par - Scott</t>
  </si>
  <si>
    <t>If 1, then 6 Over Par - Dan</t>
  </si>
  <si>
    <t>If 1, then 6 Over Par - Droz</t>
  </si>
  <si>
    <t>Front 9</t>
  </si>
  <si>
    <t>Back 9</t>
  </si>
  <si>
    <t>Total</t>
  </si>
  <si>
    <t>Best 18:</t>
  </si>
  <si>
    <t>Worst 18:</t>
  </si>
  <si>
    <t>Average Score on All Par 3's</t>
  </si>
  <si>
    <t>Average Score on All Par 4's</t>
  </si>
  <si>
    <t>Average Score on All Par 5's</t>
  </si>
  <si>
    <t>If 1, then Paul Better Score Than Scott</t>
  </si>
  <si>
    <t>If 1, then Paul Better Score Than Dan</t>
  </si>
  <si>
    <t>If 1, then Paul Better Score Than Droz</t>
  </si>
  <si>
    <t>If 1, then Scott Better Score Than Paul</t>
  </si>
  <si>
    <t>If 1, then Scott Better Score Than Dan</t>
  </si>
  <si>
    <t>If 1, then Scott Better Score Than Droz</t>
  </si>
  <si>
    <t>If 1, then Dan Better Score Than Paul</t>
  </si>
  <si>
    <t>If 1, then Dan Better Score Than Scott</t>
  </si>
  <si>
    <t>If 1, then Dan Better Score Than Droz</t>
  </si>
  <si>
    <t>If 1, then Droz Better Score Than Paul</t>
  </si>
  <si>
    <t>If 1, then Droz Better Score Than Scott</t>
  </si>
  <si>
    <t>If 1, then Droz Better Score Than Dan</t>
  </si>
  <si>
    <t>X</t>
  </si>
  <si>
    <t>Outright Winner of a Hole</t>
  </si>
  <si>
    <t>Paul Outright Winner of a Hole</t>
  </si>
  <si>
    <t>Scott Outright Winner of a Hole</t>
  </si>
  <si>
    <t>Dan Outright Winner of a Hole</t>
  </si>
  <si>
    <t>Droz Outright Winner of a Hole</t>
  </si>
  <si>
    <t>All Front Nines</t>
  </si>
  <si>
    <t>Average Scores:</t>
  </si>
  <si>
    <t>Avg Strokes per Hole</t>
  </si>
  <si>
    <t>Total Par</t>
  </si>
  <si>
    <t>Strokes Over Par</t>
  </si>
  <si>
    <t>Average Score on all Hole #:</t>
  </si>
  <si>
    <t>Avg. Par</t>
  </si>
  <si>
    <t>Average Score on Yards Between:</t>
  </si>
  <si>
    <t>100-200 Yards</t>
  </si>
  <si>
    <t>201-300 Yards</t>
  </si>
  <si>
    <t>301-400 Yards</t>
  </si>
  <si>
    <t>401-500 Yards</t>
  </si>
  <si>
    <t>&gt;501 Yards</t>
  </si>
  <si>
    <t>Average Score on Yardage Between:</t>
  </si>
  <si>
    <t>Avg. Yardage</t>
  </si>
  <si>
    <t>Handicap</t>
  </si>
  <si>
    <t>0-200 Yards</t>
  </si>
  <si>
    <t>&gt;500 Yards</t>
  </si>
  <si>
    <t>Anything Greater Than 5 Strokes Over Par:</t>
  </si>
  <si>
    <t>Cost</t>
  </si>
  <si>
    <t>Best 9 Per Person:</t>
  </si>
  <si>
    <t>Worst 9 Per Person:</t>
  </si>
  <si>
    <t>If 1, then Paul had Double-Par</t>
  </si>
  <si>
    <t>If 1, then Scott had Double-Par</t>
  </si>
  <si>
    <t>If 1, then Dan had Double-Par</t>
  </si>
  <si>
    <t>If 1, then Droz had Double-Par</t>
  </si>
  <si>
    <t>If Par 3, then Paul's Score</t>
  </si>
  <si>
    <t>If Par 3, then Scott's Score</t>
  </si>
  <si>
    <t>If Par 3, then Dan's Score</t>
  </si>
  <si>
    <t>If Par 3, then Droz's Score</t>
  </si>
  <si>
    <t>If Par 3, then 1</t>
  </si>
  <si>
    <t>If Par 4, then 1</t>
  </si>
  <si>
    <t>If Par 4, then Paul's Score</t>
  </si>
  <si>
    <t>If Par 4, then Scott's Score</t>
  </si>
  <si>
    <t>If Par 4, then Dan's Score</t>
  </si>
  <si>
    <t>If Par 4, then Droz's Score</t>
  </si>
  <si>
    <t>If Par 5, then 1</t>
  </si>
  <si>
    <t>If Par 5, then Paul's Score</t>
  </si>
  <si>
    <t>If Par 5, then Scott's Score</t>
  </si>
  <si>
    <t>If Par 5, then Dan's Score</t>
  </si>
  <si>
    <t>If Par 5, then Droz's Score</t>
  </si>
  <si>
    <t>TOTAL</t>
  </si>
  <si>
    <t>PARS on 3</t>
  </si>
  <si>
    <t>% of time</t>
  </si>
  <si>
    <t>PARS on 4</t>
  </si>
  <si>
    <t>PARS on 5</t>
  </si>
  <si>
    <t>Percentage of Time Par is Achieved on:</t>
  </si>
  <si>
    <t>Par 3's</t>
  </si>
  <si>
    <t>Par 4's</t>
  </si>
  <si>
    <t>Par 5's</t>
  </si>
  <si>
    <t>XX</t>
  </si>
  <si>
    <t>PAR PROOF</t>
  </si>
  <si>
    <t># of Times</t>
  </si>
  <si>
    <t>Skins Contest - Number of Times for Which Someone was the Outright Winner of Hole (no ties)</t>
  </si>
  <si>
    <t>Stroke Differential (above average Par)</t>
  </si>
  <si>
    <t># of Strokes</t>
  </si>
  <si>
    <t>Avg Strokes Per Hole</t>
  </si>
  <si>
    <t># of Holes</t>
  </si>
  <si>
    <t>Avg # of Strokes</t>
  </si>
  <si>
    <t>Above Par Per Hole</t>
  </si>
  <si>
    <t>Fairways Hit</t>
  </si>
  <si>
    <t>Possible #</t>
  </si>
  <si>
    <t>Greens In Regulation</t>
  </si>
  <si>
    <t>Possible Fairways</t>
  </si>
  <si>
    <t># Hit</t>
  </si>
  <si>
    <t>%'s</t>
  </si>
  <si>
    <t>Possible Greens</t>
  </si>
  <si>
    <r>
      <t xml:space="preserve">Double-Par Club (at </t>
    </r>
    <r>
      <rPr>
        <b/>
        <i/>
        <sz val="11"/>
        <rFont val="Arial"/>
        <family val="2"/>
      </rPr>
      <t>least</t>
    </r>
    <r>
      <rPr>
        <b/>
        <sz val="11"/>
        <rFont val="Arial"/>
        <family val="2"/>
      </rPr>
      <t xml:space="preserve"> twice par on hole):</t>
    </r>
  </si>
  <si>
    <t>Putts - Paul</t>
  </si>
  <si>
    <t>Putts - Scott</t>
  </si>
  <si>
    <t>Putts - Dan</t>
  </si>
  <si>
    <t>Putts - Droz</t>
  </si>
  <si>
    <t>Total Putts</t>
  </si>
  <si>
    <t>Avg Per Hole</t>
  </si>
  <si>
    <t>3 Putts:</t>
  </si>
  <si>
    <t>1 Putts:</t>
  </si>
  <si>
    <t>Total 1 Putts</t>
  </si>
  <si>
    <t>Cart Partner When a Birdie is Made - (Which Partner Brings Good Luck??)</t>
  </si>
  <si>
    <t>Total 0 Putts</t>
  </si>
  <si>
    <t>0 Putts:</t>
  </si>
  <si>
    <t>PUTTS</t>
  </si>
  <si>
    <t>Lowest Total</t>
  </si>
  <si>
    <t>Highest Total</t>
  </si>
  <si>
    <t>Paul &amp; Scott</t>
  </si>
  <si>
    <t>Paul &amp; Droz</t>
  </si>
  <si>
    <t>Total 3+ Putts</t>
  </si>
  <si>
    <t>Pars By Course</t>
  </si>
  <si>
    <t>Average Score for all Courses - in total</t>
  </si>
  <si>
    <t>Average Score for all Courses for all Front Nines</t>
  </si>
  <si>
    <t xml:space="preserve">Average Score for all Courses for all Back Nines </t>
  </si>
  <si>
    <t>Average Score on Hole # (best score in bold), averaged across all courses:</t>
  </si>
  <si>
    <t>Overall</t>
  </si>
  <si>
    <t>All Back Nines</t>
  </si>
  <si>
    <t>Total Scores</t>
  </si>
  <si>
    <t>GIR %'s</t>
  </si>
  <si>
    <t>GIR  - Opportunities</t>
  </si>
  <si>
    <t>Converted for Birdie</t>
  </si>
  <si>
    <t>Birdies</t>
  </si>
  <si>
    <t>Droz &amp; Dan</t>
  </si>
  <si>
    <t>Paul &amp; Dan</t>
  </si>
  <si>
    <t>Droz &amp; Scott</t>
  </si>
  <si>
    <t>Package</t>
  </si>
  <si>
    <t>Average Score for all Courses in AM (or only course played during day)</t>
  </si>
  <si>
    <t>Dan &amp; Scott</t>
  </si>
  <si>
    <t>Green in Regulation - Paul</t>
  </si>
  <si>
    <t>Green in Regulation - Scott</t>
  </si>
  <si>
    <t>Green in Regulation - Dan</t>
  </si>
  <si>
    <t>Green in Regulation - Droz</t>
  </si>
  <si>
    <t>Average Score for all Courses in PM (where this is the second or third course played during day)</t>
  </si>
  <si>
    <t>Fairway - Paul</t>
  </si>
  <si>
    <t>Fairway - Scott</t>
  </si>
  <si>
    <t>Fairway - Dan</t>
  </si>
  <si>
    <t>Fairway - Droz</t>
  </si>
  <si>
    <t>Fairways PROOF (compared to above)</t>
  </si>
  <si>
    <t>Highest Scores on a Hole:</t>
  </si>
  <si>
    <t>Birdies By Course</t>
  </si>
  <si>
    <t>GIR PROOF (compared to above)</t>
  </si>
  <si>
    <t>Year 2016</t>
  </si>
  <si>
    <t>For the 2016 Trip:</t>
  </si>
  <si>
    <t>Reflection Bay</t>
  </si>
  <si>
    <t>Wolf Creek</t>
  </si>
  <si>
    <t>Coyote Springs (AM)</t>
  </si>
  <si>
    <t>Coyote Springs (PM)</t>
  </si>
  <si>
    <t>Paiute Golf - Snow Mountain</t>
  </si>
  <si>
    <t>Rio Secco - Back 9</t>
  </si>
  <si>
    <t>Coyote Springs (PM) - Front 9</t>
  </si>
  <si>
    <t>Refl Bay Front 9/Pauite Snow Back 9</t>
  </si>
  <si>
    <t>Paiute Snow - Front 9</t>
  </si>
  <si>
    <t>Paiute Wolf</t>
  </si>
  <si>
    <t>Rio Secco - Front 9</t>
  </si>
  <si>
    <t>Reflection Bay - Back 9</t>
  </si>
  <si>
    <t>Wolf Creek - Front 9</t>
  </si>
  <si>
    <t>Year 2018</t>
  </si>
  <si>
    <t>For the 2018 Trip:</t>
  </si>
  <si>
    <t>Arroyo Golf Club at Red Rock</t>
  </si>
  <si>
    <t>Primm Valley - Lakes Course</t>
  </si>
  <si>
    <t>DragonRidge Country Club</t>
  </si>
  <si>
    <t>Reflection Bay / Wolf Creek</t>
  </si>
  <si>
    <t>Reflection Bay - Front 9</t>
  </si>
  <si>
    <t>Arroyo Golf Club - Front 9</t>
  </si>
  <si>
    <t>Number of Times that Each Person Outright Beat The Others on Holes (reads from left to right… i.e., Paul Beat Scott 38 times)</t>
  </si>
  <si>
    <t>Arroyo Golf Club</t>
  </si>
  <si>
    <t>Reflection Bay/Primm - Desert</t>
  </si>
  <si>
    <t>Primm Valley - Lakes and Desert</t>
  </si>
  <si>
    <t>Primm Valley - Lakes</t>
  </si>
  <si>
    <t>4 courses</t>
  </si>
  <si>
    <t>Arroyo Golf Club - Hole #11, Par 5, 468 yards;  Primm Valley - Lakes - Hole #11, Par 5, 485 yards</t>
  </si>
  <si>
    <t>Total Eagles (first 2 in MBBC history during 2018):</t>
  </si>
  <si>
    <t>Fri 10/23/20 - Royal New Kent Golf Club</t>
  </si>
  <si>
    <t>Sat 10/24/20 - Kingsmill Golf Club - River Course</t>
  </si>
  <si>
    <t>Royal New Kent</t>
  </si>
  <si>
    <t>Kingsmill Golf Club - River Course</t>
  </si>
  <si>
    <t>Sun 10/25/20 - Ford's Colony Country Club - Blackheath</t>
  </si>
  <si>
    <t>Mon 10/26/20 AM - Golden Horseshoe - Gold Course</t>
  </si>
  <si>
    <t>Mon 10/26/20 PM - Ford's Colony Country Club - Blue Heron</t>
  </si>
  <si>
    <t>Tues 10/27/20 - Kiskiack Golf Club</t>
  </si>
  <si>
    <t>Ford's Colony Country Club - Blackheath</t>
  </si>
  <si>
    <t>Golden Horseshoe - Gold Course</t>
  </si>
  <si>
    <t>Ford's Colony Country Club - Blue Heron</t>
  </si>
  <si>
    <t>Kiskiack Golf Club</t>
  </si>
  <si>
    <t>Year 2020</t>
  </si>
  <si>
    <t>For the 2020 Trip:</t>
  </si>
  <si>
    <t>2020 CART PARTNERS</t>
  </si>
  <si>
    <t>2020 Cart Partners &amp; Related Scores (i.e., Dan averages an 92.50 when riding with Droz):</t>
  </si>
  <si>
    <t>Fairway Accuracy (6 Courses) - 2020</t>
  </si>
  <si>
    <t>Greens in Regulation (6 Courses) - 2020</t>
  </si>
  <si>
    <t>Total Putts (6 Courses) - 2020</t>
  </si>
  <si>
    <t>Best &amp; Worst Rounds of Putts - 2020</t>
  </si>
  <si>
    <t>(Ford's Colony Blackheath, Kiskiack 2)</t>
  </si>
  <si>
    <t>(Royal New Kent, Golden Horseshoe)</t>
  </si>
  <si>
    <t>(Royal New Kent 2, Kingsmill, Kiskiack)</t>
  </si>
  <si>
    <t>(Royal NK 2, Golden Horse 2, Kiskiack)</t>
  </si>
  <si>
    <t>2020 Courses Played - Willamsburg, VA:</t>
  </si>
  <si>
    <t>Kiskack Golf Club</t>
  </si>
  <si>
    <t>Ford's Colony - Blackheath</t>
  </si>
  <si>
    <t>Royal New Kent - Front 9</t>
  </si>
  <si>
    <t>Kiskiack - Front 9</t>
  </si>
  <si>
    <t>RNK - Back 9, Golden Horse-Front 9</t>
  </si>
  <si>
    <t>Ford' Colony - Blue Heron</t>
  </si>
  <si>
    <t>Golden Horseshoe</t>
  </si>
  <si>
    <t>Kingsmill, Ford's Colony - Blue Heron</t>
  </si>
  <si>
    <t>Royal New Kent - Back 9</t>
  </si>
  <si>
    <t>Ford's Colony - Blue Heron Front 9</t>
  </si>
  <si>
    <t>Kingsmill - Back 9</t>
  </si>
  <si>
    <t>10 (Par 5)</t>
  </si>
  <si>
    <t>16 (Par 4)</t>
  </si>
  <si>
    <t>15 (Par 5)</t>
  </si>
  <si>
    <t>Kingsmill</t>
  </si>
  <si>
    <t>Ford's Colony - Blue Heron</t>
  </si>
  <si>
    <t>1 (Par 5)</t>
  </si>
  <si>
    <t>16 (Par 5)</t>
  </si>
  <si>
    <t>2018 Cart Partners &amp; Related Scores (i.e., Dan averages an 92.50 when riding with Droz):</t>
  </si>
  <si>
    <t>Fairway Accuracy (6 Courses) - 2018</t>
  </si>
  <si>
    <t>Greens in Regulation (6 Courses) - 2018</t>
  </si>
  <si>
    <t>Total Putts (6 Courses) - 2018</t>
  </si>
  <si>
    <t>Best &amp; Worst Rounds of Putts - 2018</t>
  </si>
  <si>
    <t>Blackheath/Kisiack</t>
  </si>
  <si>
    <t>Kingsmill/Kisiack</t>
  </si>
  <si>
    <t>Ford's Blue Heron</t>
  </si>
  <si>
    <t>VA Golf Vacations (First 5 Rounds Above &amp; Powhatan Plantation Resort Lodging)</t>
  </si>
  <si>
    <t>Avg Price Paid Per Course, includes Accomodations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</si>
</sst>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#,##0.000_);\(#,##0.000\)"/>
    <numFmt numFmtId="166" formatCode="0.0"/>
    <numFmt numFmtId="167" formatCode="0.0%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u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29">
    <xf numFmtId="0" fontId="0" fillId="0" borderId="0" xfId="0"/>
    <xf numFmtId="37" fontId="2" fillId="0" borderId="0" xfId="0" applyNumberFormat="1" applyFont="1" applyAlignment="1">
      <alignment horizontal="center"/>
    </xf>
    <xf numFmtId="37" fontId="0" fillId="0" borderId="0" xfId="0" applyNumberFormat="1"/>
    <xf numFmtId="37" fontId="0" fillId="0" borderId="0" xfId="0" applyNumberFormat="1" applyAlignment="1">
      <alignment horizontal="center" vertical="top" wrapText="1"/>
    </xf>
    <xf numFmtId="37" fontId="0" fillId="0" borderId="1" xfId="0" applyNumberFormat="1" applyBorder="1"/>
    <xf numFmtId="37" fontId="2" fillId="0" borderId="0" xfId="0" applyNumberFormat="1" applyFont="1"/>
    <xf numFmtId="37" fontId="3" fillId="0" borderId="0" xfId="0" applyNumberFormat="1" applyFont="1" applyAlignment="1">
      <alignment horizontal="left" indent="1"/>
    </xf>
    <xf numFmtId="39" fontId="0" fillId="0" borderId="0" xfId="0" applyNumberFormat="1"/>
    <xf numFmtId="37" fontId="0" fillId="0" borderId="0" xfId="0" applyNumberFormat="1" applyAlignment="1">
      <alignment horizontal="center"/>
    </xf>
    <xf numFmtId="37" fontId="0" fillId="2" borderId="2" xfId="0" applyNumberFormat="1" applyFill="1" applyBorder="1"/>
    <xf numFmtId="37" fontId="0" fillId="2" borderId="3" xfId="0" applyNumberFormat="1" applyFill="1" applyBorder="1"/>
    <xf numFmtId="37" fontId="0" fillId="2" borderId="4" xfId="0" applyNumberFormat="1" applyFill="1" applyBorder="1"/>
    <xf numFmtId="37" fontId="0" fillId="2" borderId="5" xfId="0" applyNumberFormat="1" applyFill="1" applyBorder="1"/>
    <xf numFmtId="37" fontId="0" fillId="2" borderId="0" xfId="0" applyNumberFormat="1" applyFill="1" applyBorder="1"/>
    <xf numFmtId="164" fontId="0" fillId="2" borderId="0" xfId="0" applyNumberFormat="1" applyFill="1" applyBorder="1"/>
    <xf numFmtId="39" fontId="0" fillId="2" borderId="0" xfId="0" applyNumberFormat="1" applyFill="1" applyBorder="1"/>
    <xf numFmtId="37" fontId="0" fillId="2" borderId="6" xfId="0" applyNumberFormat="1" applyFill="1" applyBorder="1"/>
    <xf numFmtId="37" fontId="0" fillId="2" borderId="7" xfId="0" applyNumberFormat="1" applyFill="1" applyBorder="1"/>
    <xf numFmtId="37" fontId="0" fillId="2" borderId="8" xfId="0" applyNumberFormat="1" applyFill="1" applyBorder="1"/>
    <xf numFmtId="37" fontId="0" fillId="2" borderId="9" xfId="0" applyNumberFormat="1" applyFill="1" applyBorder="1"/>
    <xf numFmtId="37" fontId="0" fillId="0" borderId="0" xfId="0" applyNumberFormat="1" applyAlignment="1">
      <alignment horizontal="center" vertical="top" wrapText="1" shrinkToFit="1"/>
    </xf>
    <xf numFmtId="167" fontId="0" fillId="0" borderId="0" xfId="3" applyNumberFormat="1" applyFont="1"/>
    <xf numFmtId="37" fontId="7" fillId="0" borderId="0" xfId="0" applyNumberFormat="1" applyFont="1"/>
    <xf numFmtId="37" fontId="5" fillId="0" borderId="0" xfId="0" applyNumberFormat="1" applyFont="1"/>
    <xf numFmtId="37" fontId="6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 vertical="center" wrapText="1" shrinkToFit="1"/>
    </xf>
    <xf numFmtId="37" fontId="3" fillId="0" borderId="0" xfId="0" applyNumberFormat="1" applyFont="1"/>
    <xf numFmtId="37" fontId="4" fillId="0" borderId="0" xfId="0" applyNumberFormat="1" applyFont="1"/>
    <xf numFmtId="37" fontId="0" fillId="0" borderId="0" xfId="0" applyNumberFormat="1" applyAlignment="1">
      <alignment horizontal="right"/>
    </xf>
    <xf numFmtId="0" fontId="0" fillId="3" borderId="0" xfId="0" applyFill="1" applyBorder="1"/>
    <xf numFmtId="0" fontId="9" fillId="3" borderId="0" xfId="0" applyFont="1" applyFill="1" applyBorder="1"/>
    <xf numFmtId="0" fontId="12" fillId="3" borderId="0" xfId="0" applyFont="1" applyFill="1" applyBorder="1"/>
    <xf numFmtId="0" fontId="4" fillId="3" borderId="0" xfId="0" applyFont="1" applyFill="1" applyBorder="1"/>
    <xf numFmtId="49" fontId="4" fillId="3" borderId="0" xfId="0" applyNumberFormat="1" applyFont="1" applyFill="1" applyBorder="1"/>
    <xf numFmtId="0" fontId="2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39" fontId="2" fillId="3" borderId="0" xfId="0" applyNumberFormat="1" applyFont="1" applyFill="1" applyBorder="1" applyAlignment="1">
      <alignment horizontal="center"/>
    </xf>
    <xf numFmtId="0" fontId="10" fillId="3" borderId="0" xfId="0" applyFont="1" applyFill="1" applyBorder="1"/>
    <xf numFmtId="37" fontId="3" fillId="0" borderId="0" xfId="0" applyNumberFormat="1" applyFont="1" applyFill="1" applyAlignment="1">
      <alignment horizontal="left" indent="1"/>
    </xf>
    <xf numFmtId="0" fontId="6" fillId="3" borderId="0" xfId="0" applyFont="1" applyFill="1" applyBorder="1" applyAlignment="1">
      <alignment horizontal="left"/>
    </xf>
    <xf numFmtId="37" fontId="0" fillId="3" borderId="0" xfId="0" applyNumberFormat="1" applyFill="1" applyBorder="1"/>
    <xf numFmtId="39" fontId="0" fillId="3" borderId="0" xfId="0" applyNumberFormat="1" applyFill="1" applyBorder="1"/>
    <xf numFmtId="39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37" fontId="2" fillId="0" borderId="0" xfId="0" applyNumberFormat="1" applyFont="1" applyAlignment="1">
      <alignment horizontal="center" vertical="center" wrapText="1"/>
    </xf>
    <xf numFmtId="43" fontId="1" fillId="3" borderId="0" xfId="1" applyNumberFormat="1" applyFill="1" applyBorder="1" applyAlignment="1">
      <alignment horizontal="center"/>
    </xf>
    <xf numFmtId="0" fontId="8" fillId="3" borderId="0" xfId="0" applyFont="1" applyFill="1" applyBorder="1"/>
    <xf numFmtId="0" fontId="6" fillId="3" borderId="0" xfId="0" applyFont="1" applyFill="1" applyBorder="1"/>
    <xf numFmtId="39" fontId="0" fillId="3" borderId="0" xfId="0" applyNumberFormat="1" applyFill="1" applyBorder="1" applyAlignment="1">
      <alignment horizontal="center"/>
    </xf>
    <xf numFmtId="49" fontId="8" fillId="3" borderId="0" xfId="0" applyNumberFormat="1" applyFont="1" applyFill="1" applyBorder="1"/>
    <xf numFmtId="37" fontId="0" fillId="3" borderId="0" xfId="0" applyNumberForma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44" fontId="1" fillId="3" borderId="0" xfId="2" applyFill="1" applyBorder="1" applyAlignment="1">
      <alignment horizontal="right"/>
    </xf>
    <xf numFmtId="0" fontId="2" fillId="3" borderId="0" xfId="0" applyFont="1" applyFill="1" applyBorder="1" applyAlignment="1"/>
    <xf numFmtId="0" fontId="0" fillId="3" borderId="0" xfId="0" applyFill="1" applyBorder="1" applyAlignment="1">
      <alignment horizontal="right"/>
    </xf>
    <xf numFmtId="44" fontId="0" fillId="3" borderId="0" xfId="0" applyNumberFormat="1" applyFill="1" applyBorder="1"/>
    <xf numFmtId="0" fontId="0" fillId="3" borderId="0" xfId="0" applyFill="1" applyBorder="1" applyAlignment="1">
      <alignment horizontal="left" indent="2"/>
    </xf>
    <xf numFmtId="44" fontId="0" fillId="3" borderId="1" xfId="0" applyNumberFormat="1" applyFill="1" applyBorder="1"/>
    <xf numFmtId="0" fontId="2" fillId="3" borderId="0" xfId="0" applyFont="1" applyFill="1" applyBorder="1"/>
    <xf numFmtId="37" fontId="2" fillId="3" borderId="0" xfId="0" applyNumberFormat="1" applyFont="1" applyFill="1" applyBorder="1" applyAlignment="1">
      <alignment horizontal="center"/>
    </xf>
    <xf numFmtId="37" fontId="1" fillId="3" borderId="0" xfId="0" applyNumberFormat="1" applyFont="1" applyFill="1" applyBorder="1" applyAlignment="1">
      <alignment horizontal="center"/>
    </xf>
    <xf numFmtId="37" fontId="4" fillId="3" borderId="0" xfId="0" applyNumberFormat="1" applyFont="1" applyFill="1" applyBorder="1" applyAlignment="1">
      <alignment horizontal="center"/>
    </xf>
    <xf numFmtId="0" fontId="0" fillId="3" borderId="0" xfId="0" quotePrefix="1" applyFill="1" applyBorder="1"/>
    <xf numFmtId="2" fontId="0" fillId="3" borderId="0" xfId="0" applyNumberFormat="1" applyFill="1" applyBorder="1" applyAlignment="1">
      <alignment horizontal="center"/>
    </xf>
    <xf numFmtId="39" fontId="1" fillId="3" borderId="0" xfId="1" applyNumberForma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37" fontId="8" fillId="3" borderId="0" xfId="0" applyNumberFormat="1" applyFont="1" applyFill="1" applyBorder="1" applyAlignment="1">
      <alignment horizontal="right"/>
    </xf>
    <xf numFmtId="37" fontId="0" fillId="3" borderId="0" xfId="0" applyNumberFormat="1" applyFill="1" applyBorder="1" applyAlignment="1">
      <alignment horizontal="right"/>
    </xf>
    <xf numFmtId="0" fontId="8" fillId="3" borderId="0" xfId="0" applyFont="1" applyFill="1" applyBorder="1" applyAlignment="1">
      <alignment horizontal="center"/>
    </xf>
    <xf numFmtId="49" fontId="6" fillId="3" borderId="0" xfId="1" applyNumberFormat="1" applyFont="1" applyFill="1" applyBorder="1" applyAlignment="1">
      <alignment horizontal="center"/>
    </xf>
    <xf numFmtId="49" fontId="0" fillId="3" borderId="0" xfId="0" applyNumberFormat="1" applyFill="1" applyBorder="1" applyAlignment="1">
      <alignment horizontal="center"/>
    </xf>
    <xf numFmtId="49" fontId="1" fillId="3" borderId="0" xfId="1" applyNumberFormat="1" applyFill="1" applyBorder="1" applyAlignment="1">
      <alignment horizontal="center"/>
    </xf>
    <xf numFmtId="49" fontId="4" fillId="3" borderId="0" xfId="0" applyNumberFormat="1" applyFont="1" applyFill="1" applyBorder="1" applyAlignment="1">
      <alignment horizontal="center"/>
    </xf>
    <xf numFmtId="49" fontId="0" fillId="3" borderId="0" xfId="0" applyNumberFormat="1" applyFill="1" applyBorder="1"/>
    <xf numFmtId="49" fontId="8" fillId="3" borderId="0" xfId="0" quotePrefix="1" applyNumberFormat="1" applyFont="1" applyFill="1" applyBorder="1"/>
    <xf numFmtId="2" fontId="0" fillId="3" borderId="0" xfId="0" applyNumberFormat="1" applyFill="1" applyBorder="1"/>
    <xf numFmtId="165" fontId="0" fillId="3" borderId="0" xfId="0" applyNumberFormat="1" applyFill="1" applyBorder="1" applyAlignment="1">
      <alignment horizontal="center"/>
    </xf>
    <xf numFmtId="37" fontId="0" fillId="3" borderId="0" xfId="0" applyNumberFormat="1" applyFill="1"/>
    <xf numFmtId="166" fontId="0" fillId="3" borderId="0" xfId="0" applyNumberForma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167" fontId="1" fillId="3" borderId="0" xfId="3" applyNumberFormat="1" applyFill="1" applyBorder="1" applyAlignment="1">
      <alignment horizontal="center"/>
    </xf>
    <xf numFmtId="167" fontId="1" fillId="3" borderId="0" xfId="3" applyNumberFormat="1" applyFill="1" applyBorder="1"/>
    <xf numFmtId="0" fontId="9" fillId="3" borderId="0" xfId="0" applyFont="1" applyFill="1" applyBorder="1" applyAlignment="1">
      <alignment horizontal="left"/>
    </xf>
    <xf numFmtId="0" fontId="5" fillId="3" borderId="0" xfId="0" applyFont="1" applyFill="1" applyBorder="1"/>
    <xf numFmtId="2" fontId="2" fillId="3" borderId="0" xfId="0" applyNumberFormat="1" applyFont="1" applyFill="1" applyBorder="1" applyAlignment="1">
      <alignment horizontal="center"/>
    </xf>
    <xf numFmtId="10" fontId="0" fillId="3" borderId="0" xfId="3" applyNumberFormat="1" applyFont="1" applyFill="1" applyBorder="1"/>
    <xf numFmtId="43" fontId="6" fillId="3" borderId="0" xfId="1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37" fontId="1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0" fillId="3" borderId="0" xfId="0" applyFill="1"/>
    <xf numFmtId="0" fontId="6" fillId="3" borderId="0" xfId="4" applyFont="1" applyFill="1" applyBorder="1" applyAlignment="1">
      <alignment horizontal="center"/>
    </xf>
    <xf numFmtId="37" fontId="2" fillId="3" borderId="0" xfId="4" applyNumberFormat="1" applyFont="1" applyFill="1" applyBorder="1" applyAlignment="1">
      <alignment horizontal="center"/>
    </xf>
    <xf numFmtId="37" fontId="1" fillId="3" borderId="0" xfId="4" applyNumberFormat="1" applyFont="1" applyFill="1" applyBorder="1" applyAlignment="1">
      <alignment horizontal="center"/>
    </xf>
    <xf numFmtId="0" fontId="1" fillId="3" borderId="0" xfId="4" applyFill="1"/>
    <xf numFmtId="0" fontId="1" fillId="0" borderId="0" xfId="4"/>
    <xf numFmtId="0" fontId="1" fillId="3" borderId="0" xfId="4" applyFont="1" applyFill="1" applyBorder="1"/>
    <xf numFmtId="0" fontId="8" fillId="3" borderId="0" xfId="4" applyFont="1" applyFill="1" applyBorder="1"/>
    <xf numFmtId="0" fontId="6" fillId="3" borderId="0" xfId="4" applyFont="1" applyFill="1" applyBorder="1" applyAlignment="1">
      <alignment horizontal="center"/>
    </xf>
    <xf numFmtId="0" fontId="2" fillId="3" borderId="0" xfId="4" applyFont="1" applyFill="1" applyBorder="1"/>
    <xf numFmtId="37" fontId="2" fillId="3" borderId="0" xfId="4" applyNumberFormat="1" applyFont="1" applyFill="1" applyBorder="1" applyAlignment="1">
      <alignment horizontal="center"/>
    </xf>
    <xf numFmtId="37" fontId="1" fillId="3" borderId="0" xfId="4" applyNumberFormat="1" applyFont="1" applyFill="1" applyBorder="1" applyAlignment="1">
      <alignment horizontal="center"/>
    </xf>
    <xf numFmtId="39" fontId="1" fillId="3" borderId="0" xfId="4" applyNumberFormat="1" applyFill="1" applyBorder="1" applyAlignment="1">
      <alignment horizontal="center"/>
    </xf>
    <xf numFmtId="0" fontId="6" fillId="3" borderId="0" xfId="4" applyFont="1" applyFill="1" applyBorder="1" applyAlignment="1">
      <alignment horizontal="center"/>
    </xf>
    <xf numFmtId="39" fontId="1" fillId="3" borderId="0" xfId="4" applyNumberFormat="1" applyFill="1" applyBorder="1" applyAlignment="1">
      <alignment horizontal="center"/>
    </xf>
    <xf numFmtId="0" fontId="6" fillId="3" borderId="0" xfId="4" applyFont="1" applyFill="1" applyBorder="1" applyAlignment="1">
      <alignment horizontal="center"/>
    </xf>
    <xf numFmtId="39" fontId="1" fillId="3" borderId="0" xfId="4" applyNumberFormat="1" applyFill="1" applyBorder="1" applyAlignment="1">
      <alignment horizontal="center"/>
    </xf>
    <xf numFmtId="0" fontId="6" fillId="3" borderId="0" xfId="4" applyFont="1" applyFill="1" applyBorder="1" applyAlignment="1">
      <alignment horizontal="center"/>
    </xf>
    <xf numFmtId="37" fontId="1" fillId="3" borderId="0" xfId="4" applyNumberFormat="1" applyFill="1" applyBorder="1"/>
    <xf numFmtId="0" fontId="1" fillId="3" borderId="0" xfId="0" applyFont="1" applyFill="1"/>
    <xf numFmtId="49" fontId="1" fillId="3" borderId="0" xfId="0" applyNumberFormat="1" applyFont="1" applyFill="1"/>
    <xf numFmtId="37" fontId="0" fillId="3" borderId="0" xfId="0" applyNumberFormat="1" applyFill="1" applyAlignment="1">
      <alignment horizontal="center"/>
    </xf>
    <xf numFmtId="49" fontId="8" fillId="3" borderId="0" xfId="0" applyNumberFormat="1" applyFont="1" applyFill="1"/>
    <xf numFmtId="37" fontId="0" fillId="0" borderId="0" xfId="0" applyNumberFormat="1" applyAlignment="1">
      <alignment horizontal="center"/>
    </xf>
    <xf numFmtId="37" fontId="2" fillId="2" borderId="10" xfId="0" applyNumberFormat="1" applyFont="1" applyFill="1" applyBorder="1" applyAlignment="1">
      <alignment horizontal="center"/>
    </xf>
    <xf numFmtId="37" fontId="2" fillId="2" borderId="11" xfId="0" applyNumberFormat="1" applyFont="1" applyFill="1" applyBorder="1" applyAlignment="1">
      <alignment horizontal="center"/>
    </xf>
    <xf numFmtId="37" fontId="2" fillId="2" borderId="12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Border="1"/>
  </cellXfs>
  <cellStyles count="5">
    <cellStyle name="Comma" xfId="1" builtinId="3"/>
    <cellStyle name="Currency" xfId="2" builtinId="4"/>
    <cellStyle name="Normal" xfId="0" builtinId="0"/>
    <cellStyle name="Normal 2" xfId="4" xr:uid="{C56A614E-7BDD-4E3E-B099-53E40F9B8EE5}"/>
    <cellStyle name="Percent" xfId="3" builtinId="5"/>
  </cellStyles>
  <dxfs count="7">
    <dxf>
      <fill>
        <patternFill>
          <bgColor indexed="22"/>
        </patternFill>
      </fill>
    </dxf>
    <dxf>
      <fill>
        <patternFill>
          <bgColor indexed="34"/>
        </patternFill>
      </fill>
    </dxf>
    <dxf>
      <fill>
        <patternFill>
          <bgColor indexed="22"/>
        </patternFill>
      </fill>
    </dxf>
    <dxf>
      <fill>
        <patternFill>
          <bgColor indexed="34"/>
        </patternFill>
      </fill>
    </dxf>
    <dxf>
      <fill>
        <patternFill>
          <bgColor indexed="22"/>
        </patternFill>
      </fill>
    </dxf>
    <dxf>
      <fill>
        <patternFill>
          <bgColor indexed="34"/>
        </patternFill>
      </fill>
    </dxf>
    <dxf>
      <font>
        <color auto="1"/>
      </font>
      <fill>
        <patternFill>
          <bgColor theme="3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C308"/>
  <sheetViews>
    <sheetView zoomScaleNormal="100" workbookViewId="0">
      <pane xSplit="9" ySplit="1" topLeftCell="J2" activePane="bottomRight" state="frozen"/>
      <selection pane="topRight" activeCell="I1" sqref="I1"/>
      <selection pane="bottomLeft" activeCell="A2" sqref="A2"/>
      <selection pane="bottomRight" activeCell="J2" sqref="J2"/>
    </sheetView>
  </sheetViews>
  <sheetFormatPr defaultColWidth="9.140625" defaultRowHeight="12.75" x14ac:dyDescent="0.2"/>
  <cols>
    <col min="1" max="1" width="23.28515625" style="2" customWidth="1"/>
    <col min="2" max="75" width="9.140625" style="2"/>
    <col min="76" max="76" width="10.85546875" style="2" customWidth="1"/>
    <col min="77" max="77" width="9" style="2" customWidth="1"/>
    <col min="78" max="78" width="10.85546875" style="2" bestFit="1" customWidth="1"/>
    <col min="79" max="79" width="10.42578125" style="2" bestFit="1" customWidth="1"/>
    <col min="80" max="80" width="11" style="2" bestFit="1" customWidth="1"/>
    <col min="81" max="81" width="9.140625" style="2"/>
    <col min="82" max="82" width="10.85546875" style="2" customWidth="1"/>
    <col min="83" max="87" width="9.140625" style="2"/>
    <col min="88" max="88" width="10.28515625" style="2" customWidth="1"/>
    <col min="89" max="98" width="9.140625" style="2"/>
    <col min="99" max="99" width="9.5703125" style="2" bestFit="1" customWidth="1"/>
    <col min="100" max="102" width="10" style="2" customWidth="1"/>
    <col min="103" max="16384" width="9.140625" style="2"/>
  </cols>
  <sheetData>
    <row r="1" spans="1:107" ht="76.5" x14ac:dyDescent="0.2">
      <c r="A1" s="1" t="s">
        <v>3</v>
      </c>
      <c r="B1" s="1" t="s">
        <v>2</v>
      </c>
      <c r="C1" s="1" t="s">
        <v>0</v>
      </c>
      <c r="D1" s="1" t="s">
        <v>1</v>
      </c>
      <c r="E1" s="1" t="s">
        <v>90</v>
      </c>
      <c r="F1" s="1" t="s">
        <v>4</v>
      </c>
      <c r="G1" s="1" t="s">
        <v>5</v>
      </c>
      <c r="H1" s="1" t="s">
        <v>6</v>
      </c>
      <c r="I1" s="1" t="s">
        <v>7</v>
      </c>
      <c r="L1" s="3" t="s">
        <v>10</v>
      </c>
      <c r="M1" s="3" t="s">
        <v>11</v>
      </c>
      <c r="N1" s="3" t="s">
        <v>12</v>
      </c>
      <c r="O1" s="3" t="s">
        <v>13</v>
      </c>
      <c r="Q1" s="3" t="s">
        <v>16</v>
      </c>
      <c r="R1" s="3" t="s">
        <v>17</v>
      </c>
      <c r="S1" s="3" t="s">
        <v>18</v>
      </c>
      <c r="T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AA1" s="3" t="s">
        <v>26</v>
      </c>
      <c r="AB1" s="3" t="s">
        <v>27</v>
      </c>
      <c r="AC1" s="3" t="s">
        <v>28</v>
      </c>
      <c r="AD1" s="3" t="s">
        <v>29</v>
      </c>
      <c r="AF1" s="3" t="s">
        <v>31</v>
      </c>
      <c r="AG1" s="3" t="s">
        <v>32</v>
      </c>
      <c r="AH1" s="3" t="s">
        <v>33</v>
      </c>
      <c r="AI1" s="3" t="s">
        <v>34</v>
      </c>
      <c r="AK1" s="3" t="s">
        <v>36</v>
      </c>
      <c r="AL1" s="3" t="s">
        <v>37</v>
      </c>
      <c r="AM1" s="3" t="s">
        <v>38</v>
      </c>
      <c r="AN1" s="3" t="s">
        <v>39</v>
      </c>
      <c r="AP1" s="3" t="s">
        <v>42</v>
      </c>
      <c r="AQ1" s="3" t="s">
        <v>43</v>
      </c>
      <c r="AR1" s="3" t="s">
        <v>44</v>
      </c>
      <c r="AS1" s="3" t="s">
        <v>41</v>
      </c>
      <c r="AU1" s="3" t="s">
        <v>45</v>
      </c>
      <c r="AV1" s="3" t="s">
        <v>46</v>
      </c>
      <c r="AW1" s="3" t="s">
        <v>47</v>
      </c>
      <c r="AX1" s="3" t="s">
        <v>48</v>
      </c>
      <c r="AZ1" s="3" t="s">
        <v>57</v>
      </c>
      <c r="BA1" s="3" t="s">
        <v>58</v>
      </c>
      <c r="BB1" s="3" t="s">
        <v>59</v>
      </c>
      <c r="BC1" s="3" t="s">
        <v>60</v>
      </c>
      <c r="BD1" s="3" t="s">
        <v>61</v>
      </c>
      <c r="BE1" s="3" t="s">
        <v>62</v>
      </c>
      <c r="BF1" s="3" t="s">
        <v>63</v>
      </c>
      <c r="BG1" s="3" t="s">
        <v>64</v>
      </c>
      <c r="BH1" s="3" t="s">
        <v>65</v>
      </c>
      <c r="BI1" s="3" t="s">
        <v>66</v>
      </c>
      <c r="BJ1" s="3" t="s">
        <v>67</v>
      </c>
      <c r="BK1" s="3" t="s">
        <v>68</v>
      </c>
      <c r="BM1" s="3" t="s">
        <v>70</v>
      </c>
      <c r="BN1" s="3" t="s">
        <v>71</v>
      </c>
      <c r="BO1" s="3" t="s">
        <v>72</v>
      </c>
      <c r="BP1" s="3" t="s">
        <v>73</v>
      </c>
      <c r="BQ1" s="3" t="s">
        <v>74</v>
      </c>
      <c r="BS1" s="20" t="s">
        <v>97</v>
      </c>
      <c r="BT1" s="20" t="s">
        <v>98</v>
      </c>
      <c r="BU1" s="20" t="s">
        <v>99</v>
      </c>
      <c r="BV1" s="20" t="s">
        <v>100</v>
      </c>
      <c r="BX1" s="3" t="s">
        <v>105</v>
      </c>
      <c r="BY1" s="3" t="s">
        <v>101</v>
      </c>
      <c r="BZ1" s="3" t="s">
        <v>102</v>
      </c>
      <c r="CA1" s="3" t="s">
        <v>103</v>
      </c>
      <c r="CB1" s="3" t="s">
        <v>104</v>
      </c>
      <c r="CD1" s="3" t="s">
        <v>106</v>
      </c>
      <c r="CE1" s="3" t="s">
        <v>107</v>
      </c>
      <c r="CF1" s="3" t="s">
        <v>108</v>
      </c>
      <c r="CG1" s="3" t="s">
        <v>109</v>
      </c>
      <c r="CH1" s="3" t="s">
        <v>110</v>
      </c>
      <c r="CJ1" s="3" t="s">
        <v>111</v>
      </c>
      <c r="CK1" s="3" t="s">
        <v>112</v>
      </c>
      <c r="CL1" s="3" t="s">
        <v>113</v>
      </c>
      <c r="CM1" s="3" t="s">
        <v>114</v>
      </c>
      <c r="CN1" s="3" t="s">
        <v>115</v>
      </c>
      <c r="CP1" s="25" t="s">
        <v>143</v>
      </c>
      <c r="CQ1" s="25" t="s">
        <v>144</v>
      </c>
      <c r="CR1" s="25" t="s">
        <v>145</v>
      </c>
      <c r="CS1" s="25" t="s">
        <v>146</v>
      </c>
      <c r="CU1" s="46" t="s">
        <v>179</v>
      </c>
      <c r="CV1" s="46" t="s">
        <v>180</v>
      </c>
      <c r="CW1" s="46" t="s">
        <v>181</v>
      </c>
      <c r="CX1" s="46" t="s">
        <v>182</v>
      </c>
      <c r="CZ1" s="25" t="s">
        <v>184</v>
      </c>
      <c r="DA1" s="25" t="s">
        <v>185</v>
      </c>
      <c r="DB1" s="25" t="s">
        <v>186</v>
      </c>
      <c r="DC1" s="25" t="s">
        <v>187</v>
      </c>
    </row>
    <row r="2" spans="1:107" x14ac:dyDescent="0.2">
      <c r="A2" s="2" t="s">
        <v>225</v>
      </c>
      <c r="B2" s="2">
        <v>1</v>
      </c>
      <c r="C2" s="2">
        <v>357</v>
      </c>
      <c r="D2" s="2">
        <v>4</v>
      </c>
      <c r="E2" s="2">
        <v>7</v>
      </c>
      <c r="F2" s="2">
        <v>4</v>
      </c>
      <c r="G2" s="2">
        <v>6</v>
      </c>
      <c r="H2" s="2">
        <v>5</v>
      </c>
      <c r="I2" s="2">
        <v>5</v>
      </c>
      <c r="J2" s="2">
        <v>1</v>
      </c>
      <c r="L2" s="2">
        <f t="shared" ref="L2:L33" si="0">IF(F2=$D2,1,0)</f>
        <v>1</v>
      </c>
      <c r="M2" s="2">
        <f t="shared" ref="M2:M37" si="1">IF(G2=$D2,1,0)</f>
        <v>0</v>
      </c>
      <c r="N2" s="2">
        <f t="shared" ref="N2:N37" si="2">IF(H2=$D2,1,0)</f>
        <v>0</v>
      </c>
      <c r="O2" s="2">
        <f t="shared" ref="O2:O37" si="3">IF(I2=$D2,1,0)</f>
        <v>0</v>
      </c>
      <c r="Q2" s="2">
        <f>IF(F2&lt;$D2,1,0)</f>
        <v>0</v>
      </c>
      <c r="R2" s="2">
        <f>IF(G2&lt;$D2,1,0)</f>
        <v>0</v>
      </c>
      <c r="S2" s="2">
        <f>IF(H2&lt;$D2,1,0)</f>
        <v>0</v>
      </c>
      <c r="T2" s="2">
        <f>IF(I2&lt;$D2,1,0)</f>
        <v>0</v>
      </c>
      <c r="V2" s="2">
        <f>IF(F2-1=$D2,1,0)</f>
        <v>0</v>
      </c>
      <c r="W2" s="2">
        <f>IF(G2-1=$D2,1,0)</f>
        <v>0</v>
      </c>
      <c r="X2" s="2">
        <f>IF(H2-1=$D2,1,0)</f>
        <v>1</v>
      </c>
      <c r="Y2" s="2">
        <f>IF(I2-1=$D2,1,0)</f>
        <v>1</v>
      </c>
      <c r="AA2" s="2">
        <f>IF(F2-2=$D2,1,0)</f>
        <v>0</v>
      </c>
      <c r="AB2" s="2">
        <f>IF(G2-2=$D2,1,0)</f>
        <v>1</v>
      </c>
      <c r="AC2" s="2">
        <f>IF(H2-2=$D2,1,0)</f>
        <v>0</v>
      </c>
      <c r="AD2" s="2">
        <f>IF(I2-2=$D2,1,0)</f>
        <v>0</v>
      </c>
      <c r="AF2" s="2">
        <f>IF(F2-3=$D2,1,0)</f>
        <v>0</v>
      </c>
      <c r="AG2" s="2">
        <f>IF(G2-3=$D2,1,0)</f>
        <v>0</v>
      </c>
      <c r="AH2" s="2">
        <f>IF(H2-3=$D2,1,0)</f>
        <v>0</v>
      </c>
      <c r="AI2" s="2">
        <f>IF(I2-3=$D2,1,0)</f>
        <v>0</v>
      </c>
      <c r="AK2" s="2">
        <f>IF(F2-4=$D2,1,0)</f>
        <v>0</v>
      </c>
      <c r="AL2" s="2">
        <f>IF(G2-4=$D2,1,0)</f>
        <v>0</v>
      </c>
      <c r="AM2" s="2">
        <f>IF(H2-4=$D2,1,0)</f>
        <v>0</v>
      </c>
      <c r="AN2" s="2">
        <f>IF(I2-4=$D2,1,0)</f>
        <v>0</v>
      </c>
      <c r="AP2" s="2">
        <f>IF(F2-5=$D2,1,0)</f>
        <v>0</v>
      </c>
      <c r="AQ2" s="2">
        <f>IF(G2-5=$D2,1,0)</f>
        <v>0</v>
      </c>
      <c r="AR2" s="2">
        <f>IF(H2-5=$D2,1,0)</f>
        <v>0</v>
      </c>
      <c r="AS2" s="2">
        <f>IF(I2-5=$D2,1,0)</f>
        <v>0</v>
      </c>
      <c r="AU2" s="2">
        <f>IF(F2-6=$D2,1,0)</f>
        <v>0</v>
      </c>
      <c r="AV2" s="2">
        <f t="shared" ref="AV2:AV66" si="4">IF(G2-6=$D2,1,0)</f>
        <v>0</v>
      </c>
      <c r="AW2" s="2">
        <f>IF(H2-6=$D2,1,0)</f>
        <v>0</v>
      </c>
      <c r="AX2" s="2">
        <f>IF(I2-6=$D2,1,0)</f>
        <v>0</v>
      </c>
      <c r="AZ2" s="2">
        <f t="shared" ref="AZ2:AZ37" si="5">IF(F2&lt;G2,1,0)</f>
        <v>1</v>
      </c>
      <c r="BA2" s="2">
        <f t="shared" ref="BA2:BA37" si="6">IF(F2&lt;H2,1,0)</f>
        <v>1</v>
      </c>
      <c r="BB2" s="2">
        <f t="shared" ref="BB2:BB37" si="7">IF(F2&lt;I2,1,0)</f>
        <v>1</v>
      </c>
      <c r="BC2" s="2">
        <f t="shared" ref="BC2:BC37" si="8">IF(G2&lt;F2,1,0)</f>
        <v>0</v>
      </c>
      <c r="BD2" s="2">
        <f t="shared" ref="BD2:BD37" si="9">IF(G2&lt;H2,1,0)</f>
        <v>0</v>
      </c>
      <c r="BE2" s="2">
        <f t="shared" ref="BE2:BE37" si="10">IF(G2&lt;I2,1,0)</f>
        <v>0</v>
      </c>
      <c r="BF2" s="2">
        <f t="shared" ref="BF2:BF37" si="11">IF(H2&lt;F2,1,0)</f>
        <v>0</v>
      </c>
      <c r="BG2" s="2">
        <f t="shared" ref="BG2:BG37" si="12">IF(H2&lt;G2,1,0)</f>
        <v>1</v>
      </c>
      <c r="BH2" s="2">
        <f t="shared" ref="BH2:BH37" si="13">IF(H2&lt;I2,1,0)</f>
        <v>0</v>
      </c>
      <c r="BI2" s="2">
        <f t="shared" ref="BI2:BI37" si="14">IF(I2&lt;F2,1,0)</f>
        <v>0</v>
      </c>
      <c r="BJ2" s="2">
        <f t="shared" ref="BJ2:BJ37" si="15">IF(I2&lt;G2,1,0)</f>
        <v>1</v>
      </c>
      <c r="BK2" s="2">
        <f t="shared" ref="BK2:BK37" si="16">IF(I2&lt;H2,1,0)</f>
        <v>0</v>
      </c>
      <c r="BM2" s="8" t="str">
        <f>IF(SUM(AZ2:BB2)=3,"Paul",IF(SUM(BC2:BE2)=3,"Scott",IF(SUM(BF2:BH2)=3,"Dan",IF(SUM(BI2:BK2)=3,"Droz",0))))</f>
        <v>Paul</v>
      </c>
      <c r="BN2" s="2">
        <f t="shared" ref="BN2:BN65" si="17">IF($BM2="Paul",1,0)</f>
        <v>1</v>
      </c>
      <c r="BO2" s="2">
        <f t="shared" ref="BO2:BO65" si="18">IF($BM2="Scott",1,0)</f>
        <v>0</v>
      </c>
      <c r="BP2" s="2">
        <f t="shared" ref="BP2:BP65" si="19">IF($BM2="Dan",1,0)</f>
        <v>0</v>
      </c>
      <c r="BQ2" s="2">
        <f t="shared" ref="BQ2:BQ65" si="20">IF($BM2="Droz",1,0)</f>
        <v>0</v>
      </c>
      <c r="BS2" s="2">
        <f>IF(F2&gt;=($D2*2),1,0)</f>
        <v>0</v>
      </c>
      <c r="BT2" s="2">
        <f>IF(G2&gt;=($D2*2),1,0)</f>
        <v>0</v>
      </c>
      <c r="BU2" s="2">
        <f>IF(H2&gt;=($D2*2),1,0)</f>
        <v>0</v>
      </c>
      <c r="BV2" s="2">
        <f>IF(I2&gt;=($D2*2),1,0)</f>
        <v>0</v>
      </c>
      <c r="BX2" s="2">
        <f>IF($D2=3,1,0)</f>
        <v>0</v>
      </c>
      <c r="BY2" s="2" t="str">
        <f>IF($D2=3,F2,"N/A")</f>
        <v>N/A</v>
      </c>
      <c r="BZ2" s="2" t="str">
        <f>IF($D2=3,G2,"N/A")</f>
        <v>N/A</v>
      </c>
      <c r="CA2" s="2" t="str">
        <f>IF($D2=3,H2,"N/A")</f>
        <v>N/A</v>
      </c>
      <c r="CB2" s="2" t="str">
        <f>IF($D2=3,I2,"N/A")</f>
        <v>N/A</v>
      </c>
      <c r="CD2" s="2">
        <f>IF($D2=4,1,0)</f>
        <v>1</v>
      </c>
      <c r="CE2" s="2">
        <f>IF($D2=4,F2,"N/A")</f>
        <v>4</v>
      </c>
      <c r="CF2" s="2">
        <f>IF($D2=4,G2,"N/A")</f>
        <v>6</v>
      </c>
      <c r="CG2" s="2">
        <f>IF($D2=4,H2,"N/A")</f>
        <v>5</v>
      </c>
      <c r="CH2" s="2">
        <f>IF($D2=4,I2,"N/A")</f>
        <v>5</v>
      </c>
      <c r="CJ2" s="2">
        <f t="shared" ref="CJ2:CJ65" si="21">IF($D2=5,1,0)</f>
        <v>0</v>
      </c>
      <c r="CK2" s="2" t="str">
        <f>IF($D2=5,F2,"N/A")</f>
        <v>N/A</v>
      </c>
      <c r="CL2" s="2" t="str">
        <f>IF($D2=5,G2,"N/A")</f>
        <v>N/A</v>
      </c>
      <c r="CM2" s="2" t="str">
        <f>IF($D2=5,H2,"N/A")</f>
        <v>N/A</v>
      </c>
      <c r="CN2" s="2" t="str">
        <f>IF($D2=5,I2,"N/A")</f>
        <v>N/A</v>
      </c>
      <c r="CP2" s="2">
        <v>1</v>
      </c>
      <c r="CQ2" s="2">
        <v>2</v>
      </c>
      <c r="CR2" s="2">
        <v>1</v>
      </c>
      <c r="CS2" s="2">
        <v>3</v>
      </c>
      <c r="CU2" s="2">
        <f>IF((F2-CP2&lt;=$D2-2),1,0)</f>
        <v>0</v>
      </c>
      <c r="CV2" s="2">
        <v>0</v>
      </c>
      <c r="CW2" s="2">
        <v>0</v>
      </c>
      <c r="CX2" s="2">
        <v>1</v>
      </c>
      <c r="CZ2" s="2">
        <v>0</v>
      </c>
      <c r="DA2" s="2">
        <v>1</v>
      </c>
      <c r="DB2" s="2">
        <v>1</v>
      </c>
      <c r="DC2" s="2">
        <v>0</v>
      </c>
    </row>
    <row r="3" spans="1:107" x14ac:dyDescent="0.2">
      <c r="A3" s="2" t="s">
        <v>225</v>
      </c>
      <c r="B3" s="2">
        <v>2</v>
      </c>
      <c r="C3" s="2">
        <v>539</v>
      </c>
      <c r="D3" s="2">
        <v>5</v>
      </c>
      <c r="E3" s="2">
        <v>5</v>
      </c>
      <c r="F3" s="2">
        <v>8</v>
      </c>
      <c r="G3" s="2">
        <v>6</v>
      </c>
      <c r="H3" s="2">
        <v>8</v>
      </c>
      <c r="I3" s="2">
        <v>5</v>
      </c>
      <c r="J3" s="2">
        <v>1</v>
      </c>
      <c r="L3" s="2">
        <f t="shared" si="0"/>
        <v>0</v>
      </c>
      <c r="M3" s="2">
        <f t="shared" si="1"/>
        <v>0</v>
      </c>
      <c r="N3" s="2">
        <f t="shared" si="2"/>
        <v>0</v>
      </c>
      <c r="O3" s="2">
        <f t="shared" si="3"/>
        <v>1</v>
      </c>
      <c r="Q3" s="2">
        <f t="shared" ref="Q3:Q66" si="22">IF(F3&lt;$D3,1,0)</f>
        <v>0</v>
      </c>
      <c r="R3" s="2">
        <f t="shared" ref="R3:R66" si="23">IF(G3&lt;$D3,1,0)</f>
        <v>0</v>
      </c>
      <c r="S3" s="2">
        <f t="shared" ref="S3:S66" si="24">IF(H3&lt;$D3,1,0)</f>
        <v>0</v>
      </c>
      <c r="T3" s="2">
        <f t="shared" ref="T3:T66" si="25">IF(I3&lt;$D3,1,0)</f>
        <v>0</v>
      </c>
      <c r="V3" s="2">
        <f t="shared" ref="V3:V66" si="26">IF(F3-1=$D3,1,0)</f>
        <v>0</v>
      </c>
      <c r="W3" s="2">
        <f t="shared" ref="W3:W66" si="27">IF(G3-1=$D3,1,0)</f>
        <v>1</v>
      </c>
      <c r="X3" s="2">
        <f t="shared" ref="X3:X66" si="28">IF(H3-1=$D3,1,0)</f>
        <v>0</v>
      </c>
      <c r="Y3" s="2">
        <f t="shared" ref="Y3:Y66" si="29">IF(I3-1=$D3,1,0)</f>
        <v>0</v>
      </c>
      <c r="AA3" s="2">
        <f t="shared" ref="AA3:AA66" si="30">IF(F3-2=$D3,1,0)</f>
        <v>0</v>
      </c>
      <c r="AB3" s="2">
        <f t="shared" ref="AB3:AB66" si="31">IF(G3-2=$D3,1,0)</f>
        <v>0</v>
      </c>
      <c r="AC3" s="2">
        <f t="shared" ref="AC3:AC66" si="32">IF(H3-2=$D3,1,0)</f>
        <v>0</v>
      </c>
      <c r="AD3" s="2">
        <f t="shared" ref="AD3:AD66" si="33">IF(I3-2=$D3,1,0)</f>
        <v>0</v>
      </c>
      <c r="AF3" s="2">
        <f t="shared" ref="AF3:AF66" si="34">IF(F3-3=$D3,1,0)</f>
        <v>1</v>
      </c>
      <c r="AG3" s="2">
        <f t="shared" ref="AG3:AG66" si="35">IF(G3-3=$D3,1,0)</f>
        <v>0</v>
      </c>
      <c r="AH3" s="2">
        <f t="shared" ref="AH3:AH66" si="36">IF(H3-3=$D3,1,0)</f>
        <v>1</v>
      </c>
      <c r="AI3" s="2">
        <f t="shared" ref="AI3:AI66" si="37">IF(I3-3=$D3,1,0)</f>
        <v>0</v>
      </c>
      <c r="AK3" s="2">
        <f t="shared" ref="AK3:AK66" si="38">IF(F3-4=$D3,1,0)</f>
        <v>0</v>
      </c>
      <c r="AL3" s="2">
        <f t="shared" ref="AL3:AL66" si="39">IF(G3-4=$D3,1,0)</f>
        <v>0</v>
      </c>
      <c r="AM3" s="2">
        <f t="shared" ref="AM3:AM66" si="40">IF(H3-4=$D3,1,0)</f>
        <v>0</v>
      </c>
      <c r="AN3" s="2">
        <f t="shared" ref="AN3:AN66" si="41">IF(I3-4=$D3,1,0)</f>
        <v>0</v>
      </c>
      <c r="AP3" s="2">
        <f t="shared" ref="AP3:AP66" si="42">IF(F3-5=$D3,1,0)</f>
        <v>0</v>
      </c>
      <c r="AQ3" s="2">
        <f t="shared" ref="AQ3:AQ66" si="43">IF(G3-5=$D3,1,0)</f>
        <v>0</v>
      </c>
      <c r="AR3" s="2">
        <f t="shared" ref="AR3:AR66" si="44">IF(H3-5=$D3,1,0)</f>
        <v>0</v>
      </c>
      <c r="AS3" s="2">
        <f t="shared" ref="AS3:AS66" si="45">IF(I3-5=$D3,1,0)</f>
        <v>0</v>
      </c>
      <c r="AU3" s="2">
        <f t="shared" ref="AU3:AU66" si="46">IF(F3-6=$D3,1,0)</f>
        <v>0</v>
      </c>
      <c r="AV3" s="2">
        <f t="shared" si="4"/>
        <v>0</v>
      </c>
      <c r="AW3" s="2">
        <f t="shared" ref="AW3:AW66" si="47">IF(H3-6=$D3,1,0)</f>
        <v>0</v>
      </c>
      <c r="AX3" s="2">
        <f t="shared" ref="AX3:AX66" si="48">IF(I3-6=$D3,1,0)</f>
        <v>0</v>
      </c>
      <c r="AZ3" s="2">
        <f t="shared" si="5"/>
        <v>0</v>
      </c>
      <c r="BA3" s="2">
        <f t="shared" si="6"/>
        <v>0</v>
      </c>
      <c r="BB3" s="2">
        <f t="shared" si="7"/>
        <v>0</v>
      </c>
      <c r="BC3" s="2">
        <f t="shared" si="8"/>
        <v>1</v>
      </c>
      <c r="BD3" s="2">
        <f t="shared" si="9"/>
        <v>1</v>
      </c>
      <c r="BE3" s="2">
        <f t="shared" si="10"/>
        <v>0</v>
      </c>
      <c r="BF3" s="2">
        <f t="shared" si="11"/>
        <v>0</v>
      </c>
      <c r="BG3" s="2">
        <f t="shared" si="12"/>
        <v>0</v>
      </c>
      <c r="BH3" s="2">
        <f t="shared" si="13"/>
        <v>0</v>
      </c>
      <c r="BI3" s="2">
        <f t="shared" si="14"/>
        <v>1</v>
      </c>
      <c r="BJ3" s="2">
        <f t="shared" si="15"/>
        <v>1</v>
      </c>
      <c r="BK3" s="2">
        <f t="shared" si="16"/>
        <v>1</v>
      </c>
      <c r="BM3" s="8" t="str">
        <f t="shared" ref="BM3:BM66" si="49">IF(SUM(AZ3:BB3)=3,"Paul",IF(SUM(BC3:BE3)=3,"Scott",IF(SUM(BF3:BH3)=3,"Dan",IF(SUM(BI3:BK3)=3,"Droz",0))))</f>
        <v>Droz</v>
      </c>
      <c r="BN3" s="2">
        <f t="shared" si="17"/>
        <v>0</v>
      </c>
      <c r="BO3" s="2">
        <f t="shared" si="18"/>
        <v>0</v>
      </c>
      <c r="BP3" s="2">
        <f t="shared" si="19"/>
        <v>0</v>
      </c>
      <c r="BQ3" s="2">
        <f t="shared" si="20"/>
        <v>1</v>
      </c>
      <c r="BS3" s="2">
        <f t="shared" ref="BS3:BS37" si="50">IF(F3&gt;=($D3*2),1,0)</f>
        <v>0</v>
      </c>
      <c r="BT3" s="2">
        <f t="shared" ref="BT3:BT66" si="51">IF(G3&gt;=($D3*2),1,0)</f>
        <v>0</v>
      </c>
      <c r="BU3" s="2">
        <f t="shared" ref="BU3:BU66" si="52">IF(H3&gt;=($D3*2),1,0)</f>
        <v>0</v>
      </c>
      <c r="BV3" s="2">
        <f t="shared" ref="BV3:BV66" si="53">IF(I3&gt;=($D3*2),1,0)</f>
        <v>0</v>
      </c>
      <c r="BX3" s="2">
        <f t="shared" ref="BX3:BX66" si="54">IF($D3=3,1,0)</f>
        <v>0</v>
      </c>
      <c r="BY3" s="2" t="str">
        <f t="shared" ref="BY3:BY37" si="55">IF($D3=3,F3,"N/A")</f>
        <v>N/A</v>
      </c>
      <c r="BZ3" s="2" t="str">
        <f t="shared" ref="BZ3:BZ66" si="56">IF($D3=3,G3,"N/A")</f>
        <v>N/A</v>
      </c>
      <c r="CA3" s="2" t="str">
        <f t="shared" ref="CA3:CA66" si="57">IF($D3=3,H3,"N/A")</f>
        <v>N/A</v>
      </c>
      <c r="CB3" s="2" t="str">
        <f t="shared" ref="CB3:CB66" si="58">IF($D3=3,I3,"N/A")</f>
        <v>N/A</v>
      </c>
      <c r="CD3" s="2">
        <f t="shared" ref="CD3:CD66" si="59">IF($D3=4,1,0)</f>
        <v>0</v>
      </c>
      <c r="CE3" s="2" t="str">
        <f t="shared" ref="CE3:CE37" si="60">IF($D3=4,F3,"N/A")</f>
        <v>N/A</v>
      </c>
      <c r="CF3" s="2" t="str">
        <f t="shared" ref="CF3:CF66" si="61">IF($D3=4,G3,"N/A")</f>
        <v>N/A</v>
      </c>
      <c r="CG3" s="2" t="str">
        <f t="shared" ref="CG3:CG66" si="62">IF($D3=4,H3,"N/A")</f>
        <v>N/A</v>
      </c>
      <c r="CH3" s="2" t="str">
        <f t="shared" ref="CH3:CH66" si="63">IF($D3=4,I3,"N/A")</f>
        <v>N/A</v>
      </c>
      <c r="CJ3" s="2">
        <f t="shared" si="21"/>
        <v>1</v>
      </c>
      <c r="CK3" s="2">
        <f t="shared" ref="CK3:CK37" si="64">IF($D3=5,F3,"N/A")</f>
        <v>8</v>
      </c>
      <c r="CL3" s="2">
        <f t="shared" ref="CL3:CL66" si="65">IF($D3=5,G3,"N/A")</f>
        <v>6</v>
      </c>
      <c r="CM3" s="2">
        <f t="shared" ref="CM3:CM66" si="66">IF($D3=5,H3,"N/A")</f>
        <v>8</v>
      </c>
      <c r="CN3" s="2">
        <f t="shared" ref="CN3:CN66" si="67">IF($D3=5,I3,"N/A")</f>
        <v>5</v>
      </c>
      <c r="CP3" s="2">
        <v>2</v>
      </c>
      <c r="CQ3" s="2">
        <v>1</v>
      </c>
      <c r="CR3" s="2">
        <v>1</v>
      </c>
      <c r="CS3" s="2">
        <v>2</v>
      </c>
      <c r="CU3" s="2">
        <f t="shared" ref="CU3:CU19" si="68">IF((F3-CP3&lt;=$D3-2),1,0)</f>
        <v>0</v>
      </c>
      <c r="CV3" s="2">
        <v>0</v>
      </c>
      <c r="CW3" s="2">
        <v>0</v>
      </c>
      <c r="CX3" s="2">
        <v>1</v>
      </c>
      <c r="CZ3" s="2">
        <v>0</v>
      </c>
      <c r="DA3" s="2">
        <v>0</v>
      </c>
      <c r="DB3" s="2">
        <v>1</v>
      </c>
      <c r="DC3" s="2">
        <v>0</v>
      </c>
    </row>
    <row r="4" spans="1:107" x14ac:dyDescent="0.2">
      <c r="A4" s="2" t="s">
        <v>225</v>
      </c>
      <c r="B4" s="2">
        <v>3</v>
      </c>
      <c r="C4" s="2">
        <v>156</v>
      </c>
      <c r="D4" s="2">
        <v>3</v>
      </c>
      <c r="E4" s="2">
        <v>17</v>
      </c>
      <c r="F4" s="2">
        <v>4</v>
      </c>
      <c r="G4" s="2">
        <v>3</v>
      </c>
      <c r="H4" s="2">
        <v>4</v>
      </c>
      <c r="I4" s="2">
        <v>3</v>
      </c>
      <c r="J4" s="2">
        <v>1</v>
      </c>
      <c r="L4" s="2">
        <f t="shared" si="0"/>
        <v>0</v>
      </c>
      <c r="M4" s="2">
        <f t="shared" si="1"/>
        <v>1</v>
      </c>
      <c r="N4" s="2">
        <f t="shared" si="2"/>
        <v>0</v>
      </c>
      <c r="O4" s="2">
        <f t="shared" si="3"/>
        <v>1</v>
      </c>
      <c r="Q4" s="2">
        <f t="shared" si="22"/>
        <v>0</v>
      </c>
      <c r="R4" s="2">
        <f t="shared" si="23"/>
        <v>0</v>
      </c>
      <c r="S4" s="2">
        <f t="shared" si="24"/>
        <v>0</v>
      </c>
      <c r="T4" s="2">
        <f t="shared" si="25"/>
        <v>0</v>
      </c>
      <c r="V4" s="2">
        <f t="shared" si="26"/>
        <v>1</v>
      </c>
      <c r="W4" s="2">
        <f t="shared" si="27"/>
        <v>0</v>
      </c>
      <c r="X4" s="2">
        <f t="shared" si="28"/>
        <v>1</v>
      </c>
      <c r="Y4" s="2">
        <f t="shared" si="29"/>
        <v>0</v>
      </c>
      <c r="AA4" s="2">
        <f t="shared" si="30"/>
        <v>0</v>
      </c>
      <c r="AB4" s="2">
        <f t="shared" si="31"/>
        <v>0</v>
      </c>
      <c r="AC4" s="2">
        <f t="shared" si="32"/>
        <v>0</v>
      </c>
      <c r="AD4" s="2">
        <f t="shared" si="33"/>
        <v>0</v>
      </c>
      <c r="AF4" s="2">
        <f t="shared" si="34"/>
        <v>0</v>
      </c>
      <c r="AG4" s="2">
        <f t="shared" si="35"/>
        <v>0</v>
      </c>
      <c r="AH4" s="2">
        <f t="shared" si="36"/>
        <v>0</v>
      </c>
      <c r="AI4" s="2">
        <f t="shared" si="37"/>
        <v>0</v>
      </c>
      <c r="AK4" s="2">
        <f t="shared" si="38"/>
        <v>0</v>
      </c>
      <c r="AL4" s="2">
        <f t="shared" si="39"/>
        <v>0</v>
      </c>
      <c r="AM4" s="2">
        <f t="shared" si="40"/>
        <v>0</v>
      </c>
      <c r="AN4" s="2">
        <f t="shared" si="41"/>
        <v>0</v>
      </c>
      <c r="AP4" s="2">
        <f t="shared" si="42"/>
        <v>0</v>
      </c>
      <c r="AQ4" s="2">
        <f t="shared" si="43"/>
        <v>0</v>
      </c>
      <c r="AR4" s="2">
        <f t="shared" si="44"/>
        <v>0</v>
      </c>
      <c r="AS4" s="2">
        <f t="shared" si="45"/>
        <v>0</v>
      </c>
      <c r="AU4" s="2">
        <f t="shared" si="46"/>
        <v>0</v>
      </c>
      <c r="AV4" s="2">
        <f t="shared" si="4"/>
        <v>0</v>
      </c>
      <c r="AW4" s="2">
        <f t="shared" si="47"/>
        <v>0</v>
      </c>
      <c r="AX4" s="2">
        <f t="shared" si="48"/>
        <v>0</v>
      </c>
      <c r="AZ4" s="2">
        <f t="shared" si="5"/>
        <v>0</v>
      </c>
      <c r="BA4" s="2">
        <f t="shared" si="6"/>
        <v>0</v>
      </c>
      <c r="BB4" s="2">
        <f t="shared" si="7"/>
        <v>0</v>
      </c>
      <c r="BC4" s="2">
        <f t="shared" si="8"/>
        <v>1</v>
      </c>
      <c r="BD4" s="2">
        <f t="shared" si="9"/>
        <v>1</v>
      </c>
      <c r="BE4" s="2">
        <f t="shared" si="10"/>
        <v>0</v>
      </c>
      <c r="BF4" s="2">
        <f t="shared" si="11"/>
        <v>0</v>
      </c>
      <c r="BG4" s="2">
        <f t="shared" si="12"/>
        <v>0</v>
      </c>
      <c r="BH4" s="2">
        <f t="shared" si="13"/>
        <v>0</v>
      </c>
      <c r="BI4" s="2">
        <f t="shared" si="14"/>
        <v>1</v>
      </c>
      <c r="BJ4" s="2">
        <f t="shared" si="15"/>
        <v>0</v>
      </c>
      <c r="BK4" s="2">
        <f t="shared" si="16"/>
        <v>1</v>
      </c>
      <c r="BM4" s="8">
        <f t="shared" si="49"/>
        <v>0</v>
      </c>
      <c r="BN4" s="2">
        <f t="shared" si="17"/>
        <v>0</v>
      </c>
      <c r="BO4" s="2">
        <f t="shared" si="18"/>
        <v>0</v>
      </c>
      <c r="BP4" s="2">
        <f t="shared" si="19"/>
        <v>0</v>
      </c>
      <c r="BQ4" s="2">
        <f t="shared" si="20"/>
        <v>0</v>
      </c>
      <c r="BS4" s="2">
        <f t="shared" si="50"/>
        <v>0</v>
      </c>
      <c r="BT4" s="2">
        <f t="shared" si="51"/>
        <v>0</v>
      </c>
      <c r="BU4" s="2">
        <f t="shared" si="52"/>
        <v>0</v>
      </c>
      <c r="BV4" s="2">
        <f t="shared" si="53"/>
        <v>0</v>
      </c>
      <c r="BX4" s="2">
        <f t="shared" si="54"/>
        <v>1</v>
      </c>
      <c r="BY4" s="2">
        <f t="shared" si="55"/>
        <v>4</v>
      </c>
      <c r="BZ4" s="2">
        <f t="shared" si="56"/>
        <v>3</v>
      </c>
      <c r="CA4" s="2">
        <f t="shared" si="57"/>
        <v>4</v>
      </c>
      <c r="CB4" s="2">
        <f t="shared" si="58"/>
        <v>3</v>
      </c>
      <c r="CD4" s="2">
        <f t="shared" si="59"/>
        <v>0</v>
      </c>
      <c r="CE4" s="2" t="str">
        <f t="shared" si="60"/>
        <v>N/A</v>
      </c>
      <c r="CF4" s="2" t="str">
        <f t="shared" si="61"/>
        <v>N/A</v>
      </c>
      <c r="CG4" s="2" t="str">
        <f t="shared" si="62"/>
        <v>N/A</v>
      </c>
      <c r="CH4" s="2" t="str">
        <f t="shared" si="63"/>
        <v>N/A</v>
      </c>
      <c r="CJ4" s="2">
        <f t="shared" si="21"/>
        <v>0</v>
      </c>
      <c r="CK4" s="2" t="str">
        <f t="shared" si="64"/>
        <v>N/A</v>
      </c>
      <c r="CL4" s="2" t="str">
        <f t="shared" si="65"/>
        <v>N/A</v>
      </c>
      <c r="CM4" s="2" t="str">
        <f t="shared" si="66"/>
        <v>N/A</v>
      </c>
      <c r="CN4" s="2" t="str">
        <f t="shared" si="67"/>
        <v>N/A</v>
      </c>
      <c r="CP4" s="2">
        <v>2</v>
      </c>
      <c r="CQ4" s="2">
        <v>2</v>
      </c>
      <c r="CR4" s="2">
        <v>3</v>
      </c>
      <c r="CS4" s="2">
        <v>1</v>
      </c>
      <c r="CU4" s="2">
        <f t="shared" si="68"/>
        <v>0</v>
      </c>
      <c r="CV4" s="2">
        <v>1</v>
      </c>
      <c r="CW4" s="2">
        <v>1</v>
      </c>
      <c r="CX4" s="2">
        <v>0</v>
      </c>
      <c r="CZ4" s="2">
        <v>0</v>
      </c>
      <c r="DA4" s="2">
        <v>0</v>
      </c>
      <c r="DB4" s="2">
        <v>0</v>
      </c>
      <c r="DC4" s="2">
        <v>0</v>
      </c>
    </row>
    <row r="5" spans="1:107" x14ac:dyDescent="0.2">
      <c r="A5" s="2" t="s">
        <v>225</v>
      </c>
      <c r="B5" s="2">
        <v>4</v>
      </c>
      <c r="C5" s="2">
        <v>344</v>
      </c>
      <c r="D5" s="2">
        <v>4</v>
      </c>
      <c r="E5" s="2">
        <v>3</v>
      </c>
      <c r="F5" s="2">
        <v>5</v>
      </c>
      <c r="G5" s="2">
        <v>4</v>
      </c>
      <c r="H5" s="2">
        <v>5</v>
      </c>
      <c r="I5" s="2">
        <v>3</v>
      </c>
      <c r="J5" s="2">
        <v>1</v>
      </c>
      <c r="L5" s="2">
        <f t="shared" si="0"/>
        <v>0</v>
      </c>
      <c r="M5" s="2">
        <f t="shared" si="1"/>
        <v>1</v>
      </c>
      <c r="N5" s="2">
        <f t="shared" si="2"/>
        <v>0</v>
      </c>
      <c r="O5" s="2">
        <f t="shared" si="3"/>
        <v>0</v>
      </c>
      <c r="Q5" s="2">
        <f t="shared" si="22"/>
        <v>0</v>
      </c>
      <c r="R5" s="2">
        <f t="shared" si="23"/>
        <v>0</v>
      </c>
      <c r="S5" s="2">
        <f t="shared" si="24"/>
        <v>0</v>
      </c>
      <c r="T5" s="2">
        <f t="shared" si="25"/>
        <v>1</v>
      </c>
      <c r="V5" s="2">
        <f t="shared" si="26"/>
        <v>1</v>
      </c>
      <c r="W5" s="2">
        <f t="shared" si="27"/>
        <v>0</v>
      </c>
      <c r="X5" s="2">
        <f t="shared" si="28"/>
        <v>1</v>
      </c>
      <c r="Y5" s="2">
        <f t="shared" si="29"/>
        <v>0</v>
      </c>
      <c r="AA5" s="2">
        <f t="shared" si="30"/>
        <v>0</v>
      </c>
      <c r="AB5" s="2">
        <f t="shared" si="31"/>
        <v>0</v>
      </c>
      <c r="AC5" s="2">
        <f t="shared" si="32"/>
        <v>0</v>
      </c>
      <c r="AD5" s="2">
        <f t="shared" si="33"/>
        <v>0</v>
      </c>
      <c r="AF5" s="2">
        <f t="shared" si="34"/>
        <v>0</v>
      </c>
      <c r="AG5" s="2">
        <f t="shared" si="35"/>
        <v>0</v>
      </c>
      <c r="AH5" s="2">
        <f t="shared" si="36"/>
        <v>0</v>
      </c>
      <c r="AI5" s="2">
        <f t="shared" si="37"/>
        <v>0</v>
      </c>
      <c r="AK5" s="2">
        <f t="shared" si="38"/>
        <v>0</v>
      </c>
      <c r="AL5" s="2">
        <f t="shared" si="39"/>
        <v>0</v>
      </c>
      <c r="AM5" s="2">
        <f t="shared" si="40"/>
        <v>0</v>
      </c>
      <c r="AN5" s="2">
        <f t="shared" si="41"/>
        <v>0</v>
      </c>
      <c r="AP5" s="2">
        <f t="shared" si="42"/>
        <v>0</v>
      </c>
      <c r="AQ5" s="2">
        <f t="shared" si="43"/>
        <v>0</v>
      </c>
      <c r="AR5" s="2">
        <f t="shared" si="44"/>
        <v>0</v>
      </c>
      <c r="AS5" s="2">
        <f t="shared" si="45"/>
        <v>0</v>
      </c>
      <c r="AU5" s="2">
        <f t="shared" si="46"/>
        <v>0</v>
      </c>
      <c r="AV5" s="2">
        <f t="shared" si="4"/>
        <v>0</v>
      </c>
      <c r="AW5" s="2">
        <f t="shared" si="47"/>
        <v>0</v>
      </c>
      <c r="AX5" s="2">
        <f t="shared" si="48"/>
        <v>0</v>
      </c>
      <c r="AZ5" s="2">
        <f t="shared" si="5"/>
        <v>0</v>
      </c>
      <c r="BA5" s="2">
        <f t="shared" si="6"/>
        <v>0</v>
      </c>
      <c r="BB5" s="2">
        <f t="shared" si="7"/>
        <v>0</v>
      </c>
      <c r="BC5" s="2">
        <f t="shared" si="8"/>
        <v>1</v>
      </c>
      <c r="BD5" s="2">
        <f t="shared" si="9"/>
        <v>1</v>
      </c>
      <c r="BE5" s="2">
        <f t="shared" si="10"/>
        <v>0</v>
      </c>
      <c r="BF5" s="2">
        <f t="shared" si="11"/>
        <v>0</v>
      </c>
      <c r="BG5" s="2">
        <f t="shared" si="12"/>
        <v>0</v>
      </c>
      <c r="BH5" s="2">
        <f t="shared" si="13"/>
        <v>0</v>
      </c>
      <c r="BI5" s="2">
        <f t="shared" si="14"/>
        <v>1</v>
      </c>
      <c r="BJ5" s="2">
        <f t="shared" si="15"/>
        <v>1</v>
      </c>
      <c r="BK5" s="2">
        <f t="shared" si="16"/>
        <v>1</v>
      </c>
      <c r="BM5" s="8" t="str">
        <f t="shared" si="49"/>
        <v>Droz</v>
      </c>
      <c r="BN5" s="2">
        <f t="shared" si="17"/>
        <v>0</v>
      </c>
      <c r="BO5" s="2">
        <f t="shared" si="18"/>
        <v>0</v>
      </c>
      <c r="BP5" s="2">
        <f t="shared" si="19"/>
        <v>0</v>
      </c>
      <c r="BQ5" s="2">
        <f t="shared" si="20"/>
        <v>1</v>
      </c>
      <c r="BS5" s="2">
        <f t="shared" si="50"/>
        <v>0</v>
      </c>
      <c r="BT5" s="2">
        <f t="shared" si="51"/>
        <v>0</v>
      </c>
      <c r="BU5" s="2">
        <f t="shared" si="52"/>
        <v>0</v>
      </c>
      <c r="BV5" s="2">
        <f t="shared" si="53"/>
        <v>0</v>
      </c>
      <c r="BX5" s="2">
        <f t="shared" si="54"/>
        <v>0</v>
      </c>
      <c r="BY5" s="2" t="str">
        <f t="shared" si="55"/>
        <v>N/A</v>
      </c>
      <c r="BZ5" s="2" t="str">
        <f t="shared" si="56"/>
        <v>N/A</v>
      </c>
      <c r="CA5" s="2" t="str">
        <f t="shared" si="57"/>
        <v>N/A</v>
      </c>
      <c r="CB5" s="2" t="str">
        <f t="shared" si="58"/>
        <v>N/A</v>
      </c>
      <c r="CD5" s="2">
        <f t="shared" si="59"/>
        <v>1</v>
      </c>
      <c r="CE5" s="2">
        <f t="shared" si="60"/>
        <v>5</v>
      </c>
      <c r="CF5" s="2">
        <f t="shared" si="61"/>
        <v>4</v>
      </c>
      <c r="CG5" s="2">
        <f t="shared" si="62"/>
        <v>5</v>
      </c>
      <c r="CH5" s="2">
        <f t="shared" si="63"/>
        <v>3</v>
      </c>
      <c r="CJ5" s="2">
        <f t="shared" si="21"/>
        <v>0</v>
      </c>
      <c r="CK5" s="2" t="str">
        <f t="shared" si="64"/>
        <v>N/A</v>
      </c>
      <c r="CL5" s="2" t="str">
        <f t="shared" si="65"/>
        <v>N/A</v>
      </c>
      <c r="CM5" s="2" t="str">
        <f t="shared" si="66"/>
        <v>N/A</v>
      </c>
      <c r="CN5" s="2" t="str">
        <f t="shared" si="67"/>
        <v>N/A</v>
      </c>
      <c r="CP5" s="2">
        <v>2</v>
      </c>
      <c r="CQ5" s="2">
        <v>2</v>
      </c>
      <c r="CR5" s="2">
        <v>2</v>
      </c>
      <c r="CS5" s="2">
        <v>1</v>
      </c>
      <c r="CU5" s="2">
        <f t="shared" si="68"/>
        <v>0</v>
      </c>
      <c r="CV5" s="2">
        <v>1</v>
      </c>
      <c r="CW5" s="2">
        <v>0</v>
      </c>
      <c r="CX5" s="2">
        <v>1</v>
      </c>
      <c r="CZ5" s="2">
        <v>0</v>
      </c>
      <c r="DA5" s="2">
        <v>1</v>
      </c>
      <c r="DB5" s="2">
        <v>0</v>
      </c>
      <c r="DC5" s="2">
        <v>1</v>
      </c>
    </row>
    <row r="6" spans="1:107" x14ac:dyDescent="0.2">
      <c r="A6" s="2" t="s">
        <v>225</v>
      </c>
      <c r="B6" s="2">
        <v>5</v>
      </c>
      <c r="C6" s="2">
        <v>533</v>
      </c>
      <c r="D6" s="2">
        <v>5</v>
      </c>
      <c r="E6" s="2">
        <v>11</v>
      </c>
      <c r="F6" s="2">
        <v>8</v>
      </c>
      <c r="G6" s="2">
        <v>6</v>
      </c>
      <c r="H6" s="2">
        <v>6</v>
      </c>
      <c r="I6" s="2">
        <v>4</v>
      </c>
      <c r="J6" s="2">
        <v>1</v>
      </c>
      <c r="L6" s="2">
        <f t="shared" si="0"/>
        <v>0</v>
      </c>
      <c r="M6" s="2">
        <f t="shared" si="1"/>
        <v>0</v>
      </c>
      <c r="N6" s="2">
        <f t="shared" si="2"/>
        <v>0</v>
      </c>
      <c r="O6" s="2">
        <f t="shared" si="3"/>
        <v>0</v>
      </c>
      <c r="Q6" s="2">
        <f t="shared" si="22"/>
        <v>0</v>
      </c>
      <c r="R6" s="2">
        <f t="shared" si="23"/>
        <v>0</v>
      </c>
      <c r="S6" s="2">
        <f t="shared" si="24"/>
        <v>0</v>
      </c>
      <c r="T6" s="2">
        <f t="shared" si="25"/>
        <v>1</v>
      </c>
      <c r="V6" s="2">
        <f t="shared" si="26"/>
        <v>0</v>
      </c>
      <c r="W6" s="2">
        <f t="shared" si="27"/>
        <v>1</v>
      </c>
      <c r="X6" s="2">
        <f t="shared" si="28"/>
        <v>1</v>
      </c>
      <c r="Y6" s="2">
        <f t="shared" si="29"/>
        <v>0</v>
      </c>
      <c r="AA6" s="2">
        <f t="shared" si="30"/>
        <v>0</v>
      </c>
      <c r="AB6" s="2">
        <f t="shared" si="31"/>
        <v>0</v>
      </c>
      <c r="AC6" s="2">
        <f t="shared" si="32"/>
        <v>0</v>
      </c>
      <c r="AD6" s="2">
        <f t="shared" si="33"/>
        <v>0</v>
      </c>
      <c r="AF6" s="2">
        <f t="shared" si="34"/>
        <v>1</v>
      </c>
      <c r="AG6" s="2">
        <f t="shared" si="35"/>
        <v>0</v>
      </c>
      <c r="AH6" s="2">
        <f t="shared" si="36"/>
        <v>0</v>
      </c>
      <c r="AI6" s="2">
        <f t="shared" si="37"/>
        <v>0</v>
      </c>
      <c r="AK6" s="2">
        <f t="shared" si="38"/>
        <v>0</v>
      </c>
      <c r="AL6" s="2">
        <f t="shared" si="39"/>
        <v>0</v>
      </c>
      <c r="AM6" s="2">
        <f t="shared" si="40"/>
        <v>0</v>
      </c>
      <c r="AN6" s="2">
        <f t="shared" si="41"/>
        <v>0</v>
      </c>
      <c r="AP6" s="2">
        <f t="shared" si="42"/>
        <v>0</v>
      </c>
      <c r="AQ6" s="2">
        <f t="shared" si="43"/>
        <v>0</v>
      </c>
      <c r="AR6" s="2">
        <f t="shared" si="44"/>
        <v>0</v>
      </c>
      <c r="AS6" s="2">
        <f t="shared" si="45"/>
        <v>0</v>
      </c>
      <c r="AU6" s="2">
        <f t="shared" si="46"/>
        <v>0</v>
      </c>
      <c r="AV6" s="2">
        <f t="shared" si="4"/>
        <v>0</v>
      </c>
      <c r="AW6" s="2">
        <f t="shared" si="47"/>
        <v>0</v>
      </c>
      <c r="AX6" s="2">
        <f t="shared" si="48"/>
        <v>0</v>
      </c>
      <c r="AZ6" s="2">
        <f t="shared" si="5"/>
        <v>0</v>
      </c>
      <c r="BA6" s="2">
        <f t="shared" si="6"/>
        <v>0</v>
      </c>
      <c r="BB6" s="2">
        <f t="shared" si="7"/>
        <v>0</v>
      </c>
      <c r="BC6" s="2">
        <f t="shared" si="8"/>
        <v>1</v>
      </c>
      <c r="BD6" s="2">
        <f t="shared" si="9"/>
        <v>0</v>
      </c>
      <c r="BE6" s="2">
        <f t="shared" si="10"/>
        <v>0</v>
      </c>
      <c r="BF6" s="2">
        <f t="shared" si="11"/>
        <v>1</v>
      </c>
      <c r="BG6" s="2">
        <f t="shared" si="12"/>
        <v>0</v>
      </c>
      <c r="BH6" s="2">
        <f t="shared" si="13"/>
        <v>0</v>
      </c>
      <c r="BI6" s="2">
        <f t="shared" si="14"/>
        <v>1</v>
      </c>
      <c r="BJ6" s="2">
        <f t="shared" si="15"/>
        <v>1</v>
      </c>
      <c r="BK6" s="2">
        <f t="shared" si="16"/>
        <v>1</v>
      </c>
      <c r="BM6" s="8" t="str">
        <f t="shared" si="49"/>
        <v>Droz</v>
      </c>
      <c r="BN6" s="2">
        <f t="shared" si="17"/>
        <v>0</v>
      </c>
      <c r="BO6" s="2">
        <f t="shared" si="18"/>
        <v>0</v>
      </c>
      <c r="BP6" s="2">
        <f t="shared" si="19"/>
        <v>0</v>
      </c>
      <c r="BQ6" s="2">
        <f t="shared" si="20"/>
        <v>1</v>
      </c>
      <c r="BS6" s="2">
        <f t="shared" si="50"/>
        <v>0</v>
      </c>
      <c r="BT6" s="2">
        <f t="shared" si="51"/>
        <v>0</v>
      </c>
      <c r="BU6" s="2">
        <f t="shared" si="52"/>
        <v>0</v>
      </c>
      <c r="BV6" s="2">
        <f t="shared" si="53"/>
        <v>0</v>
      </c>
      <c r="BX6" s="2">
        <f t="shared" si="54"/>
        <v>0</v>
      </c>
      <c r="BY6" s="2" t="str">
        <f t="shared" si="55"/>
        <v>N/A</v>
      </c>
      <c r="BZ6" s="2" t="str">
        <f t="shared" si="56"/>
        <v>N/A</v>
      </c>
      <c r="CA6" s="2" t="str">
        <f t="shared" si="57"/>
        <v>N/A</v>
      </c>
      <c r="CB6" s="2" t="str">
        <f t="shared" si="58"/>
        <v>N/A</v>
      </c>
      <c r="CD6" s="2">
        <f t="shared" si="59"/>
        <v>0</v>
      </c>
      <c r="CE6" s="2" t="str">
        <f t="shared" si="60"/>
        <v>N/A</v>
      </c>
      <c r="CF6" s="2" t="str">
        <f t="shared" si="61"/>
        <v>N/A</v>
      </c>
      <c r="CG6" s="2" t="str">
        <f t="shared" si="62"/>
        <v>N/A</v>
      </c>
      <c r="CH6" s="2" t="str">
        <f t="shared" si="63"/>
        <v>N/A</v>
      </c>
      <c r="CJ6" s="2">
        <f t="shared" si="21"/>
        <v>1</v>
      </c>
      <c r="CK6" s="2">
        <f t="shared" si="64"/>
        <v>8</v>
      </c>
      <c r="CL6" s="2">
        <f t="shared" si="65"/>
        <v>6</v>
      </c>
      <c r="CM6" s="2">
        <f t="shared" si="66"/>
        <v>6</v>
      </c>
      <c r="CN6" s="2">
        <f t="shared" si="67"/>
        <v>4</v>
      </c>
      <c r="CP6" s="2">
        <v>2</v>
      </c>
      <c r="CQ6" s="2">
        <v>2</v>
      </c>
      <c r="CR6" s="2">
        <v>2</v>
      </c>
      <c r="CS6" s="2">
        <v>1</v>
      </c>
      <c r="CU6" s="2">
        <f t="shared" si="68"/>
        <v>0</v>
      </c>
      <c r="CV6" s="2">
        <v>0</v>
      </c>
      <c r="CW6" s="2">
        <v>0</v>
      </c>
      <c r="CX6" s="2">
        <v>1</v>
      </c>
      <c r="CZ6" s="2">
        <v>0</v>
      </c>
      <c r="DA6" s="2">
        <v>1</v>
      </c>
      <c r="DB6" s="2">
        <v>1</v>
      </c>
      <c r="DC6" s="2">
        <v>1</v>
      </c>
    </row>
    <row r="7" spans="1:107" x14ac:dyDescent="0.2">
      <c r="A7" s="2" t="s">
        <v>225</v>
      </c>
      <c r="B7" s="2">
        <v>6</v>
      </c>
      <c r="C7" s="2">
        <v>351</v>
      </c>
      <c r="D7" s="2">
        <v>4</v>
      </c>
      <c r="E7" s="2">
        <v>1</v>
      </c>
      <c r="F7" s="2">
        <v>6</v>
      </c>
      <c r="G7" s="2">
        <v>5</v>
      </c>
      <c r="H7" s="2">
        <v>5</v>
      </c>
      <c r="I7" s="2">
        <v>4</v>
      </c>
      <c r="J7" s="2">
        <v>1</v>
      </c>
      <c r="L7" s="2">
        <f t="shared" si="0"/>
        <v>0</v>
      </c>
      <c r="M7" s="2">
        <f t="shared" si="1"/>
        <v>0</v>
      </c>
      <c r="N7" s="2">
        <f t="shared" si="2"/>
        <v>0</v>
      </c>
      <c r="O7" s="2">
        <f t="shared" si="3"/>
        <v>1</v>
      </c>
      <c r="Q7" s="2">
        <f t="shared" si="22"/>
        <v>0</v>
      </c>
      <c r="R7" s="2">
        <f t="shared" si="23"/>
        <v>0</v>
      </c>
      <c r="S7" s="2">
        <f t="shared" si="24"/>
        <v>0</v>
      </c>
      <c r="T7" s="2">
        <f t="shared" si="25"/>
        <v>0</v>
      </c>
      <c r="V7" s="2">
        <f t="shared" si="26"/>
        <v>0</v>
      </c>
      <c r="W7" s="2">
        <f t="shared" si="27"/>
        <v>1</v>
      </c>
      <c r="X7" s="2">
        <f t="shared" si="28"/>
        <v>1</v>
      </c>
      <c r="Y7" s="2">
        <f t="shared" si="29"/>
        <v>0</v>
      </c>
      <c r="AA7" s="2">
        <f t="shared" si="30"/>
        <v>1</v>
      </c>
      <c r="AB7" s="2">
        <f t="shared" si="31"/>
        <v>0</v>
      </c>
      <c r="AC7" s="2">
        <f t="shared" si="32"/>
        <v>0</v>
      </c>
      <c r="AD7" s="2">
        <f t="shared" si="33"/>
        <v>0</v>
      </c>
      <c r="AF7" s="2">
        <f t="shared" si="34"/>
        <v>0</v>
      </c>
      <c r="AG7" s="2">
        <f t="shared" si="35"/>
        <v>0</v>
      </c>
      <c r="AH7" s="2">
        <f t="shared" si="36"/>
        <v>0</v>
      </c>
      <c r="AI7" s="2">
        <f t="shared" si="37"/>
        <v>0</v>
      </c>
      <c r="AK7" s="2">
        <f t="shared" si="38"/>
        <v>0</v>
      </c>
      <c r="AL7" s="2">
        <f t="shared" si="39"/>
        <v>0</v>
      </c>
      <c r="AM7" s="2">
        <f t="shared" si="40"/>
        <v>0</v>
      </c>
      <c r="AN7" s="2">
        <f t="shared" si="41"/>
        <v>0</v>
      </c>
      <c r="AP7" s="2">
        <f t="shared" si="42"/>
        <v>0</v>
      </c>
      <c r="AQ7" s="2">
        <f t="shared" si="43"/>
        <v>0</v>
      </c>
      <c r="AR7" s="2">
        <f t="shared" si="44"/>
        <v>0</v>
      </c>
      <c r="AS7" s="2">
        <f t="shared" si="45"/>
        <v>0</v>
      </c>
      <c r="AU7" s="2">
        <f t="shared" si="46"/>
        <v>0</v>
      </c>
      <c r="AV7" s="2">
        <f t="shared" si="4"/>
        <v>0</v>
      </c>
      <c r="AW7" s="2">
        <f t="shared" si="47"/>
        <v>0</v>
      </c>
      <c r="AX7" s="2">
        <f t="shared" si="48"/>
        <v>0</v>
      </c>
      <c r="AZ7" s="2">
        <f t="shared" si="5"/>
        <v>0</v>
      </c>
      <c r="BA7" s="2">
        <f t="shared" si="6"/>
        <v>0</v>
      </c>
      <c r="BB7" s="2">
        <f t="shared" si="7"/>
        <v>0</v>
      </c>
      <c r="BC7" s="2">
        <f t="shared" si="8"/>
        <v>1</v>
      </c>
      <c r="BD7" s="2">
        <f t="shared" si="9"/>
        <v>0</v>
      </c>
      <c r="BE7" s="2">
        <f t="shared" si="10"/>
        <v>0</v>
      </c>
      <c r="BF7" s="2">
        <f t="shared" si="11"/>
        <v>1</v>
      </c>
      <c r="BG7" s="2">
        <f t="shared" si="12"/>
        <v>0</v>
      </c>
      <c r="BH7" s="2">
        <f t="shared" si="13"/>
        <v>0</v>
      </c>
      <c r="BI7" s="2">
        <f t="shared" si="14"/>
        <v>1</v>
      </c>
      <c r="BJ7" s="2">
        <f t="shared" si="15"/>
        <v>1</v>
      </c>
      <c r="BK7" s="2">
        <f t="shared" si="16"/>
        <v>1</v>
      </c>
      <c r="BM7" s="8" t="str">
        <f t="shared" si="49"/>
        <v>Droz</v>
      </c>
      <c r="BN7" s="2">
        <f t="shared" si="17"/>
        <v>0</v>
      </c>
      <c r="BO7" s="2">
        <f t="shared" si="18"/>
        <v>0</v>
      </c>
      <c r="BP7" s="2">
        <f t="shared" si="19"/>
        <v>0</v>
      </c>
      <c r="BQ7" s="2">
        <f t="shared" si="20"/>
        <v>1</v>
      </c>
      <c r="BS7" s="2">
        <f t="shared" si="50"/>
        <v>0</v>
      </c>
      <c r="BT7" s="2">
        <f t="shared" si="51"/>
        <v>0</v>
      </c>
      <c r="BU7" s="2">
        <f t="shared" si="52"/>
        <v>0</v>
      </c>
      <c r="BV7" s="2">
        <f t="shared" si="53"/>
        <v>0</v>
      </c>
      <c r="BX7" s="2">
        <f t="shared" si="54"/>
        <v>0</v>
      </c>
      <c r="BY7" s="2" t="str">
        <f t="shared" si="55"/>
        <v>N/A</v>
      </c>
      <c r="BZ7" s="2" t="str">
        <f t="shared" si="56"/>
        <v>N/A</v>
      </c>
      <c r="CA7" s="2" t="str">
        <f t="shared" si="57"/>
        <v>N/A</v>
      </c>
      <c r="CB7" s="2" t="str">
        <f t="shared" si="58"/>
        <v>N/A</v>
      </c>
      <c r="CD7" s="2">
        <f t="shared" si="59"/>
        <v>1</v>
      </c>
      <c r="CE7" s="2">
        <f t="shared" si="60"/>
        <v>6</v>
      </c>
      <c r="CF7" s="2">
        <f t="shared" si="61"/>
        <v>5</v>
      </c>
      <c r="CG7" s="2">
        <f t="shared" si="62"/>
        <v>5</v>
      </c>
      <c r="CH7" s="2">
        <f t="shared" si="63"/>
        <v>4</v>
      </c>
      <c r="CJ7" s="2">
        <f t="shared" si="21"/>
        <v>0</v>
      </c>
      <c r="CK7" s="2" t="str">
        <f t="shared" si="64"/>
        <v>N/A</v>
      </c>
      <c r="CL7" s="2" t="str">
        <f t="shared" si="65"/>
        <v>N/A</v>
      </c>
      <c r="CM7" s="2" t="str">
        <f t="shared" si="66"/>
        <v>N/A</v>
      </c>
      <c r="CN7" s="2" t="str">
        <f t="shared" si="67"/>
        <v>N/A</v>
      </c>
      <c r="CP7" s="2">
        <v>1</v>
      </c>
      <c r="CQ7" s="2">
        <v>1</v>
      </c>
      <c r="CR7" s="2">
        <v>1</v>
      </c>
      <c r="CS7" s="2">
        <v>2</v>
      </c>
      <c r="CU7" s="2">
        <f t="shared" si="68"/>
        <v>0</v>
      </c>
      <c r="CV7" s="2">
        <v>0</v>
      </c>
      <c r="CW7" s="2">
        <v>0</v>
      </c>
      <c r="CX7" s="2">
        <v>1</v>
      </c>
      <c r="CZ7" s="2">
        <v>0</v>
      </c>
      <c r="DA7" s="2">
        <v>1</v>
      </c>
      <c r="DB7" s="2">
        <v>0</v>
      </c>
      <c r="DC7" s="2">
        <v>1</v>
      </c>
    </row>
    <row r="8" spans="1:107" x14ac:dyDescent="0.2">
      <c r="A8" s="2" t="s">
        <v>225</v>
      </c>
      <c r="B8" s="2">
        <v>7</v>
      </c>
      <c r="C8" s="2">
        <v>160</v>
      </c>
      <c r="D8" s="2">
        <v>3</v>
      </c>
      <c r="E8" s="2">
        <v>15</v>
      </c>
      <c r="F8" s="2">
        <v>6</v>
      </c>
      <c r="G8" s="2">
        <v>3</v>
      </c>
      <c r="H8" s="2">
        <v>5</v>
      </c>
      <c r="I8" s="2">
        <v>4</v>
      </c>
      <c r="J8" s="2">
        <v>1</v>
      </c>
      <c r="L8" s="2">
        <f t="shared" si="0"/>
        <v>0</v>
      </c>
      <c r="M8" s="2">
        <f t="shared" si="1"/>
        <v>1</v>
      </c>
      <c r="N8" s="2">
        <f t="shared" si="2"/>
        <v>0</v>
      </c>
      <c r="O8" s="2">
        <f t="shared" si="3"/>
        <v>0</v>
      </c>
      <c r="Q8" s="2">
        <f t="shared" si="22"/>
        <v>0</v>
      </c>
      <c r="R8" s="2">
        <f t="shared" si="23"/>
        <v>0</v>
      </c>
      <c r="S8" s="2">
        <f t="shared" si="24"/>
        <v>0</v>
      </c>
      <c r="T8" s="2">
        <f t="shared" si="25"/>
        <v>0</v>
      </c>
      <c r="V8" s="2">
        <f t="shared" si="26"/>
        <v>0</v>
      </c>
      <c r="W8" s="2">
        <f t="shared" si="27"/>
        <v>0</v>
      </c>
      <c r="X8" s="2">
        <f t="shared" si="28"/>
        <v>0</v>
      </c>
      <c r="Y8" s="2">
        <f t="shared" si="29"/>
        <v>1</v>
      </c>
      <c r="AA8" s="2">
        <f t="shared" si="30"/>
        <v>0</v>
      </c>
      <c r="AB8" s="2">
        <f t="shared" si="31"/>
        <v>0</v>
      </c>
      <c r="AC8" s="2">
        <f t="shared" si="32"/>
        <v>1</v>
      </c>
      <c r="AD8" s="2">
        <f t="shared" si="33"/>
        <v>0</v>
      </c>
      <c r="AF8" s="2">
        <f t="shared" si="34"/>
        <v>1</v>
      </c>
      <c r="AG8" s="2">
        <f t="shared" si="35"/>
        <v>0</v>
      </c>
      <c r="AH8" s="2">
        <f t="shared" si="36"/>
        <v>0</v>
      </c>
      <c r="AI8" s="2">
        <f t="shared" si="37"/>
        <v>0</v>
      </c>
      <c r="AK8" s="2">
        <f t="shared" si="38"/>
        <v>0</v>
      </c>
      <c r="AL8" s="2">
        <f t="shared" si="39"/>
        <v>0</v>
      </c>
      <c r="AM8" s="2">
        <f t="shared" si="40"/>
        <v>0</v>
      </c>
      <c r="AN8" s="2">
        <f t="shared" si="41"/>
        <v>0</v>
      </c>
      <c r="AP8" s="2">
        <f t="shared" si="42"/>
        <v>0</v>
      </c>
      <c r="AQ8" s="2">
        <f t="shared" si="43"/>
        <v>0</v>
      </c>
      <c r="AR8" s="2">
        <f t="shared" si="44"/>
        <v>0</v>
      </c>
      <c r="AS8" s="2">
        <f t="shared" si="45"/>
        <v>0</v>
      </c>
      <c r="AU8" s="2">
        <f t="shared" si="46"/>
        <v>0</v>
      </c>
      <c r="AV8" s="2">
        <f t="shared" si="4"/>
        <v>0</v>
      </c>
      <c r="AW8" s="2">
        <f t="shared" si="47"/>
        <v>0</v>
      </c>
      <c r="AX8" s="2">
        <f t="shared" si="48"/>
        <v>0</v>
      </c>
      <c r="AZ8" s="2">
        <f t="shared" si="5"/>
        <v>0</v>
      </c>
      <c r="BA8" s="2">
        <f t="shared" si="6"/>
        <v>0</v>
      </c>
      <c r="BB8" s="2">
        <f t="shared" si="7"/>
        <v>0</v>
      </c>
      <c r="BC8" s="2">
        <f t="shared" si="8"/>
        <v>1</v>
      </c>
      <c r="BD8" s="2">
        <f t="shared" si="9"/>
        <v>1</v>
      </c>
      <c r="BE8" s="2">
        <f t="shared" si="10"/>
        <v>1</v>
      </c>
      <c r="BF8" s="2">
        <f t="shared" si="11"/>
        <v>1</v>
      </c>
      <c r="BG8" s="2">
        <f t="shared" si="12"/>
        <v>0</v>
      </c>
      <c r="BH8" s="2">
        <f t="shared" si="13"/>
        <v>0</v>
      </c>
      <c r="BI8" s="2">
        <f t="shared" si="14"/>
        <v>1</v>
      </c>
      <c r="BJ8" s="2">
        <f t="shared" si="15"/>
        <v>0</v>
      </c>
      <c r="BK8" s="2">
        <f t="shared" si="16"/>
        <v>1</v>
      </c>
      <c r="BM8" s="8" t="str">
        <f t="shared" si="49"/>
        <v>Scott</v>
      </c>
      <c r="BN8" s="2">
        <f t="shared" si="17"/>
        <v>0</v>
      </c>
      <c r="BO8" s="2">
        <f t="shared" si="18"/>
        <v>1</v>
      </c>
      <c r="BP8" s="2">
        <f t="shared" si="19"/>
        <v>0</v>
      </c>
      <c r="BQ8" s="2">
        <f t="shared" si="20"/>
        <v>0</v>
      </c>
      <c r="BS8" s="2">
        <f t="shared" si="50"/>
        <v>1</v>
      </c>
      <c r="BT8" s="2">
        <f t="shared" si="51"/>
        <v>0</v>
      </c>
      <c r="BU8" s="2">
        <f t="shared" si="52"/>
        <v>0</v>
      </c>
      <c r="BV8" s="2">
        <f t="shared" si="53"/>
        <v>0</v>
      </c>
      <c r="BX8" s="2">
        <f t="shared" si="54"/>
        <v>1</v>
      </c>
      <c r="BY8" s="2">
        <f t="shared" si="55"/>
        <v>6</v>
      </c>
      <c r="BZ8" s="2">
        <f t="shared" si="56"/>
        <v>3</v>
      </c>
      <c r="CA8" s="2">
        <f t="shared" si="57"/>
        <v>5</v>
      </c>
      <c r="CB8" s="2">
        <f t="shared" si="58"/>
        <v>4</v>
      </c>
      <c r="CD8" s="2">
        <f t="shared" si="59"/>
        <v>0</v>
      </c>
      <c r="CE8" s="2" t="str">
        <f t="shared" si="60"/>
        <v>N/A</v>
      </c>
      <c r="CF8" s="2" t="str">
        <f t="shared" si="61"/>
        <v>N/A</v>
      </c>
      <c r="CG8" s="2" t="str">
        <f t="shared" si="62"/>
        <v>N/A</v>
      </c>
      <c r="CH8" s="2" t="str">
        <f t="shared" si="63"/>
        <v>N/A</v>
      </c>
      <c r="CJ8" s="2">
        <f t="shared" si="21"/>
        <v>0</v>
      </c>
      <c r="CK8" s="2" t="str">
        <f t="shared" si="64"/>
        <v>N/A</v>
      </c>
      <c r="CL8" s="2" t="str">
        <f t="shared" si="65"/>
        <v>N/A</v>
      </c>
      <c r="CM8" s="2" t="str">
        <f t="shared" si="66"/>
        <v>N/A</v>
      </c>
      <c r="CN8" s="2" t="str">
        <f t="shared" si="67"/>
        <v>N/A</v>
      </c>
      <c r="CP8" s="2">
        <v>2</v>
      </c>
      <c r="CQ8" s="2">
        <v>2</v>
      </c>
      <c r="CR8" s="2">
        <v>2</v>
      </c>
      <c r="CS8" s="2">
        <v>2</v>
      </c>
      <c r="CU8" s="2">
        <f t="shared" si="68"/>
        <v>0</v>
      </c>
      <c r="CV8" s="2">
        <v>1</v>
      </c>
      <c r="CW8" s="2">
        <v>0</v>
      </c>
      <c r="CX8" s="2">
        <v>0</v>
      </c>
      <c r="CZ8" s="2">
        <v>0</v>
      </c>
      <c r="DA8" s="2">
        <v>0</v>
      </c>
      <c r="DB8" s="2">
        <v>0</v>
      </c>
      <c r="DC8" s="2">
        <v>0</v>
      </c>
    </row>
    <row r="9" spans="1:107" x14ac:dyDescent="0.2">
      <c r="A9" s="2" t="s">
        <v>225</v>
      </c>
      <c r="B9" s="2">
        <v>8</v>
      </c>
      <c r="C9" s="2">
        <v>370</v>
      </c>
      <c r="D9" s="2">
        <v>4</v>
      </c>
      <c r="E9" s="2">
        <v>9</v>
      </c>
      <c r="F9" s="2">
        <v>6</v>
      </c>
      <c r="G9" s="2">
        <v>5</v>
      </c>
      <c r="H9" s="2">
        <v>3</v>
      </c>
      <c r="I9" s="2">
        <v>6</v>
      </c>
      <c r="J9" s="2">
        <v>1</v>
      </c>
      <c r="L9" s="2">
        <f t="shared" si="0"/>
        <v>0</v>
      </c>
      <c r="M9" s="2">
        <f t="shared" si="1"/>
        <v>0</v>
      </c>
      <c r="N9" s="2">
        <f t="shared" si="2"/>
        <v>0</v>
      </c>
      <c r="O9" s="2">
        <f t="shared" si="3"/>
        <v>0</v>
      </c>
      <c r="Q9" s="2">
        <f t="shared" si="22"/>
        <v>0</v>
      </c>
      <c r="R9" s="2">
        <f t="shared" si="23"/>
        <v>0</v>
      </c>
      <c r="S9" s="2">
        <f t="shared" si="24"/>
        <v>1</v>
      </c>
      <c r="T9" s="2">
        <f t="shared" si="25"/>
        <v>0</v>
      </c>
      <c r="V9" s="2">
        <f t="shared" si="26"/>
        <v>0</v>
      </c>
      <c r="W9" s="2">
        <f t="shared" si="27"/>
        <v>1</v>
      </c>
      <c r="X9" s="2">
        <f t="shared" si="28"/>
        <v>0</v>
      </c>
      <c r="Y9" s="2">
        <f t="shared" si="29"/>
        <v>0</v>
      </c>
      <c r="AA9" s="2">
        <f t="shared" si="30"/>
        <v>1</v>
      </c>
      <c r="AB9" s="2">
        <f t="shared" si="31"/>
        <v>0</v>
      </c>
      <c r="AC9" s="2">
        <f t="shared" si="32"/>
        <v>0</v>
      </c>
      <c r="AD9" s="2">
        <f t="shared" si="33"/>
        <v>1</v>
      </c>
      <c r="AF9" s="2">
        <f t="shared" si="34"/>
        <v>0</v>
      </c>
      <c r="AG9" s="2">
        <f t="shared" si="35"/>
        <v>0</v>
      </c>
      <c r="AH9" s="2">
        <f t="shared" si="36"/>
        <v>0</v>
      </c>
      <c r="AI9" s="2">
        <f t="shared" si="37"/>
        <v>0</v>
      </c>
      <c r="AK9" s="2">
        <f t="shared" si="38"/>
        <v>0</v>
      </c>
      <c r="AL9" s="2">
        <f t="shared" si="39"/>
        <v>0</v>
      </c>
      <c r="AM9" s="2">
        <f t="shared" si="40"/>
        <v>0</v>
      </c>
      <c r="AN9" s="2">
        <f t="shared" si="41"/>
        <v>0</v>
      </c>
      <c r="AP9" s="2">
        <f t="shared" si="42"/>
        <v>0</v>
      </c>
      <c r="AQ9" s="2">
        <f t="shared" si="43"/>
        <v>0</v>
      </c>
      <c r="AR9" s="2">
        <f t="shared" si="44"/>
        <v>0</v>
      </c>
      <c r="AS9" s="2">
        <f t="shared" si="45"/>
        <v>0</v>
      </c>
      <c r="AU9" s="2">
        <f t="shared" si="46"/>
        <v>0</v>
      </c>
      <c r="AV9" s="2">
        <f t="shared" si="4"/>
        <v>0</v>
      </c>
      <c r="AW9" s="2">
        <f t="shared" si="47"/>
        <v>0</v>
      </c>
      <c r="AX9" s="2">
        <f t="shared" si="48"/>
        <v>0</v>
      </c>
      <c r="AZ9" s="2">
        <f t="shared" si="5"/>
        <v>0</v>
      </c>
      <c r="BA9" s="2">
        <f t="shared" si="6"/>
        <v>0</v>
      </c>
      <c r="BB9" s="2">
        <f t="shared" si="7"/>
        <v>0</v>
      </c>
      <c r="BC9" s="2">
        <f t="shared" si="8"/>
        <v>1</v>
      </c>
      <c r="BD9" s="2">
        <f t="shared" si="9"/>
        <v>0</v>
      </c>
      <c r="BE9" s="2">
        <f t="shared" si="10"/>
        <v>1</v>
      </c>
      <c r="BF9" s="2">
        <f t="shared" si="11"/>
        <v>1</v>
      </c>
      <c r="BG9" s="2">
        <f t="shared" si="12"/>
        <v>1</v>
      </c>
      <c r="BH9" s="2">
        <f t="shared" si="13"/>
        <v>1</v>
      </c>
      <c r="BI9" s="2">
        <f t="shared" si="14"/>
        <v>0</v>
      </c>
      <c r="BJ9" s="2">
        <f t="shared" si="15"/>
        <v>0</v>
      </c>
      <c r="BK9" s="2">
        <f t="shared" si="16"/>
        <v>0</v>
      </c>
      <c r="BM9" s="8" t="str">
        <f t="shared" si="49"/>
        <v>Dan</v>
      </c>
      <c r="BN9" s="2">
        <f t="shared" si="17"/>
        <v>0</v>
      </c>
      <c r="BO9" s="2">
        <f t="shared" si="18"/>
        <v>0</v>
      </c>
      <c r="BP9" s="2">
        <f t="shared" si="19"/>
        <v>1</v>
      </c>
      <c r="BQ9" s="2">
        <f t="shared" si="20"/>
        <v>0</v>
      </c>
      <c r="BS9" s="2">
        <f t="shared" si="50"/>
        <v>0</v>
      </c>
      <c r="BT9" s="2">
        <f t="shared" si="51"/>
        <v>0</v>
      </c>
      <c r="BU9" s="2">
        <f t="shared" si="52"/>
        <v>0</v>
      </c>
      <c r="BV9" s="2">
        <f t="shared" si="53"/>
        <v>0</v>
      </c>
      <c r="BX9" s="2">
        <f t="shared" si="54"/>
        <v>0</v>
      </c>
      <c r="BY9" s="2" t="str">
        <f t="shared" si="55"/>
        <v>N/A</v>
      </c>
      <c r="BZ9" s="2" t="str">
        <f t="shared" si="56"/>
        <v>N/A</v>
      </c>
      <c r="CA9" s="2" t="str">
        <f t="shared" si="57"/>
        <v>N/A</v>
      </c>
      <c r="CB9" s="2" t="str">
        <f t="shared" si="58"/>
        <v>N/A</v>
      </c>
      <c r="CD9" s="2">
        <f t="shared" si="59"/>
        <v>1</v>
      </c>
      <c r="CE9" s="2">
        <f t="shared" si="60"/>
        <v>6</v>
      </c>
      <c r="CF9" s="2">
        <f t="shared" si="61"/>
        <v>5</v>
      </c>
      <c r="CG9" s="2">
        <f t="shared" si="62"/>
        <v>3</v>
      </c>
      <c r="CH9" s="2">
        <f t="shared" si="63"/>
        <v>6</v>
      </c>
      <c r="CJ9" s="2">
        <f t="shared" si="21"/>
        <v>0</v>
      </c>
      <c r="CK9" s="2" t="str">
        <f t="shared" si="64"/>
        <v>N/A</v>
      </c>
      <c r="CL9" s="2" t="str">
        <f t="shared" si="65"/>
        <v>N/A</v>
      </c>
      <c r="CM9" s="2" t="str">
        <f t="shared" si="66"/>
        <v>N/A</v>
      </c>
      <c r="CN9" s="2" t="str">
        <f t="shared" si="67"/>
        <v>N/A</v>
      </c>
      <c r="CP9" s="2">
        <v>2</v>
      </c>
      <c r="CQ9" s="2">
        <v>3</v>
      </c>
      <c r="CR9" s="2">
        <v>1</v>
      </c>
      <c r="CS9" s="2">
        <v>1</v>
      </c>
      <c r="CU9" s="2">
        <f t="shared" si="68"/>
        <v>0</v>
      </c>
      <c r="CV9" s="2">
        <v>1</v>
      </c>
      <c r="CW9" s="2">
        <v>1</v>
      </c>
      <c r="CX9" s="2">
        <v>0</v>
      </c>
      <c r="CZ9" s="2">
        <v>1</v>
      </c>
      <c r="DA9" s="2">
        <v>1</v>
      </c>
      <c r="DB9" s="2">
        <v>1</v>
      </c>
      <c r="DC9" s="2">
        <v>0</v>
      </c>
    </row>
    <row r="10" spans="1:107" x14ac:dyDescent="0.2">
      <c r="A10" s="2" t="s">
        <v>225</v>
      </c>
      <c r="B10" s="2">
        <v>9</v>
      </c>
      <c r="C10" s="2">
        <v>317</v>
      </c>
      <c r="D10" s="2">
        <v>4</v>
      </c>
      <c r="E10" s="2">
        <v>13</v>
      </c>
      <c r="F10" s="2">
        <v>5</v>
      </c>
      <c r="G10" s="2">
        <v>7</v>
      </c>
      <c r="H10" s="2">
        <v>6</v>
      </c>
      <c r="I10" s="2">
        <v>5</v>
      </c>
      <c r="J10" s="2">
        <v>1</v>
      </c>
      <c r="L10" s="2">
        <f t="shared" si="0"/>
        <v>0</v>
      </c>
      <c r="M10" s="2">
        <f t="shared" si="1"/>
        <v>0</v>
      </c>
      <c r="N10" s="2">
        <f t="shared" si="2"/>
        <v>0</v>
      </c>
      <c r="O10" s="2">
        <f t="shared" si="3"/>
        <v>0</v>
      </c>
      <c r="Q10" s="2">
        <f t="shared" si="22"/>
        <v>0</v>
      </c>
      <c r="R10" s="2">
        <f t="shared" si="23"/>
        <v>0</v>
      </c>
      <c r="S10" s="2">
        <f t="shared" si="24"/>
        <v>0</v>
      </c>
      <c r="T10" s="2">
        <f t="shared" si="25"/>
        <v>0</v>
      </c>
      <c r="V10" s="2">
        <f t="shared" si="26"/>
        <v>1</v>
      </c>
      <c r="W10" s="2">
        <f t="shared" si="27"/>
        <v>0</v>
      </c>
      <c r="X10" s="2">
        <f t="shared" si="28"/>
        <v>0</v>
      </c>
      <c r="Y10" s="2">
        <f t="shared" si="29"/>
        <v>1</v>
      </c>
      <c r="AA10" s="2">
        <f t="shared" si="30"/>
        <v>0</v>
      </c>
      <c r="AB10" s="2">
        <f t="shared" si="31"/>
        <v>0</v>
      </c>
      <c r="AC10" s="2">
        <f t="shared" si="32"/>
        <v>1</v>
      </c>
      <c r="AD10" s="2">
        <f t="shared" si="33"/>
        <v>0</v>
      </c>
      <c r="AF10" s="2">
        <f t="shared" si="34"/>
        <v>0</v>
      </c>
      <c r="AG10" s="2">
        <f t="shared" si="35"/>
        <v>1</v>
      </c>
      <c r="AH10" s="2">
        <f t="shared" si="36"/>
        <v>0</v>
      </c>
      <c r="AI10" s="2">
        <f t="shared" si="37"/>
        <v>0</v>
      </c>
      <c r="AK10" s="2">
        <f t="shared" si="38"/>
        <v>0</v>
      </c>
      <c r="AL10" s="2">
        <f t="shared" si="39"/>
        <v>0</v>
      </c>
      <c r="AM10" s="2">
        <f t="shared" si="40"/>
        <v>0</v>
      </c>
      <c r="AN10" s="2">
        <f t="shared" si="41"/>
        <v>0</v>
      </c>
      <c r="AP10" s="2">
        <f t="shared" si="42"/>
        <v>0</v>
      </c>
      <c r="AQ10" s="2">
        <f t="shared" si="43"/>
        <v>0</v>
      </c>
      <c r="AR10" s="2">
        <f t="shared" si="44"/>
        <v>0</v>
      </c>
      <c r="AS10" s="2">
        <f t="shared" si="45"/>
        <v>0</v>
      </c>
      <c r="AU10" s="2">
        <f t="shared" si="46"/>
        <v>0</v>
      </c>
      <c r="AV10" s="2">
        <f t="shared" si="4"/>
        <v>0</v>
      </c>
      <c r="AW10" s="2">
        <f t="shared" si="47"/>
        <v>0</v>
      </c>
      <c r="AX10" s="2">
        <f t="shared" si="48"/>
        <v>0</v>
      </c>
      <c r="AZ10" s="2">
        <f t="shared" si="5"/>
        <v>1</v>
      </c>
      <c r="BA10" s="2">
        <f t="shared" si="6"/>
        <v>1</v>
      </c>
      <c r="BB10" s="2">
        <f t="shared" si="7"/>
        <v>0</v>
      </c>
      <c r="BC10" s="2">
        <f t="shared" si="8"/>
        <v>0</v>
      </c>
      <c r="BD10" s="2">
        <f t="shared" si="9"/>
        <v>0</v>
      </c>
      <c r="BE10" s="2">
        <f t="shared" si="10"/>
        <v>0</v>
      </c>
      <c r="BF10" s="2">
        <f t="shared" si="11"/>
        <v>0</v>
      </c>
      <c r="BG10" s="2">
        <f t="shared" si="12"/>
        <v>1</v>
      </c>
      <c r="BH10" s="2">
        <f t="shared" si="13"/>
        <v>0</v>
      </c>
      <c r="BI10" s="2">
        <f t="shared" si="14"/>
        <v>0</v>
      </c>
      <c r="BJ10" s="2">
        <f t="shared" si="15"/>
        <v>1</v>
      </c>
      <c r="BK10" s="2">
        <f t="shared" si="16"/>
        <v>1</v>
      </c>
      <c r="BM10" s="8">
        <f t="shared" si="49"/>
        <v>0</v>
      </c>
      <c r="BN10" s="2">
        <f t="shared" si="17"/>
        <v>0</v>
      </c>
      <c r="BO10" s="2">
        <f t="shared" si="18"/>
        <v>0</v>
      </c>
      <c r="BP10" s="2">
        <f t="shared" si="19"/>
        <v>0</v>
      </c>
      <c r="BQ10" s="2">
        <f t="shared" si="20"/>
        <v>0</v>
      </c>
      <c r="BS10" s="2">
        <f t="shared" si="50"/>
        <v>0</v>
      </c>
      <c r="BT10" s="2">
        <f t="shared" si="51"/>
        <v>0</v>
      </c>
      <c r="BU10" s="2">
        <f t="shared" si="52"/>
        <v>0</v>
      </c>
      <c r="BV10" s="2">
        <f t="shared" si="53"/>
        <v>0</v>
      </c>
      <c r="BX10" s="2">
        <f t="shared" si="54"/>
        <v>0</v>
      </c>
      <c r="BY10" s="2" t="str">
        <f t="shared" si="55"/>
        <v>N/A</v>
      </c>
      <c r="BZ10" s="2" t="str">
        <f t="shared" si="56"/>
        <v>N/A</v>
      </c>
      <c r="CA10" s="2" t="str">
        <f t="shared" si="57"/>
        <v>N/A</v>
      </c>
      <c r="CB10" s="2" t="str">
        <f t="shared" si="58"/>
        <v>N/A</v>
      </c>
      <c r="CD10" s="2">
        <f t="shared" si="59"/>
        <v>1</v>
      </c>
      <c r="CE10" s="2">
        <f t="shared" si="60"/>
        <v>5</v>
      </c>
      <c r="CF10" s="2">
        <f t="shared" si="61"/>
        <v>7</v>
      </c>
      <c r="CG10" s="2">
        <f t="shared" si="62"/>
        <v>6</v>
      </c>
      <c r="CH10" s="2">
        <f t="shared" si="63"/>
        <v>5</v>
      </c>
      <c r="CJ10" s="2">
        <f t="shared" si="21"/>
        <v>0</v>
      </c>
      <c r="CK10" s="2" t="str">
        <f t="shared" si="64"/>
        <v>N/A</v>
      </c>
      <c r="CL10" s="2" t="str">
        <f t="shared" si="65"/>
        <v>N/A</v>
      </c>
      <c r="CM10" s="2" t="str">
        <f t="shared" si="66"/>
        <v>N/A</v>
      </c>
      <c r="CN10" s="2" t="str">
        <f t="shared" si="67"/>
        <v>N/A</v>
      </c>
      <c r="CP10" s="2">
        <v>2</v>
      </c>
      <c r="CQ10" s="2">
        <v>3</v>
      </c>
      <c r="CR10" s="2">
        <v>3</v>
      </c>
      <c r="CS10" s="2">
        <v>1</v>
      </c>
      <c r="CU10" s="2">
        <f t="shared" si="68"/>
        <v>0</v>
      </c>
      <c r="CV10" s="2">
        <v>0</v>
      </c>
      <c r="CW10" s="2">
        <v>0</v>
      </c>
      <c r="CX10" s="2">
        <v>0</v>
      </c>
      <c r="CZ10" s="2">
        <v>0</v>
      </c>
      <c r="DA10" s="2">
        <v>1</v>
      </c>
      <c r="DB10" s="2">
        <v>1</v>
      </c>
      <c r="DC10" s="2">
        <v>0</v>
      </c>
    </row>
    <row r="11" spans="1:107" x14ac:dyDescent="0.2">
      <c r="A11" s="2" t="s">
        <v>225</v>
      </c>
      <c r="B11" s="2">
        <v>10</v>
      </c>
      <c r="C11" s="2">
        <v>533</v>
      </c>
      <c r="D11" s="2">
        <v>5</v>
      </c>
      <c r="E11" s="2">
        <v>6</v>
      </c>
      <c r="F11" s="2">
        <v>5</v>
      </c>
      <c r="G11" s="2">
        <v>5</v>
      </c>
      <c r="H11" s="2">
        <v>6</v>
      </c>
      <c r="I11" s="2">
        <v>8</v>
      </c>
      <c r="J11" s="2">
        <v>1</v>
      </c>
      <c r="L11" s="2">
        <f t="shared" si="0"/>
        <v>1</v>
      </c>
      <c r="M11" s="2">
        <f t="shared" si="1"/>
        <v>1</v>
      </c>
      <c r="N11" s="2">
        <f t="shared" si="2"/>
        <v>0</v>
      </c>
      <c r="O11" s="2">
        <f t="shared" si="3"/>
        <v>0</v>
      </c>
      <c r="Q11" s="2">
        <f t="shared" si="22"/>
        <v>0</v>
      </c>
      <c r="R11" s="2">
        <f t="shared" si="23"/>
        <v>0</v>
      </c>
      <c r="S11" s="2">
        <f t="shared" si="24"/>
        <v>0</v>
      </c>
      <c r="T11" s="2">
        <f t="shared" si="25"/>
        <v>0</v>
      </c>
      <c r="V11" s="2">
        <f t="shared" si="26"/>
        <v>0</v>
      </c>
      <c r="W11" s="2">
        <f t="shared" si="27"/>
        <v>0</v>
      </c>
      <c r="X11" s="2">
        <f t="shared" si="28"/>
        <v>1</v>
      </c>
      <c r="Y11" s="2">
        <f t="shared" si="29"/>
        <v>0</v>
      </c>
      <c r="AA11" s="2">
        <f t="shared" si="30"/>
        <v>0</v>
      </c>
      <c r="AB11" s="2">
        <f t="shared" si="31"/>
        <v>0</v>
      </c>
      <c r="AC11" s="2">
        <f t="shared" si="32"/>
        <v>0</v>
      </c>
      <c r="AD11" s="2">
        <f t="shared" si="33"/>
        <v>0</v>
      </c>
      <c r="AF11" s="2">
        <f t="shared" si="34"/>
        <v>0</v>
      </c>
      <c r="AG11" s="2">
        <f t="shared" si="35"/>
        <v>0</v>
      </c>
      <c r="AH11" s="2">
        <f t="shared" si="36"/>
        <v>0</v>
      </c>
      <c r="AI11" s="2">
        <f t="shared" si="37"/>
        <v>1</v>
      </c>
      <c r="AK11" s="2">
        <f t="shared" si="38"/>
        <v>0</v>
      </c>
      <c r="AL11" s="2">
        <f t="shared" si="39"/>
        <v>0</v>
      </c>
      <c r="AM11" s="2">
        <f t="shared" si="40"/>
        <v>0</v>
      </c>
      <c r="AN11" s="2">
        <f t="shared" si="41"/>
        <v>0</v>
      </c>
      <c r="AP11" s="2">
        <f t="shared" si="42"/>
        <v>0</v>
      </c>
      <c r="AQ11" s="2">
        <f t="shared" si="43"/>
        <v>0</v>
      </c>
      <c r="AR11" s="2">
        <f t="shared" si="44"/>
        <v>0</v>
      </c>
      <c r="AS11" s="2">
        <f t="shared" si="45"/>
        <v>0</v>
      </c>
      <c r="AU11" s="2">
        <f t="shared" si="46"/>
        <v>0</v>
      </c>
      <c r="AV11" s="2">
        <f t="shared" si="4"/>
        <v>0</v>
      </c>
      <c r="AW11" s="2">
        <f t="shared" si="47"/>
        <v>0</v>
      </c>
      <c r="AX11" s="2">
        <f t="shared" si="48"/>
        <v>0</v>
      </c>
      <c r="AZ11" s="2">
        <f t="shared" si="5"/>
        <v>0</v>
      </c>
      <c r="BA11" s="2">
        <f t="shared" si="6"/>
        <v>1</v>
      </c>
      <c r="BB11" s="2">
        <f t="shared" si="7"/>
        <v>1</v>
      </c>
      <c r="BC11" s="2">
        <f t="shared" si="8"/>
        <v>0</v>
      </c>
      <c r="BD11" s="2">
        <f t="shared" si="9"/>
        <v>1</v>
      </c>
      <c r="BE11" s="2">
        <f t="shared" si="10"/>
        <v>1</v>
      </c>
      <c r="BF11" s="2">
        <f t="shared" si="11"/>
        <v>0</v>
      </c>
      <c r="BG11" s="2">
        <f t="shared" si="12"/>
        <v>0</v>
      </c>
      <c r="BH11" s="2">
        <f t="shared" si="13"/>
        <v>1</v>
      </c>
      <c r="BI11" s="2">
        <f t="shared" si="14"/>
        <v>0</v>
      </c>
      <c r="BJ11" s="2">
        <f t="shared" si="15"/>
        <v>0</v>
      </c>
      <c r="BK11" s="2">
        <f t="shared" si="16"/>
        <v>0</v>
      </c>
      <c r="BM11" s="8">
        <f t="shared" si="49"/>
        <v>0</v>
      </c>
      <c r="BN11" s="2">
        <f t="shared" si="17"/>
        <v>0</v>
      </c>
      <c r="BO11" s="2">
        <f t="shared" si="18"/>
        <v>0</v>
      </c>
      <c r="BP11" s="2">
        <f t="shared" si="19"/>
        <v>0</v>
      </c>
      <c r="BQ11" s="2">
        <f t="shared" si="20"/>
        <v>0</v>
      </c>
      <c r="BS11" s="2">
        <f t="shared" si="50"/>
        <v>0</v>
      </c>
      <c r="BT11" s="2">
        <f t="shared" si="51"/>
        <v>0</v>
      </c>
      <c r="BU11" s="2">
        <f t="shared" si="52"/>
        <v>0</v>
      </c>
      <c r="BV11" s="2">
        <f t="shared" si="53"/>
        <v>0</v>
      </c>
      <c r="BX11" s="2">
        <f t="shared" si="54"/>
        <v>0</v>
      </c>
      <c r="BY11" s="2" t="str">
        <f t="shared" si="55"/>
        <v>N/A</v>
      </c>
      <c r="BZ11" s="2" t="str">
        <f t="shared" si="56"/>
        <v>N/A</v>
      </c>
      <c r="CA11" s="2" t="str">
        <f t="shared" si="57"/>
        <v>N/A</v>
      </c>
      <c r="CB11" s="2" t="str">
        <f t="shared" si="58"/>
        <v>N/A</v>
      </c>
      <c r="CD11" s="2">
        <f t="shared" si="59"/>
        <v>0</v>
      </c>
      <c r="CE11" s="2" t="str">
        <f t="shared" si="60"/>
        <v>N/A</v>
      </c>
      <c r="CF11" s="2" t="str">
        <f t="shared" si="61"/>
        <v>N/A</v>
      </c>
      <c r="CG11" s="2" t="str">
        <f t="shared" si="62"/>
        <v>N/A</v>
      </c>
      <c r="CH11" s="2" t="str">
        <f t="shared" si="63"/>
        <v>N/A</v>
      </c>
      <c r="CJ11" s="2">
        <f t="shared" si="21"/>
        <v>1</v>
      </c>
      <c r="CK11" s="2">
        <f t="shared" si="64"/>
        <v>5</v>
      </c>
      <c r="CL11" s="2">
        <f t="shared" si="65"/>
        <v>5</v>
      </c>
      <c r="CM11" s="2">
        <f t="shared" si="66"/>
        <v>6</v>
      </c>
      <c r="CN11" s="2">
        <f t="shared" si="67"/>
        <v>8</v>
      </c>
      <c r="CP11" s="2">
        <v>1</v>
      </c>
      <c r="CQ11" s="2">
        <v>2</v>
      </c>
      <c r="CR11" s="2">
        <v>3</v>
      </c>
      <c r="CS11" s="2">
        <v>2</v>
      </c>
      <c r="CU11" s="2">
        <f t="shared" si="68"/>
        <v>0</v>
      </c>
      <c r="CV11" s="2">
        <v>1</v>
      </c>
      <c r="CW11" s="2">
        <v>1</v>
      </c>
      <c r="CX11" s="2">
        <v>0</v>
      </c>
      <c r="CZ11" s="2">
        <v>1</v>
      </c>
      <c r="DA11" s="2">
        <v>1</v>
      </c>
      <c r="DB11" s="2">
        <v>1</v>
      </c>
      <c r="DC11" s="2">
        <v>1</v>
      </c>
    </row>
    <row r="12" spans="1:107" x14ac:dyDescent="0.2">
      <c r="A12" s="2" t="s">
        <v>225</v>
      </c>
      <c r="B12" s="2">
        <v>11</v>
      </c>
      <c r="C12" s="2">
        <v>354</v>
      </c>
      <c r="D12" s="2">
        <v>4</v>
      </c>
      <c r="E12" s="2">
        <v>8</v>
      </c>
      <c r="F12" s="2">
        <v>7</v>
      </c>
      <c r="G12" s="2">
        <v>3</v>
      </c>
      <c r="H12" s="2">
        <v>4</v>
      </c>
      <c r="I12" s="2">
        <v>6</v>
      </c>
      <c r="J12" s="2">
        <v>1</v>
      </c>
      <c r="L12" s="2">
        <f t="shared" si="0"/>
        <v>0</v>
      </c>
      <c r="M12" s="2">
        <f t="shared" si="1"/>
        <v>0</v>
      </c>
      <c r="N12" s="2">
        <f t="shared" si="2"/>
        <v>1</v>
      </c>
      <c r="O12" s="2">
        <f t="shared" si="3"/>
        <v>0</v>
      </c>
      <c r="Q12" s="2">
        <f t="shared" si="22"/>
        <v>0</v>
      </c>
      <c r="R12" s="2">
        <f t="shared" si="23"/>
        <v>1</v>
      </c>
      <c r="S12" s="2">
        <f t="shared" si="24"/>
        <v>0</v>
      </c>
      <c r="T12" s="2">
        <f t="shared" si="25"/>
        <v>0</v>
      </c>
      <c r="V12" s="2">
        <f t="shared" si="26"/>
        <v>0</v>
      </c>
      <c r="W12" s="2">
        <f t="shared" si="27"/>
        <v>0</v>
      </c>
      <c r="X12" s="2">
        <f t="shared" si="28"/>
        <v>0</v>
      </c>
      <c r="Y12" s="2">
        <f t="shared" si="29"/>
        <v>0</v>
      </c>
      <c r="AA12" s="2">
        <f t="shared" si="30"/>
        <v>0</v>
      </c>
      <c r="AB12" s="2">
        <f t="shared" si="31"/>
        <v>0</v>
      </c>
      <c r="AC12" s="2">
        <f t="shared" si="32"/>
        <v>0</v>
      </c>
      <c r="AD12" s="2">
        <f t="shared" si="33"/>
        <v>1</v>
      </c>
      <c r="AF12" s="2">
        <f t="shared" si="34"/>
        <v>1</v>
      </c>
      <c r="AG12" s="2">
        <f t="shared" si="35"/>
        <v>0</v>
      </c>
      <c r="AH12" s="2">
        <f t="shared" si="36"/>
        <v>0</v>
      </c>
      <c r="AI12" s="2">
        <f t="shared" si="37"/>
        <v>0</v>
      </c>
      <c r="AK12" s="2">
        <f t="shared" si="38"/>
        <v>0</v>
      </c>
      <c r="AL12" s="2">
        <f t="shared" si="39"/>
        <v>0</v>
      </c>
      <c r="AM12" s="2">
        <f t="shared" si="40"/>
        <v>0</v>
      </c>
      <c r="AN12" s="2">
        <f t="shared" si="41"/>
        <v>0</v>
      </c>
      <c r="AP12" s="2">
        <f t="shared" si="42"/>
        <v>0</v>
      </c>
      <c r="AQ12" s="2">
        <f t="shared" si="43"/>
        <v>0</v>
      </c>
      <c r="AR12" s="2">
        <f t="shared" si="44"/>
        <v>0</v>
      </c>
      <c r="AS12" s="2">
        <f t="shared" si="45"/>
        <v>0</v>
      </c>
      <c r="AU12" s="2">
        <f t="shared" si="46"/>
        <v>0</v>
      </c>
      <c r="AV12" s="2">
        <f t="shared" si="4"/>
        <v>0</v>
      </c>
      <c r="AW12" s="2">
        <f t="shared" si="47"/>
        <v>0</v>
      </c>
      <c r="AX12" s="2">
        <f t="shared" si="48"/>
        <v>0</v>
      </c>
      <c r="AZ12" s="2">
        <f t="shared" si="5"/>
        <v>0</v>
      </c>
      <c r="BA12" s="2">
        <f t="shared" si="6"/>
        <v>0</v>
      </c>
      <c r="BB12" s="2">
        <f t="shared" si="7"/>
        <v>0</v>
      </c>
      <c r="BC12" s="2">
        <f t="shared" si="8"/>
        <v>1</v>
      </c>
      <c r="BD12" s="2">
        <f t="shared" si="9"/>
        <v>1</v>
      </c>
      <c r="BE12" s="2">
        <f t="shared" si="10"/>
        <v>1</v>
      </c>
      <c r="BF12" s="2">
        <f t="shared" si="11"/>
        <v>1</v>
      </c>
      <c r="BG12" s="2">
        <f t="shared" si="12"/>
        <v>0</v>
      </c>
      <c r="BH12" s="2">
        <f t="shared" si="13"/>
        <v>1</v>
      </c>
      <c r="BI12" s="2">
        <f t="shared" si="14"/>
        <v>1</v>
      </c>
      <c r="BJ12" s="2">
        <f t="shared" si="15"/>
        <v>0</v>
      </c>
      <c r="BK12" s="2">
        <f t="shared" si="16"/>
        <v>0</v>
      </c>
      <c r="BM12" s="8" t="str">
        <f t="shared" si="49"/>
        <v>Scott</v>
      </c>
      <c r="BN12" s="2">
        <f t="shared" si="17"/>
        <v>0</v>
      </c>
      <c r="BO12" s="2">
        <f t="shared" si="18"/>
        <v>1</v>
      </c>
      <c r="BP12" s="2">
        <f t="shared" si="19"/>
        <v>0</v>
      </c>
      <c r="BQ12" s="2">
        <f t="shared" si="20"/>
        <v>0</v>
      </c>
      <c r="BS12" s="2">
        <f t="shared" si="50"/>
        <v>0</v>
      </c>
      <c r="BT12" s="2">
        <f t="shared" si="51"/>
        <v>0</v>
      </c>
      <c r="BU12" s="2">
        <f t="shared" si="52"/>
        <v>0</v>
      </c>
      <c r="BV12" s="2">
        <f t="shared" si="53"/>
        <v>0</v>
      </c>
      <c r="BX12" s="2">
        <f t="shared" si="54"/>
        <v>0</v>
      </c>
      <c r="BY12" s="2" t="str">
        <f t="shared" si="55"/>
        <v>N/A</v>
      </c>
      <c r="BZ12" s="2" t="str">
        <f t="shared" si="56"/>
        <v>N/A</v>
      </c>
      <c r="CA12" s="2" t="str">
        <f t="shared" si="57"/>
        <v>N/A</v>
      </c>
      <c r="CB12" s="2" t="str">
        <f t="shared" si="58"/>
        <v>N/A</v>
      </c>
      <c r="CD12" s="2">
        <f t="shared" si="59"/>
        <v>1</v>
      </c>
      <c r="CE12" s="2">
        <f t="shared" si="60"/>
        <v>7</v>
      </c>
      <c r="CF12" s="2">
        <f t="shared" si="61"/>
        <v>3</v>
      </c>
      <c r="CG12" s="2">
        <f t="shared" si="62"/>
        <v>4</v>
      </c>
      <c r="CH12" s="2">
        <f t="shared" si="63"/>
        <v>6</v>
      </c>
      <c r="CJ12" s="2">
        <f t="shared" si="21"/>
        <v>0</v>
      </c>
      <c r="CK12" s="2" t="str">
        <f t="shared" si="64"/>
        <v>N/A</v>
      </c>
      <c r="CL12" s="2" t="str">
        <f t="shared" si="65"/>
        <v>N/A</v>
      </c>
      <c r="CM12" s="2" t="str">
        <f t="shared" si="66"/>
        <v>N/A</v>
      </c>
      <c r="CN12" s="2" t="str">
        <f t="shared" si="67"/>
        <v>N/A</v>
      </c>
      <c r="CP12" s="2">
        <v>1</v>
      </c>
      <c r="CQ12" s="2">
        <v>1</v>
      </c>
      <c r="CR12" s="2">
        <v>1</v>
      </c>
      <c r="CS12" s="2">
        <v>2</v>
      </c>
      <c r="CU12" s="2">
        <f t="shared" si="68"/>
        <v>0</v>
      </c>
      <c r="CV12" s="2">
        <v>1</v>
      </c>
      <c r="CW12" s="2">
        <v>1</v>
      </c>
      <c r="CX12" s="2">
        <v>0</v>
      </c>
      <c r="CZ12" s="2">
        <v>0</v>
      </c>
      <c r="DA12" s="2">
        <v>1</v>
      </c>
      <c r="DB12" s="2">
        <v>1</v>
      </c>
      <c r="DC12" s="2">
        <v>0</v>
      </c>
    </row>
    <row r="13" spans="1:107" x14ac:dyDescent="0.2">
      <c r="A13" s="2" t="s">
        <v>225</v>
      </c>
      <c r="B13" s="2">
        <v>12</v>
      </c>
      <c r="C13" s="2">
        <v>172</v>
      </c>
      <c r="D13" s="2">
        <v>3</v>
      </c>
      <c r="E13" s="2">
        <v>14</v>
      </c>
      <c r="F13" s="2">
        <v>4</v>
      </c>
      <c r="G13" s="2">
        <v>3</v>
      </c>
      <c r="H13" s="2">
        <v>2</v>
      </c>
      <c r="I13" s="2">
        <v>3</v>
      </c>
      <c r="J13" s="2">
        <v>1</v>
      </c>
      <c r="L13" s="2">
        <f t="shared" si="0"/>
        <v>0</v>
      </c>
      <c r="M13" s="2">
        <f t="shared" si="1"/>
        <v>1</v>
      </c>
      <c r="N13" s="2">
        <f t="shared" si="2"/>
        <v>0</v>
      </c>
      <c r="O13" s="2">
        <f t="shared" si="3"/>
        <v>1</v>
      </c>
      <c r="Q13" s="2">
        <f t="shared" si="22"/>
        <v>0</v>
      </c>
      <c r="R13" s="2">
        <f t="shared" si="23"/>
        <v>0</v>
      </c>
      <c r="S13" s="2">
        <f t="shared" si="24"/>
        <v>1</v>
      </c>
      <c r="T13" s="2">
        <f t="shared" si="25"/>
        <v>0</v>
      </c>
      <c r="V13" s="2">
        <f t="shared" si="26"/>
        <v>1</v>
      </c>
      <c r="W13" s="2">
        <f t="shared" si="27"/>
        <v>0</v>
      </c>
      <c r="X13" s="2">
        <f t="shared" si="28"/>
        <v>0</v>
      </c>
      <c r="Y13" s="2">
        <f t="shared" si="29"/>
        <v>0</v>
      </c>
      <c r="AA13" s="2">
        <f t="shared" si="30"/>
        <v>0</v>
      </c>
      <c r="AB13" s="2">
        <f t="shared" si="31"/>
        <v>0</v>
      </c>
      <c r="AC13" s="2">
        <f t="shared" si="32"/>
        <v>0</v>
      </c>
      <c r="AD13" s="2">
        <f t="shared" si="33"/>
        <v>0</v>
      </c>
      <c r="AF13" s="2">
        <f t="shared" si="34"/>
        <v>0</v>
      </c>
      <c r="AG13" s="2">
        <f t="shared" si="35"/>
        <v>0</v>
      </c>
      <c r="AH13" s="2">
        <f t="shared" si="36"/>
        <v>0</v>
      </c>
      <c r="AI13" s="2">
        <f t="shared" si="37"/>
        <v>0</v>
      </c>
      <c r="AK13" s="2">
        <f t="shared" si="38"/>
        <v>0</v>
      </c>
      <c r="AL13" s="2">
        <f t="shared" si="39"/>
        <v>0</v>
      </c>
      <c r="AM13" s="2">
        <f t="shared" si="40"/>
        <v>0</v>
      </c>
      <c r="AN13" s="2">
        <f t="shared" si="41"/>
        <v>0</v>
      </c>
      <c r="AP13" s="2">
        <f t="shared" si="42"/>
        <v>0</v>
      </c>
      <c r="AQ13" s="2">
        <f t="shared" si="43"/>
        <v>0</v>
      </c>
      <c r="AR13" s="2">
        <f t="shared" si="44"/>
        <v>0</v>
      </c>
      <c r="AS13" s="2">
        <f t="shared" si="45"/>
        <v>0</v>
      </c>
      <c r="AU13" s="2">
        <f t="shared" si="46"/>
        <v>0</v>
      </c>
      <c r="AV13" s="2">
        <f t="shared" si="4"/>
        <v>0</v>
      </c>
      <c r="AW13" s="2">
        <f t="shared" si="47"/>
        <v>0</v>
      </c>
      <c r="AX13" s="2">
        <f t="shared" si="48"/>
        <v>0</v>
      </c>
      <c r="AZ13" s="2">
        <f t="shared" si="5"/>
        <v>0</v>
      </c>
      <c r="BA13" s="2">
        <f t="shared" si="6"/>
        <v>0</v>
      </c>
      <c r="BB13" s="2">
        <f t="shared" si="7"/>
        <v>0</v>
      </c>
      <c r="BC13" s="2">
        <f t="shared" si="8"/>
        <v>1</v>
      </c>
      <c r="BD13" s="2">
        <f t="shared" si="9"/>
        <v>0</v>
      </c>
      <c r="BE13" s="2">
        <f t="shared" si="10"/>
        <v>0</v>
      </c>
      <c r="BF13" s="2">
        <f t="shared" si="11"/>
        <v>1</v>
      </c>
      <c r="BG13" s="2">
        <f t="shared" si="12"/>
        <v>1</v>
      </c>
      <c r="BH13" s="2">
        <f t="shared" si="13"/>
        <v>1</v>
      </c>
      <c r="BI13" s="2">
        <f t="shared" si="14"/>
        <v>1</v>
      </c>
      <c r="BJ13" s="2">
        <f t="shared" si="15"/>
        <v>0</v>
      </c>
      <c r="BK13" s="2">
        <f t="shared" si="16"/>
        <v>0</v>
      </c>
      <c r="BM13" s="8" t="str">
        <f t="shared" si="49"/>
        <v>Dan</v>
      </c>
      <c r="BN13" s="2">
        <f t="shared" si="17"/>
        <v>0</v>
      </c>
      <c r="BO13" s="2">
        <f t="shared" si="18"/>
        <v>0</v>
      </c>
      <c r="BP13" s="2">
        <f t="shared" si="19"/>
        <v>1</v>
      </c>
      <c r="BQ13" s="2">
        <f t="shared" si="20"/>
        <v>0</v>
      </c>
      <c r="BS13" s="2">
        <f t="shared" si="50"/>
        <v>0</v>
      </c>
      <c r="BT13" s="2">
        <f t="shared" si="51"/>
        <v>0</v>
      </c>
      <c r="BU13" s="2">
        <f t="shared" si="52"/>
        <v>0</v>
      </c>
      <c r="BV13" s="2">
        <f t="shared" si="53"/>
        <v>0</v>
      </c>
      <c r="BX13" s="2">
        <f t="shared" si="54"/>
        <v>1</v>
      </c>
      <c r="BY13" s="2">
        <f t="shared" si="55"/>
        <v>4</v>
      </c>
      <c r="BZ13" s="2">
        <f t="shared" si="56"/>
        <v>3</v>
      </c>
      <c r="CA13" s="2">
        <f t="shared" si="57"/>
        <v>2</v>
      </c>
      <c r="CB13" s="2">
        <f t="shared" si="58"/>
        <v>3</v>
      </c>
      <c r="CD13" s="2">
        <f t="shared" si="59"/>
        <v>0</v>
      </c>
      <c r="CE13" s="2" t="str">
        <f t="shared" si="60"/>
        <v>N/A</v>
      </c>
      <c r="CF13" s="2" t="str">
        <f t="shared" si="61"/>
        <v>N/A</v>
      </c>
      <c r="CG13" s="2" t="str">
        <f t="shared" si="62"/>
        <v>N/A</v>
      </c>
      <c r="CH13" s="2" t="str">
        <f t="shared" si="63"/>
        <v>N/A</v>
      </c>
      <c r="CJ13" s="2">
        <f t="shared" si="21"/>
        <v>0</v>
      </c>
      <c r="CK13" s="2" t="str">
        <f t="shared" si="64"/>
        <v>N/A</v>
      </c>
      <c r="CL13" s="2" t="str">
        <f t="shared" si="65"/>
        <v>N/A</v>
      </c>
      <c r="CM13" s="2" t="str">
        <f t="shared" si="66"/>
        <v>N/A</v>
      </c>
      <c r="CN13" s="2" t="str">
        <f t="shared" si="67"/>
        <v>N/A</v>
      </c>
      <c r="CP13" s="2">
        <v>2</v>
      </c>
      <c r="CQ13" s="2">
        <v>1</v>
      </c>
      <c r="CR13" s="2">
        <v>1</v>
      </c>
      <c r="CS13" s="2">
        <v>2</v>
      </c>
      <c r="CU13" s="2">
        <f t="shared" si="68"/>
        <v>0</v>
      </c>
      <c r="CV13" s="2">
        <v>1</v>
      </c>
      <c r="CW13" s="2">
        <v>1</v>
      </c>
      <c r="CX13" s="2">
        <v>1</v>
      </c>
      <c r="CZ13" s="2">
        <v>0</v>
      </c>
      <c r="DA13" s="2">
        <v>0</v>
      </c>
      <c r="DB13" s="2">
        <v>0</v>
      </c>
      <c r="DC13" s="2">
        <v>0</v>
      </c>
    </row>
    <row r="14" spans="1:107" x14ac:dyDescent="0.2">
      <c r="A14" s="2" t="s">
        <v>225</v>
      </c>
      <c r="B14" s="2">
        <v>13</v>
      </c>
      <c r="C14" s="2">
        <v>297</v>
      </c>
      <c r="D14" s="2">
        <v>4</v>
      </c>
      <c r="E14" s="2">
        <v>16</v>
      </c>
      <c r="F14" s="2">
        <v>6</v>
      </c>
      <c r="G14" s="2">
        <v>5</v>
      </c>
      <c r="H14" s="2">
        <v>5</v>
      </c>
      <c r="I14" s="2">
        <v>4</v>
      </c>
      <c r="J14" s="2">
        <v>1</v>
      </c>
      <c r="L14" s="2">
        <f t="shared" si="0"/>
        <v>0</v>
      </c>
      <c r="M14" s="2">
        <f t="shared" si="1"/>
        <v>0</v>
      </c>
      <c r="N14" s="2">
        <f t="shared" si="2"/>
        <v>0</v>
      </c>
      <c r="O14" s="2">
        <f t="shared" si="3"/>
        <v>1</v>
      </c>
      <c r="Q14" s="2">
        <f t="shared" si="22"/>
        <v>0</v>
      </c>
      <c r="R14" s="2">
        <f t="shared" si="23"/>
        <v>0</v>
      </c>
      <c r="S14" s="2">
        <f t="shared" si="24"/>
        <v>0</v>
      </c>
      <c r="T14" s="2">
        <f t="shared" si="25"/>
        <v>0</v>
      </c>
      <c r="V14" s="2">
        <f t="shared" si="26"/>
        <v>0</v>
      </c>
      <c r="W14" s="2">
        <f t="shared" si="27"/>
        <v>1</v>
      </c>
      <c r="X14" s="2">
        <f t="shared" si="28"/>
        <v>1</v>
      </c>
      <c r="Y14" s="2">
        <f t="shared" si="29"/>
        <v>0</v>
      </c>
      <c r="AA14" s="2">
        <f t="shared" si="30"/>
        <v>1</v>
      </c>
      <c r="AB14" s="2">
        <f t="shared" si="31"/>
        <v>0</v>
      </c>
      <c r="AC14" s="2">
        <f t="shared" si="32"/>
        <v>0</v>
      </c>
      <c r="AD14" s="2">
        <f t="shared" si="33"/>
        <v>0</v>
      </c>
      <c r="AF14" s="2">
        <f t="shared" si="34"/>
        <v>0</v>
      </c>
      <c r="AG14" s="2">
        <f t="shared" si="35"/>
        <v>0</v>
      </c>
      <c r="AH14" s="2">
        <f t="shared" si="36"/>
        <v>0</v>
      </c>
      <c r="AI14" s="2">
        <f t="shared" si="37"/>
        <v>0</v>
      </c>
      <c r="AK14" s="2">
        <f t="shared" si="38"/>
        <v>0</v>
      </c>
      <c r="AL14" s="2">
        <f t="shared" si="39"/>
        <v>0</v>
      </c>
      <c r="AM14" s="2">
        <f t="shared" si="40"/>
        <v>0</v>
      </c>
      <c r="AN14" s="2">
        <f t="shared" si="41"/>
        <v>0</v>
      </c>
      <c r="AP14" s="2">
        <f t="shared" si="42"/>
        <v>0</v>
      </c>
      <c r="AQ14" s="2">
        <f t="shared" si="43"/>
        <v>0</v>
      </c>
      <c r="AR14" s="2">
        <f t="shared" si="44"/>
        <v>0</v>
      </c>
      <c r="AS14" s="2">
        <f t="shared" si="45"/>
        <v>0</v>
      </c>
      <c r="AU14" s="2">
        <f t="shared" si="46"/>
        <v>0</v>
      </c>
      <c r="AV14" s="2">
        <f t="shared" si="4"/>
        <v>0</v>
      </c>
      <c r="AW14" s="2">
        <f t="shared" si="47"/>
        <v>0</v>
      </c>
      <c r="AX14" s="2">
        <f t="shared" si="48"/>
        <v>0</v>
      </c>
      <c r="AZ14" s="2">
        <f t="shared" si="5"/>
        <v>0</v>
      </c>
      <c r="BA14" s="2">
        <f t="shared" si="6"/>
        <v>0</v>
      </c>
      <c r="BB14" s="2">
        <f t="shared" si="7"/>
        <v>0</v>
      </c>
      <c r="BC14" s="2">
        <f t="shared" si="8"/>
        <v>1</v>
      </c>
      <c r="BD14" s="2">
        <f t="shared" si="9"/>
        <v>0</v>
      </c>
      <c r="BE14" s="2">
        <f t="shared" si="10"/>
        <v>0</v>
      </c>
      <c r="BF14" s="2">
        <f t="shared" si="11"/>
        <v>1</v>
      </c>
      <c r="BG14" s="2">
        <f t="shared" si="12"/>
        <v>0</v>
      </c>
      <c r="BH14" s="2">
        <f t="shared" si="13"/>
        <v>0</v>
      </c>
      <c r="BI14" s="2">
        <f t="shared" si="14"/>
        <v>1</v>
      </c>
      <c r="BJ14" s="2">
        <f t="shared" si="15"/>
        <v>1</v>
      </c>
      <c r="BK14" s="2">
        <f t="shared" si="16"/>
        <v>1</v>
      </c>
      <c r="BM14" s="8" t="str">
        <f t="shared" si="49"/>
        <v>Droz</v>
      </c>
      <c r="BN14" s="2">
        <f t="shared" si="17"/>
        <v>0</v>
      </c>
      <c r="BO14" s="2">
        <f t="shared" si="18"/>
        <v>0</v>
      </c>
      <c r="BP14" s="2">
        <f t="shared" si="19"/>
        <v>0</v>
      </c>
      <c r="BQ14" s="2">
        <f t="shared" si="20"/>
        <v>1</v>
      </c>
      <c r="BS14" s="2">
        <f t="shared" si="50"/>
        <v>0</v>
      </c>
      <c r="BT14" s="2">
        <f t="shared" si="51"/>
        <v>0</v>
      </c>
      <c r="BU14" s="2">
        <f t="shared" si="52"/>
        <v>0</v>
      </c>
      <c r="BV14" s="2">
        <f t="shared" si="53"/>
        <v>0</v>
      </c>
      <c r="BX14" s="2">
        <f t="shared" si="54"/>
        <v>0</v>
      </c>
      <c r="BY14" s="2" t="str">
        <f t="shared" si="55"/>
        <v>N/A</v>
      </c>
      <c r="BZ14" s="2" t="str">
        <f t="shared" si="56"/>
        <v>N/A</v>
      </c>
      <c r="CA14" s="2" t="str">
        <f t="shared" si="57"/>
        <v>N/A</v>
      </c>
      <c r="CB14" s="2" t="str">
        <f t="shared" si="58"/>
        <v>N/A</v>
      </c>
      <c r="CD14" s="2">
        <f t="shared" si="59"/>
        <v>1</v>
      </c>
      <c r="CE14" s="2">
        <f t="shared" si="60"/>
        <v>6</v>
      </c>
      <c r="CF14" s="2">
        <f t="shared" si="61"/>
        <v>5</v>
      </c>
      <c r="CG14" s="2">
        <f t="shared" si="62"/>
        <v>5</v>
      </c>
      <c r="CH14" s="2">
        <f t="shared" si="63"/>
        <v>4</v>
      </c>
      <c r="CJ14" s="2">
        <f t="shared" si="21"/>
        <v>0</v>
      </c>
      <c r="CK14" s="2" t="str">
        <f t="shared" si="64"/>
        <v>N/A</v>
      </c>
      <c r="CL14" s="2" t="str">
        <f t="shared" si="65"/>
        <v>N/A</v>
      </c>
      <c r="CM14" s="2" t="str">
        <f t="shared" si="66"/>
        <v>N/A</v>
      </c>
      <c r="CN14" s="2" t="str">
        <f t="shared" si="67"/>
        <v>N/A</v>
      </c>
      <c r="CP14" s="2">
        <v>2</v>
      </c>
      <c r="CQ14" s="2">
        <v>2</v>
      </c>
      <c r="CR14" s="2">
        <v>2</v>
      </c>
      <c r="CS14" s="2">
        <v>1</v>
      </c>
      <c r="CU14" s="2">
        <f t="shared" si="68"/>
        <v>0</v>
      </c>
      <c r="CV14" s="2">
        <v>0</v>
      </c>
      <c r="CW14" s="2">
        <v>0</v>
      </c>
      <c r="CX14" s="2">
        <v>0</v>
      </c>
      <c r="CZ14" s="2">
        <v>0</v>
      </c>
      <c r="DA14" s="2">
        <v>1</v>
      </c>
      <c r="DB14" s="2">
        <v>1</v>
      </c>
      <c r="DC14" s="2">
        <v>1</v>
      </c>
    </row>
    <row r="15" spans="1:107" x14ac:dyDescent="0.2">
      <c r="A15" s="2" t="s">
        <v>225</v>
      </c>
      <c r="B15" s="2">
        <v>14</v>
      </c>
      <c r="C15" s="2">
        <v>303</v>
      </c>
      <c r="D15" s="2">
        <v>4</v>
      </c>
      <c r="E15" s="2">
        <v>18</v>
      </c>
      <c r="F15" s="2">
        <v>7</v>
      </c>
      <c r="G15" s="2">
        <v>5</v>
      </c>
      <c r="H15" s="2">
        <v>5</v>
      </c>
      <c r="I15" s="2">
        <v>4</v>
      </c>
      <c r="J15" s="2">
        <v>1</v>
      </c>
      <c r="L15" s="2">
        <f t="shared" si="0"/>
        <v>0</v>
      </c>
      <c r="M15" s="2">
        <f t="shared" si="1"/>
        <v>0</v>
      </c>
      <c r="N15" s="2">
        <f t="shared" si="2"/>
        <v>0</v>
      </c>
      <c r="O15" s="2">
        <f t="shared" si="3"/>
        <v>1</v>
      </c>
      <c r="Q15" s="2">
        <f t="shared" si="22"/>
        <v>0</v>
      </c>
      <c r="R15" s="2">
        <f t="shared" si="23"/>
        <v>0</v>
      </c>
      <c r="S15" s="2">
        <f t="shared" si="24"/>
        <v>0</v>
      </c>
      <c r="T15" s="2">
        <f t="shared" si="25"/>
        <v>0</v>
      </c>
      <c r="V15" s="2">
        <f t="shared" si="26"/>
        <v>0</v>
      </c>
      <c r="W15" s="2">
        <f t="shared" si="27"/>
        <v>1</v>
      </c>
      <c r="X15" s="2">
        <f t="shared" si="28"/>
        <v>1</v>
      </c>
      <c r="Y15" s="2">
        <f t="shared" si="29"/>
        <v>0</v>
      </c>
      <c r="AA15" s="2">
        <f t="shared" si="30"/>
        <v>0</v>
      </c>
      <c r="AB15" s="2">
        <f t="shared" si="31"/>
        <v>0</v>
      </c>
      <c r="AC15" s="2">
        <f t="shared" si="32"/>
        <v>0</v>
      </c>
      <c r="AD15" s="2">
        <f t="shared" si="33"/>
        <v>0</v>
      </c>
      <c r="AF15" s="2">
        <f t="shared" si="34"/>
        <v>1</v>
      </c>
      <c r="AG15" s="2">
        <f t="shared" si="35"/>
        <v>0</v>
      </c>
      <c r="AH15" s="2">
        <f t="shared" si="36"/>
        <v>0</v>
      </c>
      <c r="AI15" s="2">
        <f t="shared" si="37"/>
        <v>0</v>
      </c>
      <c r="AK15" s="2">
        <f t="shared" si="38"/>
        <v>0</v>
      </c>
      <c r="AL15" s="2">
        <f t="shared" si="39"/>
        <v>0</v>
      </c>
      <c r="AM15" s="2">
        <f t="shared" si="40"/>
        <v>0</v>
      </c>
      <c r="AN15" s="2">
        <f t="shared" si="41"/>
        <v>0</v>
      </c>
      <c r="AP15" s="2">
        <f t="shared" si="42"/>
        <v>0</v>
      </c>
      <c r="AQ15" s="2">
        <f t="shared" si="43"/>
        <v>0</v>
      </c>
      <c r="AR15" s="2">
        <f t="shared" si="44"/>
        <v>0</v>
      </c>
      <c r="AS15" s="2">
        <f t="shared" si="45"/>
        <v>0</v>
      </c>
      <c r="AU15" s="2">
        <f t="shared" si="46"/>
        <v>0</v>
      </c>
      <c r="AV15" s="2">
        <f t="shared" si="4"/>
        <v>0</v>
      </c>
      <c r="AW15" s="2">
        <f t="shared" si="47"/>
        <v>0</v>
      </c>
      <c r="AX15" s="2">
        <f t="shared" si="48"/>
        <v>0</v>
      </c>
      <c r="AZ15" s="2">
        <f t="shared" si="5"/>
        <v>0</v>
      </c>
      <c r="BA15" s="2">
        <f t="shared" si="6"/>
        <v>0</v>
      </c>
      <c r="BB15" s="2">
        <f t="shared" si="7"/>
        <v>0</v>
      </c>
      <c r="BC15" s="2">
        <f t="shared" si="8"/>
        <v>1</v>
      </c>
      <c r="BD15" s="2">
        <f t="shared" si="9"/>
        <v>0</v>
      </c>
      <c r="BE15" s="2">
        <f t="shared" si="10"/>
        <v>0</v>
      </c>
      <c r="BF15" s="2">
        <f t="shared" si="11"/>
        <v>1</v>
      </c>
      <c r="BG15" s="2">
        <f t="shared" si="12"/>
        <v>0</v>
      </c>
      <c r="BH15" s="2">
        <f t="shared" si="13"/>
        <v>0</v>
      </c>
      <c r="BI15" s="2">
        <f t="shared" si="14"/>
        <v>1</v>
      </c>
      <c r="BJ15" s="2">
        <f t="shared" si="15"/>
        <v>1</v>
      </c>
      <c r="BK15" s="2">
        <f t="shared" si="16"/>
        <v>1</v>
      </c>
      <c r="BM15" s="8" t="str">
        <f t="shared" si="49"/>
        <v>Droz</v>
      </c>
      <c r="BN15" s="2">
        <f t="shared" si="17"/>
        <v>0</v>
      </c>
      <c r="BO15" s="2">
        <f t="shared" si="18"/>
        <v>0</v>
      </c>
      <c r="BP15" s="2">
        <f t="shared" si="19"/>
        <v>0</v>
      </c>
      <c r="BQ15" s="2">
        <f t="shared" si="20"/>
        <v>1</v>
      </c>
      <c r="BS15" s="2">
        <f t="shared" si="50"/>
        <v>0</v>
      </c>
      <c r="BT15" s="2">
        <f t="shared" si="51"/>
        <v>0</v>
      </c>
      <c r="BU15" s="2">
        <f t="shared" si="52"/>
        <v>0</v>
      </c>
      <c r="BV15" s="2">
        <f t="shared" si="53"/>
        <v>0</v>
      </c>
      <c r="BX15" s="2">
        <f t="shared" si="54"/>
        <v>0</v>
      </c>
      <c r="BY15" s="2" t="str">
        <f t="shared" si="55"/>
        <v>N/A</v>
      </c>
      <c r="BZ15" s="2" t="str">
        <f t="shared" si="56"/>
        <v>N/A</v>
      </c>
      <c r="CA15" s="2" t="str">
        <f t="shared" si="57"/>
        <v>N/A</v>
      </c>
      <c r="CB15" s="2" t="str">
        <f t="shared" si="58"/>
        <v>N/A</v>
      </c>
      <c r="CD15" s="2">
        <f t="shared" si="59"/>
        <v>1</v>
      </c>
      <c r="CE15" s="2">
        <f t="shared" si="60"/>
        <v>7</v>
      </c>
      <c r="CF15" s="2">
        <f t="shared" si="61"/>
        <v>5</v>
      </c>
      <c r="CG15" s="2">
        <f t="shared" si="62"/>
        <v>5</v>
      </c>
      <c r="CH15" s="2">
        <f t="shared" si="63"/>
        <v>4</v>
      </c>
      <c r="CJ15" s="2">
        <f t="shared" si="21"/>
        <v>0</v>
      </c>
      <c r="CK15" s="2" t="str">
        <f t="shared" si="64"/>
        <v>N/A</v>
      </c>
      <c r="CL15" s="2" t="str">
        <f t="shared" si="65"/>
        <v>N/A</v>
      </c>
      <c r="CM15" s="2" t="str">
        <f t="shared" si="66"/>
        <v>N/A</v>
      </c>
      <c r="CN15" s="2" t="str">
        <f t="shared" si="67"/>
        <v>N/A</v>
      </c>
      <c r="CP15" s="2">
        <v>2</v>
      </c>
      <c r="CQ15" s="2">
        <v>3</v>
      </c>
      <c r="CR15" s="2">
        <v>3</v>
      </c>
      <c r="CS15" s="2">
        <v>2</v>
      </c>
      <c r="CU15" s="2">
        <f t="shared" si="68"/>
        <v>0</v>
      </c>
      <c r="CV15" s="2">
        <v>1</v>
      </c>
      <c r="CW15" s="2">
        <v>1</v>
      </c>
      <c r="CX15" s="2">
        <v>1</v>
      </c>
      <c r="CZ15" s="2">
        <v>1</v>
      </c>
      <c r="DA15" s="2">
        <v>0</v>
      </c>
      <c r="DB15" s="2">
        <v>0</v>
      </c>
      <c r="DC15" s="2">
        <v>1</v>
      </c>
    </row>
    <row r="16" spans="1:107" x14ac:dyDescent="0.2">
      <c r="A16" s="2" t="s">
        <v>225</v>
      </c>
      <c r="B16" s="2">
        <v>15</v>
      </c>
      <c r="C16" s="2">
        <v>161</v>
      </c>
      <c r="D16" s="2">
        <v>3</v>
      </c>
      <c r="E16" s="2">
        <v>12</v>
      </c>
      <c r="F16" s="2">
        <v>5</v>
      </c>
      <c r="G16" s="2">
        <v>4</v>
      </c>
      <c r="H16" s="2">
        <v>4</v>
      </c>
      <c r="I16" s="2">
        <v>4</v>
      </c>
      <c r="J16" s="2">
        <v>1</v>
      </c>
      <c r="L16" s="2">
        <f t="shared" si="0"/>
        <v>0</v>
      </c>
      <c r="M16" s="2">
        <f t="shared" si="1"/>
        <v>0</v>
      </c>
      <c r="N16" s="2">
        <f t="shared" si="2"/>
        <v>0</v>
      </c>
      <c r="O16" s="2">
        <f t="shared" si="3"/>
        <v>0</v>
      </c>
      <c r="Q16" s="2">
        <f t="shared" si="22"/>
        <v>0</v>
      </c>
      <c r="R16" s="2">
        <f t="shared" si="23"/>
        <v>0</v>
      </c>
      <c r="S16" s="2">
        <f t="shared" si="24"/>
        <v>0</v>
      </c>
      <c r="T16" s="2">
        <f t="shared" si="25"/>
        <v>0</v>
      </c>
      <c r="V16" s="2">
        <f t="shared" si="26"/>
        <v>0</v>
      </c>
      <c r="W16" s="2">
        <f t="shared" si="27"/>
        <v>1</v>
      </c>
      <c r="X16" s="2">
        <f t="shared" si="28"/>
        <v>1</v>
      </c>
      <c r="Y16" s="2">
        <f t="shared" si="29"/>
        <v>1</v>
      </c>
      <c r="AA16" s="2">
        <f t="shared" si="30"/>
        <v>1</v>
      </c>
      <c r="AB16" s="2">
        <f t="shared" si="31"/>
        <v>0</v>
      </c>
      <c r="AC16" s="2">
        <f t="shared" si="32"/>
        <v>0</v>
      </c>
      <c r="AD16" s="2">
        <f t="shared" si="33"/>
        <v>0</v>
      </c>
      <c r="AF16" s="2">
        <f t="shared" si="34"/>
        <v>0</v>
      </c>
      <c r="AG16" s="2">
        <f t="shared" si="35"/>
        <v>0</v>
      </c>
      <c r="AH16" s="2">
        <f t="shared" si="36"/>
        <v>0</v>
      </c>
      <c r="AI16" s="2">
        <f t="shared" si="37"/>
        <v>0</v>
      </c>
      <c r="AK16" s="2">
        <f t="shared" si="38"/>
        <v>0</v>
      </c>
      <c r="AL16" s="2">
        <f t="shared" si="39"/>
        <v>0</v>
      </c>
      <c r="AM16" s="2">
        <f t="shared" si="40"/>
        <v>0</v>
      </c>
      <c r="AN16" s="2">
        <f t="shared" si="41"/>
        <v>0</v>
      </c>
      <c r="AP16" s="2">
        <f t="shared" si="42"/>
        <v>0</v>
      </c>
      <c r="AQ16" s="2">
        <f t="shared" si="43"/>
        <v>0</v>
      </c>
      <c r="AR16" s="2">
        <f t="shared" si="44"/>
        <v>0</v>
      </c>
      <c r="AS16" s="2">
        <f t="shared" si="45"/>
        <v>0</v>
      </c>
      <c r="AU16" s="2">
        <f t="shared" si="46"/>
        <v>0</v>
      </c>
      <c r="AV16" s="2">
        <f t="shared" si="4"/>
        <v>0</v>
      </c>
      <c r="AW16" s="2">
        <f t="shared" si="47"/>
        <v>0</v>
      </c>
      <c r="AX16" s="2">
        <f t="shared" si="48"/>
        <v>0</v>
      </c>
      <c r="AZ16" s="2">
        <f t="shared" si="5"/>
        <v>0</v>
      </c>
      <c r="BA16" s="2">
        <f t="shared" si="6"/>
        <v>0</v>
      </c>
      <c r="BB16" s="2">
        <f t="shared" si="7"/>
        <v>0</v>
      </c>
      <c r="BC16" s="2">
        <f t="shared" si="8"/>
        <v>1</v>
      </c>
      <c r="BD16" s="2">
        <f t="shared" si="9"/>
        <v>0</v>
      </c>
      <c r="BE16" s="2">
        <f t="shared" si="10"/>
        <v>0</v>
      </c>
      <c r="BF16" s="2">
        <f t="shared" si="11"/>
        <v>1</v>
      </c>
      <c r="BG16" s="2">
        <f t="shared" si="12"/>
        <v>0</v>
      </c>
      <c r="BH16" s="2">
        <f t="shared" si="13"/>
        <v>0</v>
      </c>
      <c r="BI16" s="2">
        <f t="shared" si="14"/>
        <v>1</v>
      </c>
      <c r="BJ16" s="2">
        <f t="shared" si="15"/>
        <v>0</v>
      </c>
      <c r="BK16" s="2">
        <f t="shared" si="16"/>
        <v>0</v>
      </c>
      <c r="BM16" s="8">
        <f t="shared" si="49"/>
        <v>0</v>
      </c>
      <c r="BN16" s="2">
        <f t="shared" si="17"/>
        <v>0</v>
      </c>
      <c r="BO16" s="2">
        <f t="shared" si="18"/>
        <v>0</v>
      </c>
      <c r="BP16" s="2">
        <f t="shared" si="19"/>
        <v>0</v>
      </c>
      <c r="BQ16" s="2">
        <f t="shared" si="20"/>
        <v>0</v>
      </c>
      <c r="BS16" s="2">
        <f t="shared" si="50"/>
        <v>0</v>
      </c>
      <c r="BT16" s="2">
        <f t="shared" si="51"/>
        <v>0</v>
      </c>
      <c r="BU16" s="2">
        <f t="shared" si="52"/>
        <v>0</v>
      </c>
      <c r="BV16" s="2">
        <f t="shared" si="53"/>
        <v>0</v>
      </c>
      <c r="BX16" s="2">
        <f t="shared" si="54"/>
        <v>1</v>
      </c>
      <c r="BY16" s="2">
        <f t="shared" si="55"/>
        <v>5</v>
      </c>
      <c r="BZ16" s="2">
        <f t="shared" si="56"/>
        <v>4</v>
      </c>
      <c r="CA16" s="2">
        <f t="shared" si="57"/>
        <v>4</v>
      </c>
      <c r="CB16" s="2">
        <f t="shared" si="58"/>
        <v>4</v>
      </c>
      <c r="CD16" s="2">
        <f t="shared" si="59"/>
        <v>0</v>
      </c>
      <c r="CE16" s="2" t="str">
        <f t="shared" si="60"/>
        <v>N/A</v>
      </c>
      <c r="CF16" s="2" t="str">
        <f t="shared" si="61"/>
        <v>N/A</v>
      </c>
      <c r="CG16" s="2" t="str">
        <f t="shared" si="62"/>
        <v>N/A</v>
      </c>
      <c r="CH16" s="2" t="str">
        <f t="shared" si="63"/>
        <v>N/A</v>
      </c>
      <c r="CJ16" s="2">
        <f t="shared" si="21"/>
        <v>0</v>
      </c>
      <c r="CK16" s="2" t="str">
        <f t="shared" si="64"/>
        <v>N/A</v>
      </c>
      <c r="CL16" s="2" t="str">
        <f t="shared" si="65"/>
        <v>N/A</v>
      </c>
      <c r="CM16" s="2" t="str">
        <f t="shared" si="66"/>
        <v>N/A</v>
      </c>
      <c r="CN16" s="2" t="str">
        <f t="shared" si="67"/>
        <v>N/A</v>
      </c>
      <c r="CP16" s="2">
        <v>3</v>
      </c>
      <c r="CQ16" s="2">
        <v>2</v>
      </c>
      <c r="CR16" s="2">
        <v>2</v>
      </c>
      <c r="CS16" s="2">
        <v>2</v>
      </c>
      <c r="CU16" s="2">
        <f t="shared" si="68"/>
        <v>0</v>
      </c>
      <c r="CV16" s="2">
        <v>0</v>
      </c>
      <c r="CW16" s="2">
        <v>0</v>
      </c>
      <c r="CX16" s="2">
        <v>0</v>
      </c>
      <c r="CZ16" s="2">
        <v>0</v>
      </c>
      <c r="DA16" s="2">
        <v>0</v>
      </c>
      <c r="DB16" s="2">
        <v>0</v>
      </c>
      <c r="DC16" s="2">
        <v>0</v>
      </c>
    </row>
    <row r="17" spans="1:107" x14ac:dyDescent="0.2">
      <c r="A17" s="2" t="s">
        <v>225</v>
      </c>
      <c r="B17" s="2">
        <v>16</v>
      </c>
      <c r="C17" s="2">
        <v>422</v>
      </c>
      <c r="D17" s="2">
        <v>4</v>
      </c>
      <c r="E17" s="2">
        <v>2</v>
      </c>
      <c r="F17" s="2">
        <v>7</v>
      </c>
      <c r="G17" s="2">
        <v>9</v>
      </c>
      <c r="H17" s="2">
        <v>6</v>
      </c>
      <c r="I17" s="2">
        <v>5</v>
      </c>
      <c r="J17" s="2">
        <v>1</v>
      </c>
      <c r="L17" s="2">
        <f t="shared" si="0"/>
        <v>0</v>
      </c>
      <c r="M17" s="2">
        <f t="shared" si="1"/>
        <v>0</v>
      </c>
      <c r="N17" s="2">
        <f t="shared" si="2"/>
        <v>0</v>
      </c>
      <c r="O17" s="2">
        <f t="shared" si="3"/>
        <v>0</v>
      </c>
      <c r="Q17" s="2">
        <f t="shared" si="22"/>
        <v>0</v>
      </c>
      <c r="R17" s="2">
        <f t="shared" si="23"/>
        <v>0</v>
      </c>
      <c r="S17" s="2">
        <f t="shared" si="24"/>
        <v>0</v>
      </c>
      <c r="T17" s="2">
        <f t="shared" si="25"/>
        <v>0</v>
      </c>
      <c r="V17" s="2">
        <f t="shared" si="26"/>
        <v>0</v>
      </c>
      <c r="W17" s="2">
        <f t="shared" si="27"/>
        <v>0</v>
      </c>
      <c r="X17" s="2">
        <f t="shared" si="28"/>
        <v>0</v>
      </c>
      <c r="Y17" s="2">
        <f t="shared" si="29"/>
        <v>1</v>
      </c>
      <c r="AA17" s="2">
        <f t="shared" si="30"/>
        <v>0</v>
      </c>
      <c r="AB17" s="2">
        <f t="shared" si="31"/>
        <v>0</v>
      </c>
      <c r="AC17" s="2">
        <f t="shared" si="32"/>
        <v>1</v>
      </c>
      <c r="AD17" s="2">
        <f t="shared" si="33"/>
        <v>0</v>
      </c>
      <c r="AF17" s="2">
        <f t="shared" si="34"/>
        <v>1</v>
      </c>
      <c r="AG17" s="2">
        <f t="shared" si="35"/>
        <v>0</v>
      </c>
      <c r="AH17" s="2">
        <f t="shared" si="36"/>
        <v>0</v>
      </c>
      <c r="AI17" s="2">
        <f t="shared" si="37"/>
        <v>0</v>
      </c>
      <c r="AK17" s="2">
        <f t="shared" si="38"/>
        <v>0</v>
      </c>
      <c r="AL17" s="2">
        <f t="shared" si="39"/>
        <v>0</v>
      </c>
      <c r="AM17" s="2">
        <f t="shared" si="40"/>
        <v>0</v>
      </c>
      <c r="AN17" s="2">
        <f t="shared" si="41"/>
        <v>0</v>
      </c>
      <c r="AP17" s="2">
        <f t="shared" si="42"/>
        <v>0</v>
      </c>
      <c r="AQ17" s="2">
        <f t="shared" si="43"/>
        <v>1</v>
      </c>
      <c r="AR17" s="2">
        <f t="shared" si="44"/>
        <v>0</v>
      </c>
      <c r="AS17" s="2">
        <f t="shared" si="45"/>
        <v>0</v>
      </c>
      <c r="AU17" s="2">
        <f t="shared" si="46"/>
        <v>0</v>
      </c>
      <c r="AV17" s="2">
        <f t="shared" si="4"/>
        <v>0</v>
      </c>
      <c r="AW17" s="2">
        <f t="shared" si="47"/>
        <v>0</v>
      </c>
      <c r="AX17" s="2">
        <f t="shared" si="48"/>
        <v>0</v>
      </c>
      <c r="AZ17" s="2">
        <f t="shared" si="5"/>
        <v>1</v>
      </c>
      <c r="BA17" s="2">
        <f t="shared" si="6"/>
        <v>0</v>
      </c>
      <c r="BB17" s="2">
        <f t="shared" si="7"/>
        <v>0</v>
      </c>
      <c r="BC17" s="2">
        <f t="shared" si="8"/>
        <v>0</v>
      </c>
      <c r="BD17" s="2">
        <f t="shared" si="9"/>
        <v>0</v>
      </c>
      <c r="BE17" s="2">
        <f t="shared" si="10"/>
        <v>0</v>
      </c>
      <c r="BF17" s="2">
        <f t="shared" si="11"/>
        <v>1</v>
      </c>
      <c r="BG17" s="2">
        <f t="shared" si="12"/>
        <v>1</v>
      </c>
      <c r="BH17" s="2">
        <f t="shared" si="13"/>
        <v>0</v>
      </c>
      <c r="BI17" s="2">
        <f t="shared" si="14"/>
        <v>1</v>
      </c>
      <c r="BJ17" s="2">
        <f t="shared" si="15"/>
        <v>1</v>
      </c>
      <c r="BK17" s="2">
        <f t="shared" si="16"/>
        <v>1</v>
      </c>
      <c r="BM17" s="8" t="str">
        <f t="shared" si="49"/>
        <v>Droz</v>
      </c>
      <c r="BN17" s="2">
        <f t="shared" si="17"/>
        <v>0</v>
      </c>
      <c r="BO17" s="2">
        <f t="shared" si="18"/>
        <v>0</v>
      </c>
      <c r="BP17" s="2">
        <f t="shared" si="19"/>
        <v>0</v>
      </c>
      <c r="BQ17" s="2">
        <f t="shared" si="20"/>
        <v>1</v>
      </c>
      <c r="BS17" s="2">
        <f t="shared" si="50"/>
        <v>0</v>
      </c>
      <c r="BT17" s="2">
        <f t="shared" si="51"/>
        <v>1</v>
      </c>
      <c r="BU17" s="2">
        <f t="shared" si="52"/>
        <v>0</v>
      </c>
      <c r="BV17" s="2">
        <f t="shared" si="53"/>
        <v>0</v>
      </c>
      <c r="BX17" s="2">
        <f t="shared" si="54"/>
        <v>0</v>
      </c>
      <c r="BY17" s="2" t="str">
        <f t="shared" si="55"/>
        <v>N/A</v>
      </c>
      <c r="BZ17" s="2" t="str">
        <f t="shared" si="56"/>
        <v>N/A</v>
      </c>
      <c r="CA17" s="2" t="str">
        <f t="shared" si="57"/>
        <v>N/A</v>
      </c>
      <c r="CB17" s="2" t="str">
        <f t="shared" si="58"/>
        <v>N/A</v>
      </c>
      <c r="CD17" s="2">
        <f t="shared" si="59"/>
        <v>1</v>
      </c>
      <c r="CE17" s="2">
        <f t="shared" si="60"/>
        <v>7</v>
      </c>
      <c r="CF17" s="2">
        <f t="shared" si="61"/>
        <v>9</v>
      </c>
      <c r="CG17" s="2">
        <f t="shared" si="62"/>
        <v>6</v>
      </c>
      <c r="CH17" s="2">
        <f t="shared" si="63"/>
        <v>5</v>
      </c>
      <c r="CJ17" s="2">
        <f t="shared" si="21"/>
        <v>0</v>
      </c>
      <c r="CK17" s="2" t="str">
        <f t="shared" si="64"/>
        <v>N/A</v>
      </c>
      <c r="CL17" s="2" t="str">
        <f t="shared" si="65"/>
        <v>N/A</v>
      </c>
      <c r="CM17" s="2" t="str">
        <f t="shared" si="66"/>
        <v>N/A</v>
      </c>
      <c r="CN17" s="2" t="str">
        <f t="shared" si="67"/>
        <v>N/A</v>
      </c>
      <c r="CP17" s="2">
        <v>2</v>
      </c>
      <c r="CQ17" s="2">
        <v>2</v>
      </c>
      <c r="CR17" s="2">
        <v>2</v>
      </c>
      <c r="CS17" s="2">
        <v>2</v>
      </c>
      <c r="CU17" s="2">
        <f t="shared" si="68"/>
        <v>0</v>
      </c>
      <c r="CV17" s="2">
        <v>0</v>
      </c>
      <c r="CW17" s="2">
        <v>0</v>
      </c>
      <c r="CX17" s="2">
        <v>0</v>
      </c>
      <c r="CZ17" s="2">
        <v>1</v>
      </c>
      <c r="DA17" s="2">
        <v>0</v>
      </c>
      <c r="DB17" s="2">
        <v>1</v>
      </c>
      <c r="DC17" s="2">
        <v>1</v>
      </c>
    </row>
    <row r="18" spans="1:107" x14ac:dyDescent="0.2">
      <c r="A18" s="2" t="s">
        <v>225</v>
      </c>
      <c r="B18" s="2">
        <v>17</v>
      </c>
      <c r="C18" s="2">
        <v>463</v>
      </c>
      <c r="D18" s="2">
        <v>5</v>
      </c>
      <c r="E18" s="2">
        <v>10</v>
      </c>
      <c r="F18" s="2">
        <v>8</v>
      </c>
      <c r="G18" s="2">
        <v>5</v>
      </c>
      <c r="H18" s="2">
        <v>5</v>
      </c>
      <c r="I18" s="2">
        <v>5</v>
      </c>
      <c r="J18" s="2">
        <v>1</v>
      </c>
      <c r="L18" s="2">
        <f t="shared" si="0"/>
        <v>0</v>
      </c>
      <c r="M18" s="2">
        <f t="shared" si="1"/>
        <v>1</v>
      </c>
      <c r="N18" s="2">
        <f t="shared" si="2"/>
        <v>1</v>
      </c>
      <c r="O18" s="2">
        <f t="shared" si="3"/>
        <v>1</v>
      </c>
      <c r="Q18" s="2">
        <f t="shared" si="22"/>
        <v>0</v>
      </c>
      <c r="R18" s="2">
        <f t="shared" si="23"/>
        <v>0</v>
      </c>
      <c r="S18" s="2">
        <f t="shared" si="24"/>
        <v>0</v>
      </c>
      <c r="T18" s="2">
        <f t="shared" si="25"/>
        <v>0</v>
      </c>
      <c r="V18" s="2">
        <f t="shared" si="26"/>
        <v>0</v>
      </c>
      <c r="W18" s="2">
        <f t="shared" si="27"/>
        <v>0</v>
      </c>
      <c r="X18" s="2">
        <f t="shared" si="28"/>
        <v>0</v>
      </c>
      <c r="Y18" s="2">
        <f t="shared" si="29"/>
        <v>0</v>
      </c>
      <c r="AA18" s="2">
        <f t="shared" si="30"/>
        <v>0</v>
      </c>
      <c r="AB18" s="2">
        <f t="shared" si="31"/>
        <v>0</v>
      </c>
      <c r="AC18" s="2">
        <f t="shared" si="32"/>
        <v>0</v>
      </c>
      <c r="AD18" s="2">
        <f t="shared" si="33"/>
        <v>0</v>
      </c>
      <c r="AF18" s="2">
        <f t="shared" si="34"/>
        <v>1</v>
      </c>
      <c r="AG18" s="2">
        <f t="shared" si="35"/>
        <v>0</v>
      </c>
      <c r="AH18" s="2">
        <f t="shared" si="36"/>
        <v>0</v>
      </c>
      <c r="AI18" s="2">
        <f t="shared" si="37"/>
        <v>0</v>
      </c>
      <c r="AK18" s="2">
        <f t="shared" si="38"/>
        <v>0</v>
      </c>
      <c r="AL18" s="2">
        <f t="shared" si="39"/>
        <v>0</v>
      </c>
      <c r="AM18" s="2">
        <f t="shared" si="40"/>
        <v>0</v>
      </c>
      <c r="AN18" s="2">
        <f t="shared" si="41"/>
        <v>0</v>
      </c>
      <c r="AP18" s="2">
        <f t="shared" si="42"/>
        <v>0</v>
      </c>
      <c r="AQ18" s="2">
        <f t="shared" si="43"/>
        <v>0</v>
      </c>
      <c r="AR18" s="2">
        <f t="shared" si="44"/>
        <v>0</v>
      </c>
      <c r="AS18" s="2">
        <f t="shared" si="45"/>
        <v>0</v>
      </c>
      <c r="AU18" s="2">
        <f t="shared" si="46"/>
        <v>0</v>
      </c>
      <c r="AV18" s="2">
        <f t="shared" si="4"/>
        <v>0</v>
      </c>
      <c r="AW18" s="2">
        <f t="shared" si="47"/>
        <v>0</v>
      </c>
      <c r="AX18" s="2">
        <f t="shared" si="48"/>
        <v>0</v>
      </c>
      <c r="AZ18" s="2">
        <f t="shared" si="5"/>
        <v>0</v>
      </c>
      <c r="BA18" s="2">
        <f t="shared" si="6"/>
        <v>0</v>
      </c>
      <c r="BB18" s="2">
        <f t="shared" si="7"/>
        <v>0</v>
      </c>
      <c r="BC18" s="2">
        <f t="shared" si="8"/>
        <v>1</v>
      </c>
      <c r="BD18" s="2">
        <f t="shared" si="9"/>
        <v>0</v>
      </c>
      <c r="BE18" s="2">
        <f t="shared" si="10"/>
        <v>0</v>
      </c>
      <c r="BF18" s="2">
        <f t="shared" si="11"/>
        <v>1</v>
      </c>
      <c r="BG18" s="2">
        <f t="shared" si="12"/>
        <v>0</v>
      </c>
      <c r="BH18" s="2">
        <f t="shared" si="13"/>
        <v>0</v>
      </c>
      <c r="BI18" s="2">
        <f t="shared" si="14"/>
        <v>1</v>
      </c>
      <c r="BJ18" s="2">
        <f t="shared" si="15"/>
        <v>0</v>
      </c>
      <c r="BK18" s="2">
        <f t="shared" si="16"/>
        <v>0</v>
      </c>
      <c r="BM18" s="8">
        <f t="shared" si="49"/>
        <v>0</v>
      </c>
      <c r="BN18" s="2">
        <f t="shared" si="17"/>
        <v>0</v>
      </c>
      <c r="BO18" s="2">
        <f t="shared" si="18"/>
        <v>0</v>
      </c>
      <c r="BP18" s="2">
        <f t="shared" si="19"/>
        <v>0</v>
      </c>
      <c r="BQ18" s="2">
        <f t="shared" si="20"/>
        <v>0</v>
      </c>
      <c r="BS18" s="2">
        <f t="shared" si="50"/>
        <v>0</v>
      </c>
      <c r="BT18" s="2">
        <f t="shared" si="51"/>
        <v>0</v>
      </c>
      <c r="BU18" s="2">
        <f t="shared" si="52"/>
        <v>0</v>
      </c>
      <c r="BV18" s="2">
        <f t="shared" si="53"/>
        <v>0</v>
      </c>
      <c r="BX18" s="2">
        <f t="shared" si="54"/>
        <v>0</v>
      </c>
      <c r="BY18" s="2" t="str">
        <f t="shared" si="55"/>
        <v>N/A</v>
      </c>
      <c r="BZ18" s="2" t="str">
        <f t="shared" si="56"/>
        <v>N/A</v>
      </c>
      <c r="CA18" s="2" t="str">
        <f t="shared" si="57"/>
        <v>N/A</v>
      </c>
      <c r="CB18" s="2" t="str">
        <f t="shared" si="58"/>
        <v>N/A</v>
      </c>
      <c r="CD18" s="2">
        <f t="shared" si="59"/>
        <v>0</v>
      </c>
      <c r="CE18" s="2" t="str">
        <f t="shared" si="60"/>
        <v>N/A</v>
      </c>
      <c r="CF18" s="2" t="str">
        <f t="shared" si="61"/>
        <v>N/A</v>
      </c>
      <c r="CG18" s="2" t="str">
        <f t="shared" si="62"/>
        <v>N/A</v>
      </c>
      <c r="CH18" s="2" t="str">
        <f t="shared" si="63"/>
        <v>N/A</v>
      </c>
      <c r="CJ18" s="2">
        <f t="shared" si="21"/>
        <v>1</v>
      </c>
      <c r="CK18" s="2">
        <f t="shared" si="64"/>
        <v>8</v>
      </c>
      <c r="CL18" s="2">
        <f t="shared" si="65"/>
        <v>5</v>
      </c>
      <c r="CM18" s="2">
        <f t="shared" si="66"/>
        <v>5</v>
      </c>
      <c r="CN18" s="2">
        <f t="shared" si="67"/>
        <v>5</v>
      </c>
      <c r="CP18" s="2">
        <v>2</v>
      </c>
      <c r="CQ18" s="2">
        <v>2</v>
      </c>
      <c r="CR18" s="2">
        <v>3</v>
      </c>
      <c r="CS18" s="2">
        <v>1</v>
      </c>
      <c r="CU18" s="2">
        <f t="shared" si="68"/>
        <v>0</v>
      </c>
      <c r="CV18" s="2">
        <v>1</v>
      </c>
      <c r="CW18" s="2">
        <v>1</v>
      </c>
      <c r="CX18" s="2">
        <v>0</v>
      </c>
      <c r="CZ18" s="2">
        <v>0</v>
      </c>
      <c r="DA18" s="2">
        <v>1</v>
      </c>
      <c r="DB18" s="2">
        <v>1</v>
      </c>
      <c r="DC18" s="2">
        <v>0</v>
      </c>
    </row>
    <row r="19" spans="1:107" x14ac:dyDescent="0.2">
      <c r="A19" s="2" t="s">
        <v>225</v>
      </c>
      <c r="B19" s="2">
        <v>18</v>
      </c>
      <c r="C19" s="2">
        <v>362</v>
      </c>
      <c r="D19" s="2">
        <v>4</v>
      </c>
      <c r="E19" s="2">
        <v>4</v>
      </c>
      <c r="F19" s="2">
        <v>7</v>
      </c>
      <c r="G19" s="2">
        <v>4</v>
      </c>
      <c r="H19" s="2">
        <v>5</v>
      </c>
      <c r="I19" s="2">
        <v>6</v>
      </c>
      <c r="J19" s="2">
        <v>1</v>
      </c>
      <c r="L19" s="2">
        <f t="shared" si="0"/>
        <v>0</v>
      </c>
      <c r="M19" s="2">
        <f t="shared" si="1"/>
        <v>1</v>
      </c>
      <c r="N19" s="2">
        <f t="shared" si="2"/>
        <v>0</v>
      </c>
      <c r="O19" s="2">
        <f t="shared" si="3"/>
        <v>0</v>
      </c>
      <c r="Q19" s="2">
        <f t="shared" si="22"/>
        <v>0</v>
      </c>
      <c r="R19" s="2">
        <f t="shared" si="23"/>
        <v>0</v>
      </c>
      <c r="S19" s="2">
        <f t="shared" si="24"/>
        <v>0</v>
      </c>
      <c r="T19" s="2">
        <f t="shared" si="25"/>
        <v>0</v>
      </c>
      <c r="V19" s="2">
        <f t="shared" si="26"/>
        <v>0</v>
      </c>
      <c r="W19" s="2">
        <f t="shared" si="27"/>
        <v>0</v>
      </c>
      <c r="X19" s="2">
        <f t="shared" si="28"/>
        <v>1</v>
      </c>
      <c r="Y19" s="2">
        <f t="shared" si="29"/>
        <v>0</v>
      </c>
      <c r="AA19" s="2">
        <f t="shared" si="30"/>
        <v>0</v>
      </c>
      <c r="AB19" s="2">
        <f t="shared" si="31"/>
        <v>0</v>
      </c>
      <c r="AC19" s="2">
        <f t="shared" si="32"/>
        <v>0</v>
      </c>
      <c r="AD19" s="2">
        <f t="shared" si="33"/>
        <v>1</v>
      </c>
      <c r="AF19" s="2">
        <f t="shared" si="34"/>
        <v>1</v>
      </c>
      <c r="AG19" s="2">
        <f t="shared" si="35"/>
        <v>0</v>
      </c>
      <c r="AH19" s="2">
        <f t="shared" si="36"/>
        <v>0</v>
      </c>
      <c r="AI19" s="2">
        <f t="shared" si="37"/>
        <v>0</v>
      </c>
      <c r="AK19" s="2">
        <f t="shared" si="38"/>
        <v>0</v>
      </c>
      <c r="AL19" s="2">
        <f t="shared" si="39"/>
        <v>0</v>
      </c>
      <c r="AM19" s="2">
        <f t="shared" si="40"/>
        <v>0</v>
      </c>
      <c r="AN19" s="2">
        <f t="shared" si="41"/>
        <v>0</v>
      </c>
      <c r="AP19" s="2">
        <f t="shared" si="42"/>
        <v>0</v>
      </c>
      <c r="AQ19" s="2">
        <f t="shared" si="43"/>
        <v>0</v>
      </c>
      <c r="AR19" s="2">
        <f t="shared" si="44"/>
        <v>0</v>
      </c>
      <c r="AS19" s="2">
        <f t="shared" si="45"/>
        <v>0</v>
      </c>
      <c r="AU19" s="2">
        <f t="shared" si="46"/>
        <v>0</v>
      </c>
      <c r="AV19" s="2">
        <f t="shared" si="4"/>
        <v>0</v>
      </c>
      <c r="AW19" s="2">
        <f t="shared" si="47"/>
        <v>0</v>
      </c>
      <c r="AX19" s="2">
        <f t="shared" si="48"/>
        <v>0</v>
      </c>
      <c r="AZ19" s="2">
        <f t="shared" si="5"/>
        <v>0</v>
      </c>
      <c r="BA19" s="2">
        <f t="shared" si="6"/>
        <v>0</v>
      </c>
      <c r="BB19" s="2">
        <f t="shared" si="7"/>
        <v>0</v>
      </c>
      <c r="BC19" s="2">
        <f t="shared" si="8"/>
        <v>1</v>
      </c>
      <c r="BD19" s="2">
        <f t="shared" si="9"/>
        <v>1</v>
      </c>
      <c r="BE19" s="2">
        <f t="shared" si="10"/>
        <v>1</v>
      </c>
      <c r="BF19" s="2">
        <f t="shared" si="11"/>
        <v>1</v>
      </c>
      <c r="BG19" s="2">
        <f t="shared" si="12"/>
        <v>0</v>
      </c>
      <c r="BH19" s="2">
        <f t="shared" si="13"/>
        <v>1</v>
      </c>
      <c r="BI19" s="2">
        <f t="shared" si="14"/>
        <v>1</v>
      </c>
      <c r="BJ19" s="2">
        <f t="shared" si="15"/>
        <v>0</v>
      </c>
      <c r="BK19" s="2">
        <f t="shared" si="16"/>
        <v>0</v>
      </c>
      <c r="BM19" s="8" t="str">
        <f t="shared" si="49"/>
        <v>Scott</v>
      </c>
      <c r="BN19" s="2">
        <f t="shared" si="17"/>
        <v>0</v>
      </c>
      <c r="BO19" s="2">
        <f t="shared" si="18"/>
        <v>1</v>
      </c>
      <c r="BP19" s="2">
        <f t="shared" si="19"/>
        <v>0</v>
      </c>
      <c r="BQ19" s="2">
        <f t="shared" si="20"/>
        <v>0</v>
      </c>
      <c r="BS19" s="2">
        <f t="shared" si="50"/>
        <v>0</v>
      </c>
      <c r="BT19" s="2">
        <f t="shared" si="51"/>
        <v>0</v>
      </c>
      <c r="BU19" s="2">
        <f t="shared" si="52"/>
        <v>0</v>
      </c>
      <c r="BV19" s="2">
        <f t="shared" si="53"/>
        <v>0</v>
      </c>
      <c r="BX19" s="2">
        <f t="shared" si="54"/>
        <v>0</v>
      </c>
      <c r="BY19" s="2" t="str">
        <f t="shared" si="55"/>
        <v>N/A</v>
      </c>
      <c r="BZ19" s="2" t="str">
        <f t="shared" si="56"/>
        <v>N/A</v>
      </c>
      <c r="CA19" s="2" t="str">
        <f t="shared" si="57"/>
        <v>N/A</v>
      </c>
      <c r="CB19" s="2" t="str">
        <f t="shared" si="58"/>
        <v>N/A</v>
      </c>
      <c r="CD19" s="2">
        <f t="shared" si="59"/>
        <v>1</v>
      </c>
      <c r="CE19" s="2">
        <f t="shared" si="60"/>
        <v>7</v>
      </c>
      <c r="CF19" s="2">
        <f t="shared" si="61"/>
        <v>4</v>
      </c>
      <c r="CG19" s="2">
        <f t="shared" si="62"/>
        <v>5</v>
      </c>
      <c r="CH19" s="2">
        <f t="shared" si="63"/>
        <v>6</v>
      </c>
      <c r="CJ19" s="2">
        <f t="shared" si="21"/>
        <v>0</v>
      </c>
      <c r="CK19" s="2" t="str">
        <f t="shared" si="64"/>
        <v>N/A</v>
      </c>
      <c r="CL19" s="2" t="str">
        <f t="shared" si="65"/>
        <v>N/A</v>
      </c>
      <c r="CM19" s="2" t="str">
        <f t="shared" si="66"/>
        <v>N/A</v>
      </c>
      <c r="CN19" s="2" t="str">
        <f t="shared" si="67"/>
        <v>N/A</v>
      </c>
      <c r="CP19" s="2">
        <v>2</v>
      </c>
      <c r="CQ19" s="2">
        <v>2</v>
      </c>
      <c r="CR19" s="2">
        <v>3</v>
      </c>
      <c r="CS19" s="2">
        <v>2</v>
      </c>
      <c r="CU19" s="2">
        <f t="shared" si="68"/>
        <v>0</v>
      </c>
      <c r="CV19" s="2">
        <v>1</v>
      </c>
      <c r="CW19" s="2">
        <v>1</v>
      </c>
      <c r="CX19" s="2">
        <v>0</v>
      </c>
      <c r="CZ19" s="2">
        <v>0</v>
      </c>
      <c r="DA19" s="2">
        <v>1</v>
      </c>
      <c r="DB19" s="2">
        <v>1</v>
      </c>
      <c r="DC19" s="2">
        <v>0</v>
      </c>
    </row>
    <row r="20" spans="1:107" x14ac:dyDescent="0.2">
      <c r="A20" s="2" t="s">
        <v>226</v>
      </c>
      <c r="B20" s="2">
        <v>1</v>
      </c>
      <c r="C20" s="2">
        <v>334</v>
      </c>
      <c r="D20" s="2">
        <v>4</v>
      </c>
      <c r="E20" s="2">
        <v>15</v>
      </c>
      <c r="F20" s="2">
        <v>8</v>
      </c>
      <c r="G20" s="2">
        <v>5</v>
      </c>
      <c r="H20" s="2">
        <v>4</v>
      </c>
      <c r="I20" s="2">
        <v>4</v>
      </c>
      <c r="J20" s="2">
        <v>1</v>
      </c>
      <c r="L20" s="2">
        <f t="shared" si="0"/>
        <v>0</v>
      </c>
      <c r="M20" s="2">
        <f t="shared" si="1"/>
        <v>0</v>
      </c>
      <c r="N20" s="2">
        <f t="shared" si="2"/>
        <v>1</v>
      </c>
      <c r="O20" s="2">
        <f t="shared" si="3"/>
        <v>1</v>
      </c>
      <c r="Q20" s="2">
        <f t="shared" si="22"/>
        <v>0</v>
      </c>
      <c r="R20" s="2">
        <f t="shared" si="23"/>
        <v>0</v>
      </c>
      <c r="S20" s="2">
        <f t="shared" si="24"/>
        <v>0</v>
      </c>
      <c r="T20" s="2">
        <f t="shared" si="25"/>
        <v>0</v>
      </c>
      <c r="V20" s="2">
        <f t="shared" si="26"/>
        <v>0</v>
      </c>
      <c r="W20" s="2">
        <f t="shared" si="27"/>
        <v>1</v>
      </c>
      <c r="X20" s="2">
        <f t="shared" si="28"/>
        <v>0</v>
      </c>
      <c r="Y20" s="2">
        <f t="shared" si="29"/>
        <v>0</v>
      </c>
      <c r="AA20" s="2">
        <f t="shared" si="30"/>
        <v>0</v>
      </c>
      <c r="AB20" s="2">
        <f t="shared" si="31"/>
        <v>0</v>
      </c>
      <c r="AC20" s="2">
        <f t="shared" si="32"/>
        <v>0</v>
      </c>
      <c r="AD20" s="2">
        <f t="shared" si="33"/>
        <v>0</v>
      </c>
      <c r="AF20" s="2">
        <f t="shared" si="34"/>
        <v>0</v>
      </c>
      <c r="AG20" s="2">
        <f t="shared" si="35"/>
        <v>0</v>
      </c>
      <c r="AH20" s="2">
        <f t="shared" si="36"/>
        <v>0</v>
      </c>
      <c r="AI20" s="2">
        <f t="shared" si="37"/>
        <v>0</v>
      </c>
      <c r="AK20" s="2">
        <f t="shared" si="38"/>
        <v>1</v>
      </c>
      <c r="AL20" s="2">
        <f t="shared" si="39"/>
        <v>0</v>
      </c>
      <c r="AM20" s="2">
        <f t="shared" si="40"/>
        <v>0</v>
      </c>
      <c r="AN20" s="2">
        <f t="shared" si="41"/>
        <v>0</v>
      </c>
      <c r="AP20" s="2">
        <f t="shared" si="42"/>
        <v>0</v>
      </c>
      <c r="AQ20" s="2">
        <f t="shared" si="43"/>
        <v>0</v>
      </c>
      <c r="AR20" s="2">
        <f t="shared" si="44"/>
        <v>0</v>
      </c>
      <c r="AS20" s="2">
        <f t="shared" si="45"/>
        <v>0</v>
      </c>
      <c r="AU20" s="2">
        <f t="shared" si="46"/>
        <v>0</v>
      </c>
      <c r="AV20" s="2">
        <f t="shared" si="4"/>
        <v>0</v>
      </c>
      <c r="AW20" s="2">
        <f t="shared" si="47"/>
        <v>0</v>
      </c>
      <c r="AX20" s="2">
        <f t="shared" si="48"/>
        <v>0</v>
      </c>
      <c r="AZ20" s="2">
        <f t="shared" si="5"/>
        <v>0</v>
      </c>
      <c r="BA20" s="2">
        <f t="shared" si="6"/>
        <v>0</v>
      </c>
      <c r="BB20" s="2">
        <f t="shared" si="7"/>
        <v>0</v>
      </c>
      <c r="BC20" s="2">
        <f t="shared" si="8"/>
        <v>1</v>
      </c>
      <c r="BD20" s="2">
        <f t="shared" si="9"/>
        <v>0</v>
      </c>
      <c r="BE20" s="2">
        <f t="shared" si="10"/>
        <v>0</v>
      </c>
      <c r="BF20" s="2">
        <f t="shared" si="11"/>
        <v>1</v>
      </c>
      <c r="BG20" s="2">
        <f t="shared" si="12"/>
        <v>1</v>
      </c>
      <c r="BH20" s="2">
        <f t="shared" si="13"/>
        <v>0</v>
      </c>
      <c r="BI20" s="2">
        <f t="shared" si="14"/>
        <v>1</v>
      </c>
      <c r="BJ20" s="2">
        <f t="shared" si="15"/>
        <v>1</v>
      </c>
      <c r="BK20" s="2">
        <f t="shared" si="16"/>
        <v>0</v>
      </c>
      <c r="BM20" s="8">
        <f t="shared" si="49"/>
        <v>0</v>
      </c>
      <c r="BN20" s="2">
        <f t="shared" si="17"/>
        <v>0</v>
      </c>
      <c r="BO20" s="2">
        <f t="shared" si="18"/>
        <v>0</v>
      </c>
      <c r="BP20" s="2">
        <f t="shared" si="19"/>
        <v>0</v>
      </c>
      <c r="BQ20" s="2">
        <f t="shared" si="20"/>
        <v>0</v>
      </c>
      <c r="BS20" s="2">
        <f t="shared" si="50"/>
        <v>1</v>
      </c>
      <c r="BT20" s="2">
        <f t="shared" si="51"/>
        <v>0</v>
      </c>
      <c r="BU20" s="2">
        <f t="shared" si="52"/>
        <v>0</v>
      </c>
      <c r="BV20" s="2">
        <f t="shared" si="53"/>
        <v>0</v>
      </c>
      <c r="BX20" s="2">
        <f t="shared" si="54"/>
        <v>0</v>
      </c>
      <c r="BY20" s="2" t="str">
        <f t="shared" si="55"/>
        <v>N/A</v>
      </c>
      <c r="BZ20" s="2" t="str">
        <f t="shared" si="56"/>
        <v>N/A</v>
      </c>
      <c r="CA20" s="2" t="str">
        <f t="shared" si="57"/>
        <v>N/A</v>
      </c>
      <c r="CB20" s="2" t="str">
        <f t="shared" si="58"/>
        <v>N/A</v>
      </c>
      <c r="CD20" s="2">
        <f t="shared" si="59"/>
        <v>1</v>
      </c>
      <c r="CE20" s="2">
        <f t="shared" si="60"/>
        <v>8</v>
      </c>
      <c r="CF20" s="2">
        <f t="shared" si="61"/>
        <v>5</v>
      </c>
      <c r="CG20" s="2">
        <f t="shared" si="62"/>
        <v>4</v>
      </c>
      <c r="CH20" s="2">
        <f t="shared" si="63"/>
        <v>4</v>
      </c>
      <c r="CJ20" s="2">
        <f t="shared" si="21"/>
        <v>0</v>
      </c>
      <c r="CK20" s="2" t="str">
        <f t="shared" si="64"/>
        <v>N/A</v>
      </c>
      <c r="CL20" s="2" t="str">
        <f t="shared" si="65"/>
        <v>N/A</v>
      </c>
      <c r="CM20" s="2" t="str">
        <f t="shared" si="66"/>
        <v>N/A</v>
      </c>
      <c r="CN20" s="2" t="str">
        <f t="shared" si="67"/>
        <v>N/A</v>
      </c>
      <c r="CP20" s="2">
        <v>3</v>
      </c>
      <c r="CQ20" s="2">
        <v>2</v>
      </c>
      <c r="CR20" s="2">
        <v>1</v>
      </c>
      <c r="CS20" s="2">
        <v>2</v>
      </c>
      <c r="CU20" s="2">
        <v>0</v>
      </c>
      <c r="CV20" s="2">
        <v>0</v>
      </c>
      <c r="CW20" s="2">
        <v>0</v>
      </c>
      <c r="CX20" s="2">
        <v>1</v>
      </c>
      <c r="CZ20" s="2">
        <v>0</v>
      </c>
      <c r="DA20" s="2">
        <v>0</v>
      </c>
      <c r="DB20" s="2">
        <v>0</v>
      </c>
      <c r="DC20" s="2">
        <v>1</v>
      </c>
    </row>
    <row r="21" spans="1:107" x14ac:dyDescent="0.2">
      <c r="A21" s="2" t="s">
        <v>226</v>
      </c>
      <c r="B21" s="2">
        <v>2</v>
      </c>
      <c r="C21" s="2">
        <v>140</v>
      </c>
      <c r="D21" s="2">
        <v>3</v>
      </c>
      <c r="E21" s="2">
        <v>17</v>
      </c>
      <c r="F21" s="2">
        <v>5</v>
      </c>
      <c r="G21" s="2">
        <v>4</v>
      </c>
      <c r="H21" s="2">
        <v>4</v>
      </c>
      <c r="I21" s="2">
        <v>4</v>
      </c>
      <c r="J21" s="2">
        <v>1</v>
      </c>
      <c r="L21" s="2">
        <f t="shared" si="0"/>
        <v>0</v>
      </c>
      <c r="M21" s="2">
        <f t="shared" si="1"/>
        <v>0</v>
      </c>
      <c r="N21" s="2">
        <f t="shared" si="2"/>
        <v>0</v>
      </c>
      <c r="O21" s="2">
        <f t="shared" si="3"/>
        <v>0</v>
      </c>
      <c r="Q21" s="2">
        <f t="shared" si="22"/>
        <v>0</v>
      </c>
      <c r="R21" s="2">
        <f t="shared" si="23"/>
        <v>0</v>
      </c>
      <c r="S21" s="2">
        <f t="shared" si="24"/>
        <v>0</v>
      </c>
      <c r="T21" s="2">
        <f t="shared" si="25"/>
        <v>0</v>
      </c>
      <c r="V21" s="2">
        <f t="shared" si="26"/>
        <v>0</v>
      </c>
      <c r="W21" s="2">
        <f t="shared" si="27"/>
        <v>1</v>
      </c>
      <c r="X21" s="2">
        <f t="shared" si="28"/>
        <v>1</v>
      </c>
      <c r="Y21" s="2">
        <f t="shared" si="29"/>
        <v>1</v>
      </c>
      <c r="AA21" s="2">
        <f t="shared" si="30"/>
        <v>1</v>
      </c>
      <c r="AB21" s="2">
        <f t="shared" si="31"/>
        <v>0</v>
      </c>
      <c r="AC21" s="2">
        <f t="shared" si="32"/>
        <v>0</v>
      </c>
      <c r="AD21" s="2">
        <f t="shared" si="33"/>
        <v>0</v>
      </c>
      <c r="AF21" s="2">
        <f t="shared" si="34"/>
        <v>0</v>
      </c>
      <c r="AG21" s="2">
        <f t="shared" si="35"/>
        <v>0</v>
      </c>
      <c r="AH21" s="2">
        <f t="shared" si="36"/>
        <v>0</v>
      </c>
      <c r="AI21" s="2">
        <f t="shared" si="37"/>
        <v>0</v>
      </c>
      <c r="AK21" s="2">
        <f t="shared" si="38"/>
        <v>0</v>
      </c>
      <c r="AL21" s="2">
        <f t="shared" si="39"/>
        <v>0</v>
      </c>
      <c r="AM21" s="2">
        <f t="shared" si="40"/>
        <v>0</v>
      </c>
      <c r="AN21" s="2">
        <f t="shared" si="41"/>
        <v>0</v>
      </c>
      <c r="AP21" s="2">
        <f t="shared" si="42"/>
        <v>0</v>
      </c>
      <c r="AQ21" s="2">
        <f t="shared" si="43"/>
        <v>0</v>
      </c>
      <c r="AR21" s="2">
        <f t="shared" si="44"/>
        <v>0</v>
      </c>
      <c r="AS21" s="2">
        <f t="shared" si="45"/>
        <v>0</v>
      </c>
      <c r="AU21" s="2">
        <f t="shared" si="46"/>
        <v>0</v>
      </c>
      <c r="AV21" s="2">
        <f t="shared" si="4"/>
        <v>0</v>
      </c>
      <c r="AW21" s="2">
        <f t="shared" si="47"/>
        <v>0</v>
      </c>
      <c r="AX21" s="2">
        <f t="shared" si="48"/>
        <v>0</v>
      </c>
      <c r="AZ21" s="2">
        <f t="shared" si="5"/>
        <v>0</v>
      </c>
      <c r="BA21" s="2">
        <f t="shared" si="6"/>
        <v>0</v>
      </c>
      <c r="BB21" s="2">
        <f t="shared" si="7"/>
        <v>0</v>
      </c>
      <c r="BC21" s="2">
        <f t="shared" si="8"/>
        <v>1</v>
      </c>
      <c r="BD21" s="2">
        <f t="shared" si="9"/>
        <v>0</v>
      </c>
      <c r="BE21" s="2">
        <f t="shared" si="10"/>
        <v>0</v>
      </c>
      <c r="BF21" s="2">
        <f t="shared" si="11"/>
        <v>1</v>
      </c>
      <c r="BG21" s="2">
        <f t="shared" si="12"/>
        <v>0</v>
      </c>
      <c r="BH21" s="2">
        <f t="shared" si="13"/>
        <v>0</v>
      </c>
      <c r="BI21" s="2">
        <f t="shared" si="14"/>
        <v>1</v>
      </c>
      <c r="BJ21" s="2">
        <f t="shared" si="15"/>
        <v>0</v>
      </c>
      <c r="BK21" s="2">
        <f t="shared" si="16"/>
        <v>0</v>
      </c>
      <c r="BM21" s="8">
        <f t="shared" si="49"/>
        <v>0</v>
      </c>
      <c r="BN21" s="2">
        <f t="shared" si="17"/>
        <v>0</v>
      </c>
      <c r="BO21" s="2">
        <f t="shared" si="18"/>
        <v>0</v>
      </c>
      <c r="BP21" s="2">
        <f t="shared" si="19"/>
        <v>0</v>
      </c>
      <c r="BQ21" s="2">
        <f t="shared" si="20"/>
        <v>0</v>
      </c>
      <c r="BS21" s="2">
        <f t="shared" si="50"/>
        <v>0</v>
      </c>
      <c r="BT21" s="2">
        <f t="shared" si="51"/>
        <v>0</v>
      </c>
      <c r="BU21" s="2">
        <f t="shared" si="52"/>
        <v>0</v>
      </c>
      <c r="BV21" s="2">
        <f t="shared" si="53"/>
        <v>0</v>
      </c>
      <c r="BX21" s="2">
        <f t="shared" si="54"/>
        <v>1</v>
      </c>
      <c r="BY21" s="2">
        <f t="shared" si="55"/>
        <v>5</v>
      </c>
      <c r="BZ21" s="2">
        <f t="shared" si="56"/>
        <v>4</v>
      </c>
      <c r="CA21" s="2">
        <f t="shared" si="57"/>
        <v>4</v>
      </c>
      <c r="CB21" s="2">
        <f t="shared" si="58"/>
        <v>4</v>
      </c>
      <c r="CD21" s="2">
        <f t="shared" si="59"/>
        <v>0</v>
      </c>
      <c r="CE21" s="2" t="str">
        <f t="shared" si="60"/>
        <v>N/A</v>
      </c>
      <c r="CF21" s="2" t="str">
        <f t="shared" si="61"/>
        <v>N/A</v>
      </c>
      <c r="CG21" s="2" t="str">
        <f t="shared" si="62"/>
        <v>N/A</v>
      </c>
      <c r="CH21" s="2" t="str">
        <f t="shared" si="63"/>
        <v>N/A</v>
      </c>
      <c r="CJ21" s="2">
        <f t="shared" si="21"/>
        <v>0</v>
      </c>
      <c r="CK21" s="2" t="str">
        <f t="shared" si="64"/>
        <v>N/A</v>
      </c>
      <c r="CL21" s="2" t="str">
        <f t="shared" si="65"/>
        <v>N/A</v>
      </c>
      <c r="CM21" s="2" t="str">
        <f t="shared" si="66"/>
        <v>N/A</v>
      </c>
      <c r="CN21" s="2" t="str">
        <f t="shared" si="67"/>
        <v>N/A</v>
      </c>
      <c r="CP21" s="2">
        <v>2</v>
      </c>
      <c r="CQ21" s="2">
        <v>2</v>
      </c>
      <c r="CR21" s="2">
        <v>2</v>
      </c>
      <c r="CS21" s="2">
        <v>2</v>
      </c>
      <c r="CU21" s="2">
        <v>0</v>
      </c>
      <c r="CV21" s="2">
        <v>0</v>
      </c>
      <c r="CW21" s="2">
        <v>0</v>
      </c>
      <c r="CX21" s="2">
        <v>0</v>
      </c>
      <c r="CZ21" s="2">
        <v>0</v>
      </c>
      <c r="DA21" s="2">
        <v>0</v>
      </c>
      <c r="DB21" s="2">
        <v>0</v>
      </c>
      <c r="DC21" s="2">
        <v>0</v>
      </c>
    </row>
    <row r="22" spans="1:107" x14ac:dyDescent="0.2">
      <c r="A22" s="2" t="s">
        <v>226</v>
      </c>
      <c r="B22" s="2">
        <v>3</v>
      </c>
      <c r="C22" s="2">
        <v>452</v>
      </c>
      <c r="D22" s="2">
        <v>5</v>
      </c>
      <c r="E22" s="2">
        <v>7</v>
      </c>
      <c r="F22" s="2">
        <v>7</v>
      </c>
      <c r="G22" s="2">
        <v>10</v>
      </c>
      <c r="H22" s="2">
        <v>6</v>
      </c>
      <c r="I22" s="2">
        <v>5</v>
      </c>
      <c r="J22" s="2">
        <v>1</v>
      </c>
      <c r="L22" s="2">
        <f t="shared" si="0"/>
        <v>0</v>
      </c>
      <c r="M22" s="2">
        <f t="shared" si="1"/>
        <v>0</v>
      </c>
      <c r="N22" s="2">
        <f t="shared" si="2"/>
        <v>0</v>
      </c>
      <c r="O22" s="2">
        <f t="shared" si="3"/>
        <v>1</v>
      </c>
      <c r="Q22" s="2">
        <f t="shared" si="22"/>
        <v>0</v>
      </c>
      <c r="R22" s="2">
        <f t="shared" si="23"/>
        <v>0</v>
      </c>
      <c r="S22" s="2">
        <f t="shared" si="24"/>
        <v>0</v>
      </c>
      <c r="T22" s="2">
        <f t="shared" si="25"/>
        <v>0</v>
      </c>
      <c r="V22" s="2">
        <f t="shared" si="26"/>
        <v>0</v>
      </c>
      <c r="W22" s="2">
        <f t="shared" si="27"/>
        <v>0</v>
      </c>
      <c r="X22" s="2">
        <f t="shared" si="28"/>
        <v>1</v>
      </c>
      <c r="Y22" s="2">
        <f t="shared" si="29"/>
        <v>0</v>
      </c>
      <c r="AA22" s="2">
        <f t="shared" si="30"/>
        <v>1</v>
      </c>
      <c r="AB22" s="2">
        <f t="shared" si="31"/>
        <v>0</v>
      </c>
      <c r="AC22" s="2">
        <f t="shared" si="32"/>
        <v>0</v>
      </c>
      <c r="AD22" s="2">
        <f t="shared" si="33"/>
        <v>0</v>
      </c>
      <c r="AF22" s="2">
        <f t="shared" si="34"/>
        <v>0</v>
      </c>
      <c r="AG22" s="2">
        <f t="shared" si="35"/>
        <v>0</v>
      </c>
      <c r="AH22" s="2">
        <f t="shared" si="36"/>
        <v>0</v>
      </c>
      <c r="AI22" s="2">
        <f t="shared" si="37"/>
        <v>0</v>
      </c>
      <c r="AK22" s="2">
        <f t="shared" si="38"/>
        <v>0</v>
      </c>
      <c r="AL22" s="2">
        <f t="shared" si="39"/>
        <v>0</v>
      </c>
      <c r="AM22" s="2">
        <f t="shared" si="40"/>
        <v>0</v>
      </c>
      <c r="AN22" s="2">
        <f t="shared" si="41"/>
        <v>0</v>
      </c>
      <c r="AP22" s="2">
        <f t="shared" si="42"/>
        <v>0</v>
      </c>
      <c r="AQ22" s="2">
        <f t="shared" si="43"/>
        <v>1</v>
      </c>
      <c r="AR22" s="2">
        <f t="shared" si="44"/>
        <v>0</v>
      </c>
      <c r="AS22" s="2">
        <f t="shared" si="45"/>
        <v>0</v>
      </c>
      <c r="AU22" s="2">
        <f t="shared" si="46"/>
        <v>0</v>
      </c>
      <c r="AV22" s="2">
        <f t="shared" si="4"/>
        <v>0</v>
      </c>
      <c r="AW22" s="2">
        <f t="shared" si="47"/>
        <v>0</v>
      </c>
      <c r="AX22" s="2">
        <f t="shared" si="48"/>
        <v>0</v>
      </c>
      <c r="AZ22" s="2">
        <f t="shared" si="5"/>
        <v>1</v>
      </c>
      <c r="BA22" s="2">
        <f t="shared" si="6"/>
        <v>0</v>
      </c>
      <c r="BB22" s="2">
        <f t="shared" si="7"/>
        <v>0</v>
      </c>
      <c r="BC22" s="2">
        <f t="shared" si="8"/>
        <v>0</v>
      </c>
      <c r="BD22" s="2">
        <f t="shared" si="9"/>
        <v>0</v>
      </c>
      <c r="BE22" s="2">
        <f t="shared" si="10"/>
        <v>0</v>
      </c>
      <c r="BF22" s="2">
        <f t="shared" si="11"/>
        <v>1</v>
      </c>
      <c r="BG22" s="2">
        <f t="shared" si="12"/>
        <v>1</v>
      </c>
      <c r="BH22" s="2">
        <f t="shared" si="13"/>
        <v>0</v>
      </c>
      <c r="BI22" s="2">
        <f t="shared" si="14"/>
        <v>1</v>
      </c>
      <c r="BJ22" s="2">
        <f t="shared" si="15"/>
        <v>1</v>
      </c>
      <c r="BK22" s="2">
        <f t="shared" si="16"/>
        <v>1</v>
      </c>
      <c r="BM22" s="8" t="str">
        <f t="shared" si="49"/>
        <v>Droz</v>
      </c>
      <c r="BN22" s="2">
        <f t="shared" si="17"/>
        <v>0</v>
      </c>
      <c r="BO22" s="2">
        <f t="shared" si="18"/>
        <v>0</v>
      </c>
      <c r="BP22" s="2">
        <f t="shared" si="19"/>
        <v>0</v>
      </c>
      <c r="BQ22" s="2">
        <f t="shared" si="20"/>
        <v>1</v>
      </c>
      <c r="BS22" s="2">
        <f t="shared" si="50"/>
        <v>0</v>
      </c>
      <c r="BT22" s="2">
        <f t="shared" si="51"/>
        <v>1</v>
      </c>
      <c r="BU22" s="2">
        <f t="shared" si="52"/>
        <v>0</v>
      </c>
      <c r="BV22" s="2">
        <f t="shared" si="53"/>
        <v>0</v>
      </c>
      <c r="BX22" s="2">
        <f t="shared" si="54"/>
        <v>0</v>
      </c>
      <c r="BY22" s="2" t="str">
        <f t="shared" si="55"/>
        <v>N/A</v>
      </c>
      <c r="BZ22" s="2" t="str">
        <f t="shared" si="56"/>
        <v>N/A</v>
      </c>
      <c r="CA22" s="2" t="str">
        <f t="shared" si="57"/>
        <v>N/A</v>
      </c>
      <c r="CB22" s="2" t="str">
        <f t="shared" si="58"/>
        <v>N/A</v>
      </c>
      <c r="CD22" s="2">
        <f t="shared" si="59"/>
        <v>0</v>
      </c>
      <c r="CE22" s="2" t="str">
        <f t="shared" si="60"/>
        <v>N/A</v>
      </c>
      <c r="CF22" s="2" t="str">
        <f t="shared" si="61"/>
        <v>N/A</v>
      </c>
      <c r="CG22" s="2" t="str">
        <f t="shared" si="62"/>
        <v>N/A</v>
      </c>
      <c r="CH22" s="2" t="str">
        <f t="shared" si="63"/>
        <v>N/A</v>
      </c>
      <c r="CJ22" s="2">
        <f t="shared" si="21"/>
        <v>1</v>
      </c>
      <c r="CK22" s="2">
        <f t="shared" si="64"/>
        <v>7</v>
      </c>
      <c r="CL22" s="2">
        <f t="shared" si="65"/>
        <v>10</v>
      </c>
      <c r="CM22" s="2">
        <f t="shared" si="66"/>
        <v>6</v>
      </c>
      <c r="CN22" s="2">
        <f t="shared" si="67"/>
        <v>5</v>
      </c>
      <c r="CP22" s="2">
        <v>3</v>
      </c>
      <c r="CQ22" s="2">
        <v>2</v>
      </c>
      <c r="CR22" s="2">
        <v>2</v>
      </c>
      <c r="CS22" s="2">
        <v>2</v>
      </c>
      <c r="CU22" s="2">
        <v>0</v>
      </c>
      <c r="CV22" s="2">
        <v>0</v>
      </c>
      <c r="CW22" s="2">
        <v>0</v>
      </c>
      <c r="CX22" s="2">
        <v>1</v>
      </c>
      <c r="CZ22" s="2">
        <v>0</v>
      </c>
      <c r="DA22" s="2">
        <v>0</v>
      </c>
      <c r="DB22" s="2">
        <v>0</v>
      </c>
      <c r="DC22" s="2">
        <v>1</v>
      </c>
    </row>
    <row r="23" spans="1:107" x14ac:dyDescent="0.2">
      <c r="A23" s="2" t="s">
        <v>226</v>
      </c>
      <c r="B23" s="2">
        <v>4</v>
      </c>
      <c r="C23" s="2">
        <v>350</v>
      </c>
      <c r="D23" s="2">
        <v>4</v>
      </c>
      <c r="E23" s="2">
        <v>11</v>
      </c>
      <c r="F23" s="2">
        <v>5</v>
      </c>
      <c r="G23" s="2">
        <v>5</v>
      </c>
      <c r="H23" s="2">
        <v>6</v>
      </c>
      <c r="I23" s="2">
        <v>5</v>
      </c>
      <c r="J23" s="2">
        <v>1</v>
      </c>
      <c r="L23" s="2">
        <f t="shared" si="0"/>
        <v>0</v>
      </c>
      <c r="M23" s="2">
        <f t="shared" si="1"/>
        <v>0</v>
      </c>
      <c r="N23" s="2">
        <f t="shared" si="2"/>
        <v>0</v>
      </c>
      <c r="O23" s="2">
        <f t="shared" si="3"/>
        <v>0</v>
      </c>
      <c r="Q23" s="2">
        <f t="shared" si="22"/>
        <v>0</v>
      </c>
      <c r="R23" s="2">
        <f t="shared" si="23"/>
        <v>0</v>
      </c>
      <c r="S23" s="2">
        <f t="shared" si="24"/>
        <v>0</v>
      </c>
      <c r="T23" s="2">
        <f t="shared" si="25"/>
        <v>0</v>
      </c>
      <c r="V23" s="2">
        <f t="shared" si="26"/>
        <v>1</v>
      </c>
      <c r="W23" s="2">
        <f t="shared" si="27"/>
        <v>1</v>
      </c>
      <c r="X23" s="2">
        <f t="shared" si="28"/>
        <v>0</v>
      </c>
      <c r="Y23" s="2">
        <f t="shared" si="29"/>
        <v>1</v>
      </c>
      <c r="AA23" s="2">
        <f t="shared" si="30"/>
        <v>0</v>
      </c>
      <c r="AB23" s="2">
        <f t="shared" si="31"/>
        <v>0</v>
      </c>
      <c r="AC23" s="2">
        <f t="shared" si="32"/>
        <v>1</v>
      </c>
      <c r="AD23" s="2">
        <f t="shared" si="33"/>
        <v>0</v>
      </c>
      <c r="AF23" s="2">
        <f t="shared" si="34"/>
        <v>0</v>
      </c>
      <c r="AG23" s="2">
        <f t="shared" si="35"/>
        <v>0</v>
      </c>
      <c r="AH23" s="2">
        <f t="shared" si="36"/>
        <v>0</v>
      </c>
      <c r="AI23" s="2">
        <f t="shared" si="37"/>
        <v>0</v>
      </c>
      <c r="AK23" s="2">
        <f t="shared" si="38"/>
        <v>0</v>
      </c>
      <c r="AL23" s="2">
        <f t="shared" si="39"/>
        <v>0</v>
      </c>
      <c r="AM23" s="2">
        <f t="shared" si="40"/>
        <v>0</v>
      </c>
      <c r="AN23" s="2">
        <f t="shared" si="41"/>
        <v>0</v>
      </c>
      <c r="AP23" s="2">
        <f t="shared" si="42"/>
        <v>0</v>
      </c>
      <c r="AQ23" s="2">
        <f t="shared" si="43"/>
        <v>0</v>
      </c>
      <c r="AR23" s="2">
        <f t="shared" si="44"/>
        <v>0</v>
      </c>
      <c r="AS23" s="2">
        <f t="shared" si="45"/>
        <v>0</v>
      </c>
      <c r="AU23" s="2">
        <f t="shared" si="46"/>
        <v>0</v>
      </c>
      <c r="AV23" s="2">
        <f t="shared" si="4"/>
        <v>0</v>
      </c>
      <c r="AW23" s="2">
        <f t="shared" si="47"/>
        <v>0</v>
      </c>
      <c r="AX23" s="2">
        <f t="shared" si="48"/>
        <v>0</v>
      </c>
      <c r="AZ23" s="2">
        <f t="shared" si="5"/>
        <v>0</v>
      </c>
      <c r="BA23" s="2">
        <f t="shared" si="6"/>
        <v>1</v>
      </c>
      <c r="BB23" s="2">
        <f t="shared" si="7"/>
        <v>0</v>
      </c>
      <c r="BC23" s="2">
        <f t="shared" si="8"/>
        <v>0</v>
      </c>
      <c r="BD23" s="2">
        <f t="shared" si="9"/>
        <v>1</v>
      </c>
      <c r="BE23" s="2">
        <f t="shared" si="10"/>
        <v>0</v>
      </c>
      <c r="BF23" s="2">
        <f t="shared" si="11"/>
        <v>0</v>
      </c>
      <c r="BG23" s="2">
        <f t="shared" si="12"/>
        <v>0</v>
      </c>
      <c r="BH23" s="2">
        <f t="shared" si="13"/>
        <v>0</v>
      </c>
      <c r="BI23" s="2">
        <f t="shared" si="14"/>
        <v>0</v>
      </c>
      <c r="BJ23" s="2">
        <f t="shared" si="15"/>
        <v>0</v>
      </c>
      <c r="BK23" s="2">
        <f t="shared" si="16"/>
        <v>1</v>
      </c>
      <c r="BM23" s="8">
        <f t="shared" si="49"/>
        <v>0</v>
      </c>
      <c r="BN23" s="2">
        <f t="shared" si="17"/>
        <v>0</v>
      </c>
      <c r="BO23" s="2">
        <f t="shared" si="18"/>
        <v>0</v>
      </c>
      <c r="BP23" s="2">
        <f t="shared" si="19"/>
        <v>0</v>
      </c>
      <c r="BQ23" s="2">
        <f t="shared" si="20"/>
        <v>0</v>
      </c>
      <c r="BS23" s="2">
        <f t="shared" si="50"/>
        <v>0</v>
      </c>
      <c r="BT23" s="2">
        <f t="shared" si="51"/>
        <v>0</v>
      </c>
      <c r="BU23" s="2">
        <f t="shared" si="52"/>
        <v>0</v>
      </c>
      <c r="BV23" s="2">
        <f t="shared" si="53"/>
        <v>0</v>
      </c>
      <c r="BX23" s="2">
        <f t="shared" si="54"/>
        <v>0</v>
      </c>
      <c r="BY23" s="2" t="str">
        <f t="shared" si="55"/>
        <v>N/A</v>
      </c>
      <c r="BZ23" s="2" t="str">
        <f t="shared" si="56"/>
        <v>N/A</v>
      </c>
      <c r="CA23" s="2" t="str">
        <f t="shared" si="57"/>
        <v>N/A</v>
      </c>
      <c r="CB23" s="2" t="str">
        <f t="shared" si="58"/>
        <v>N/A</v>
      </c>
      <c r="CD23" s="2">
        <f t="shared" si="59"/>
        <v>1</v>
      </c>
      <c r="CE23" s="2">
        <f t="shared" si="60"/>
        <v>5</v>
      </c>
      <c r="CF23" s="2">
        <f t="shared" si="61"/>
        <v>5</v>
      </c>
      <c r="CG23" s="2">
        <f t="shared" si="62"/>
        <v>6</v>
      </c>
      <c r="CH23" s="2">
        <f t="shared" si="63"/>
        <v>5</v>
      </c>
      <c r="CJ23" s="2">
        <f t="shared" si="21"/>
        <v>0</v>
      </c>
      <c r="CK23" s="2" t="str">
        <f t="shared" si="64"/>
        <v>N/A</v>
      </c>
      <c r="CL23" s="2" t="str">
        <f t="shared" si="65"/>
        <v>N/A</v>
      </c>
      <c r="CM23" s="2" t="str">
        <f t="shared" si="66"/>
        <v>N/A</v>
      </c>
      <c r="CN23" s="2" t="str">
        <f t="shared" si="67"/>
        <v>N/A</v>
      </c>
      <c r="CP23" s="2">
        <v>2</v>
      </c>
      <c r="CQ23" s="2">
        <v>2</v>
      </c>
      <c r="CR23" s="2">
        <v>2</v>
      </c>
      <c r="CS23" s="2">
        <v>2</v>
      </c>
      <c r="CU23" s="2">
        <v>0</v>
      </c>
      <c r="CV23" s="2">
        <v>0</v>
      </c>
      <c r="CW23" s="2">
        <v>0</v>
      </c>
      <c r="CX23" s="2">
        <v>0</v>
      </c>
      <c r="CZ23" s="2">
        <v>1</v>
      </c>
      <c r="DA23" s="2">
        <v>0</v>
      </c>
      <c r="DB23" s="2">
        <v>0</v>
      </c>
      <c r="DC23" s="2">
        <v>1</v>
      </c>
    </row>
    <row r="24" spans="1:107" x14ac:dyDescent="0.2">
      <c r="A24" s="2" t="s">
        <v>226</v>
      </c>
      <c r="B24" s="2">
        <v>5</v>
      </c>
      <c r="C24" s="2">
        <v>132</v>
      </c>
      <c r="D24" s="2">
        <v>3</v>
      </c>
      <c r="E24" s="2">
        <v>9</v>
      </c>
      <c r="F24" s="2">
        <v>4</v>
      </c>
      <c r="G24" s="2">
        <v>4</v>
      </c>
      <c r="H24" s="2">
        <v>4</v>
      </c>
      <c r="I24" s="2">
        <v>5</v>
      </c>
      <c r="J24" s="2">
        <v>1</v>
      </c>
      <c r="L24" s="2">
        <f t="shared" si="0"/>
        <v>0</v>
      </c>
      <c r="M24" s="2">
        <f t="shared" si="1"/>
        <v>0</v>
      </c>
      <c r="N24" s="2">
        <f t="shared" si="2"/>
        <v>0</v>
      </c>
      <c r="O24" s="2">
        <f t="shared" si="3"/>
        <v>0</v>
      </c>
      <c r="Q24" s="2">
        <f t="shared" si="22"/>
        <v>0</v>
      </c>
      <c r="R24" s="2">
        <f t="shared" si="23"/>
        <v>0</v>
      </c>
      <c r="S24" s="2">
        <f t="shared" si="24"/>
        <v>0</v>
      </c>
      <c r="T24" s="2">
        <f t="shared" si="25"/>
        <v>0</v>
      </c>
      <c r="V24" s="2">
        <f t="shared" si="26"/>
        <v>1</v>
      </c>
      <c r="W24" s="2">
        <f t="shared" si="27"/>
        <v>1</v>
      </c>
      <c r="X24" s="2">
        <f t="shared" si="28"/>
        <v>1</v>
      </c>
      <c r="Y24" s="2">
        <f t="shared" si="29"/>
        <v>0</v>
      </c>
      <c r="AA24" s="2">
        <f t="shared" si="30"/>
        <v>0</v>
      </c>
      <c r="AB24" s="2">
        <f t="shared" si="31"/>
        <v>0</v>
      </c>
      <c r="AC24" s="2">
        <f t="shared" si="32"/>
        <v>0</v>
      </c>
      <c r="AD24" s="2">
        <f t="shared" si="33"/>
        <v>1</v>
      </c>
      <c r="AF24" s="2">
        <f t="shared" si="34"/>
        <v>0</v>
      </c>
      <c r="AG24" s="2">
        <f t="shared" si="35"/>
        <v>0</v>
      </c>
      <c r="AH24" s="2">
        <f t="shared" si="36"/>
        <v>0</v>
      </c>
      <c r="AI24" s="2">
        <f t="shared" si="37"/>
        <v>0</v>
      </c>
      <c r="AK24" s="2">
        <f t="shared" si="38"/>
        <v>0</v>
      </c>
      <c r="AL24" s="2">
        <f t="shared" si="39"/>
        <v>0</v>
      </c>
      <c r="AM24" s="2">
        <f t="shared" si="40"/>
        <v>0</v>
      </c>
      <c r="AN24" s="2">
        <f t="shared" si="41"/>
        <v>0</v>
      </c>
      <c r="AP24" s="2">
        <f t="shared" si="42"/>
        <v>0</v>
      </c>
      <c r="AQ24" s="2">
        <f t="shared" si="43"/>
        <v>0</v>
      </c>
      <c r="AR24" s="2">
        <f t="shared" si="44"/>
        <v>0</v>
      </c>
      <c r="AS24" s="2">
        <f t="shared" si="45"/>
        <v>0</v>
      </c>
      <c r="AU24" s="2">
        <f t="shared" si="46"/>
        <v>0</v>
      </c>
      <c r="AV24" s="2">
        <f t="shared" si="4"/>
        <v>0</v>
      </c>
      <c r="AW24" s="2">
        <f t="shared" si="47"/>
        <v>0</v>
      </c>
      <c r="AX24" s="2">
        <f t="shared" si="48"/>
        <v>0</v>
      </c>
      <c r="AZ24" s="2">
        <f t="shared" si="5"/>
        <v>0</v>
      </c>
      <c r="BA24" s="2">
        <f t="shared" si="6"/>
        <v>0</v>
      </c>
      <c r="BB24" s="2">
        <f t="shared" si="7"/>
        <v>1</v>
      </c>
      <c r="BC24" s="2">
        <f t="shared" si="8"/>
        <v>0</v>
      </c>
      <c r="BD24" s="2">
        <f t="shared" si="9"/>
        <v>0</v>
      </c>
      <c r="BE24" s="2">
        <f t="shared" si="10"/>
        <v>1</v>
      </c>
      <c r="BF24" s="2">
        <f t="shared" si="11"/>
        <v>0</v>
      </c>
      <c r="BG24" s="2">
        <f t="shared" si="12"/>
        <v>0</v>
      </c>
      <c r="BH24" s="2">
        <f t="shared" si="13"/>
        <v>1</v>
      </c>
      <c r="BI24" s="2">
        <f t="shared" si="14"/>
        <v>0</v>
      </c>
      <c r="BJ24" s="2">
        <f t="shared" si="15"/>
        <v>0</v>
      </c>
      <c r="BK24" s="2">
        <f t="shared" si="16"/>
        <v>0</v>
      </c>
      <c r="BM24" s="8">
        <f t="shared" si="49"/>
        <v>0</v>
      </c>
      <c r="BN24" s="2">
        <f t="shared" si="17"/>
        <v>0</v>
      </c>
      <c r="BO24" s="2">
        <f t="shared" si="18"/>
        <v>0</v>
      </c>
      <c r="BP24" s="2">
        <f t="shared" si="19"/>
        <v>0</v>
      </c>
      <c r="BQ24" s="2">
        <f t="shared" si="20"/>
        <v>0</v>
      </c>
      <c r="BS24" s="2">
        <f t="shared" si="50"/>
        <v>0</v>
      </c>
      <c r="BT24" s="2">
        <f t="shared" si="51"/>
        <v>0</v>
      </c>
      <c r="BU24" s="2">
        <f t="shared" si="52"/>
        <v>0</v>
      </c>
      <c r="BV24" s="2">
        <f t="shared" si="53"/>
        <v>0</v>
      </c>
      <c r="BX24" s="2">
        <f t="shared" si="54"/>
        <v>1</v>
      </c>
      <c r="BY24" s="2">
        <f t="shared" si="55"/>
        <v>4</v>
      </c>
      <c r="BZ24" s="2">
        <f t="shared" si="56"/>
        <v>4</v>
      </c>
      <c r="CA24" s="2">
        <f t="shared" si="57"/>
        <v>4</v>
      </c>
      <c r="CB24" s="2">
        <f t="shared" si="58"/>
        <v>5</v>
      </c>
      <c r="CD24" s="2">
        <f t="shared" si="59"/>
        <v>0</v>
      </c>
      <c r="CE24" s="2" t="str">
        <f t="shared" si="60"/>
        <v>N/A</v>
      </c>
      <c r="CF24" s="2" t="str">
        <f t="shared" si="61"/>
        <v>N/A</v>
      </c>
      <c r="CG24" s="2" t="str">
        <f t="shared" si="62"/>
        <v>N/A</v>
      </c>
      <c r="CH24" s="2" t="str">
        <f t="shared" si="63"/>
        <v>N/A</v>
      </c>
      <c r="CJ24" s="2">
        <f t="shared" si="21"/>
        <v>0</v>
      </c>
      <c r="CK24" s="2" t="str">
        <f t="shared" si="64"/>
        <v>N/A</v>
      </c>
      <c r="CL24" s="2" t="str">
        <f t="shared" si="65"/>
        <v>N/A</v>
      </c>
      <c r="CM24" s="2" t="str">
        <f t="shared" si="66"/>
        <v>N/A</v>
      </c>
      <c r="CN24" s="2" t="str">
        <f t="shared" si="67"/>
        <v>N/A</v>
      </c>
      <c r="CP24" s="2">
        <v>2</v>
      </c>
      <c r="CQ24" s="2">
        <v>2</v>
      </c>
      <c r="CR24" s="2">
        <v>3</v>
      </c>
      <c r="CS24" s="2">
        <v>2</v>
      </c>
      <c r="CU24" s="2">
        <v>0</v>
      </c>
      <c r="CV24" s="2">
        <v>0</v>
      </c>
      <c r="CW24" s="2">
        <v>1</v>
      </c>
      <c r="CX24" s="2">
        <v>0</v>
      </c>
      <c r="CZ24" s="2">
        <v>0</v>
      </c>
      <c r="DA24" s="2">
        <v>0</v>
      </c>
      <c r="DB24" s="2">
        <v>0</v>
      </c>
      <c r="DC24" s="2">
        <v>0</v>
      </c>
    </row>
    <row r="25" spans="1:107" x14ac:dyDescent="0.2">
      <c r="A25" s="2" t="s">
        <v>226</v>
      </c>
      <c r="B25" s="2">
        <v>6</v>
      </c>
      <c r="C25" s="2">
        <v>323</v>
      </c>
      <c r="D25" s="2">
        <v>4</v>
      </c>
      <c r="E25" s="2">
        <v>3</v>
      </c>
      <c r="F25" s="2">
        <v>5</v>
      </c>
      <c r="G25" s="2">
        <v>5</v>
      </c>
      <c r="H25" s="2">
        <v>5</v>
      </c>
      <c r="I25" s="2">
        <v>4</v>
      </c>
      <c r="J25" s="2">
        <v>1</v>
      </c>
      <c r="L25" s="2">
        <f t="shared" si="0"/>
        <v>0</v>
      </c>
      <c r="M25" s="2">
        <f t="shared" si="1"/>
        <v>0</v>
      </c>
      <c r="N25" s="2">
        <f t="shared" si="2"/>
        <v>0</v>
      </c>
      <c r="O25" s="2">
        <f t="shared" si="3"/>
        <v>1</v>
      </c>
      <c r="Q25" s="2">
        <f t="shared" si="22"/>
        <v>0</v>
      </c>
      <c r="R25" s="2">
        <f t="shared" si="23"/>
        <v>0</v>
      </c>
      <c r="S25" s="2">
        <f t="shared" si="24"/>
        <v>0</v>
      </c>
      <c r="T25" s="2">
        <f t="shared" si="25"/>
        <v>0</v>
      </c>
      <c r="V25" s="2">
        <f t="shared" si="26"/>
        <v>1</v>
      </c>
      <c r="W25" s="2">
        <f t="shared" si="27"/>
        <v>1</v>
      </c>
      <c r="X25" s="2">
        <f t="shared" si="28"/>
        <v>1</v>
      </c>
      <c r="Y25" s="2">
        <f t="shared" si="29"/>
        <v>0</v>
      </c>
      <c r="AA25" s="2">
        <f t="shared" si="30"/>
        <v>0</v>
      </c>
      <c r="AB25" s="2">
        <f t="shared" si="31"/>
        <v>0</v>
      </c>
      <c r="AC25" s="2">
        <f t="shared" si="32"/>
        <v>0</v>
      </c>
      <c r="AD25" s="2">
        <f t="shared" si="33"/>
        <v>0</v>
      </c>
      <c r="AF25" s="2">
        <f t="shared" si="34"/>
        <v>0</v>
      </c>
      <c r="AG25" s="2">
        <f t="shared" si="35"/>
        <v>0</v>
      </c>
      <c r="AH25" s="2">
        <f t="shared" si="36"/>
        <v>0</v>
      </c>
      <c r="AI25" s="2">
        <f t="shared" si="37"/>
        <v>0</v>
      </c>
      <c r="AK25" s="2">
        <f t="shared" si="38"/>
        <v>0</v>
      </c>
      <c r="AL25" s="2">
        <f t="shared" si="39"/>
        <v>0</v>
      </c>
      <c r="AM25" s="2">
        <f t="shared" si="40"/>
        <v>0</v>
      </c>
      <c r="AN25" s="2">
        <f t="shared" si="41"/>
        <v>0</v>
      </c>
      <c r="AP25" s="2">
        <f t="shared" si="42"/>
        <v>0</v>
      </c>
      <c r="AQ25" s="2">
        <f t="shared" si="43"/>
        <v>0</v>
      </c>
      <c r="AR25" s="2">
        <f t="shared" si="44"/>
        <v>0</v>
      </c>
      <c r="AS25" s="2">
        <f t="shared" si="45"/>
        <v>0</v>
      </c>
      <c r="AU25" s="2">
        <f t="shared" si="46"/>
        <v>0</v>
      </c>
      <c r="AV25" s="2">
        <f t="shared" si="4"/>
        <v>0</v>
      </c>
      <c r="AW25" s="2">
        <f t="shared" si="47"/>
        <v>0</v>
      </c>
      <c r="AX25" s="2">
        <f t="shared" si="48"/>
        <v>0</v>
      </c>
      <c r="AZ25" s="2">
        <f t="shared" si="5"/>
        <v>0</v>
      </c>
      <c r="BA25" s="2">
        <f t="shared" si="6"/>
        <v>0</v>
      </c>
      <c r="BB25" s="2">
        <f t="shared" si="7"/>
        <v>0</v>
      </c>
      <c r="BC25" s="2">
        <f t="shared" si="8"/>
        <v>0</v>
      </c>
      <c r="BD25" s="2">
        <f t="shared" si="9"/>
        <v>0</v>
      </c>
      <c r="BE25" s="2">
        <f t="shared" si="10"/>
        <v>0</v>
      </c>
      <c r="BF25" s="2">
        <f t="shared" si="11"/>
        <v>0</v>
      </c>
      <c r="BG25" s="2">
        <f t="shared" si="12"/>
        <v>0</v>
      </c>
      <c r="BH25" s="2">
        <f t="shared" si="13"/>
        <v>0</v>
      </c>
      <c r="BI25" s="2">
        <f t="shared" si="14"/>
        <v>1</v>
      </c>
      <c r="BJ25" s="2">
        <f t="shared" si="15"/>
        <v>1</v>
      </c>
      <c r="BK25" s="2">
        <f t="shared" si="16"/>
        <v>1</v>
      </c>
      <c r="BM25" s="8" t="str">
        <f t="shared" si="49"/>
        <v>Droz</v>
      </c>
      <c r="BN25" s="2">
        <f t="shared" si="17"/>
        <v>0</v>
      </c>
      <c r="BO25" s="2">
        <f t="shared" si="18"/>
        <v>0</v>
      </c>
      <c r="BP25" s="2">
        <f t="shared" si="19"/>
        <v>0</v>
      </c>
      <c r="BQ25" s="2">
        <f t="shared" si="20"/>
        <v>1</v>
      </c>
      <c r="BS25" s="2">
        <f t="shared" si="50"/>
        <v>0</v>
      </c>
      <c r="BT25" s="2">
        <f t="shared" si="51"/>
        <v>0</v>
      </c>
      <c r="BU25" s="2">
        <f t="shared" si="52"/>
        <v>0</v>
      </c>
      <c r="BV25" s="2">
        <f t="shared" si="53"/>
        <v>0</v>
      </c>
      <c r="BX25" s="2">
        <f t="shared" si="54"/>
        <v>0</v>
      </c>
      <c r="BY25" s="2" t="str">
        <f t="shared" si="55"/>
        <v>N/A</v>
      </c>
      <c r="BZ25" s="2" t="str">
        <f t="shared" si="56"/>
        <v>N/A</v>
      </c>
      <c r="CA25" s="2" t="str">
        <f t="shared" si="57"/>
        <v>N/A</v>
      </c>
      <c r="CB25" s="2" t="str">
        <f t="shared" si="58"/>
        <v>N/A</v>
      </c>
      <c r="CD25" s="2">
        <f t="shared" si="59"/>
        <v>1</v>
      </c>
      <c r="CE25" s="2">
        <f t="shared" si="60"/>
        <v>5</v>
      </c>
      <c r="CF25" s="2">
        <f t="shared" si="61"/>
        <v>5</v>
      </c>
      <c r="CG25" s="2">
        <f t="shared" si="62"/>
        <v>5</v>
      </c>
      <c r="CH25" s="2">
        <f t="shared" si="63"/>
        <v>4</v>
      </c>
      <c r="CJ25" s="2">
        <f t="shared" si="21"/>
        <v>0</v>
      </c>
      <c r="CK25" s="2" t="str">
        <f t="shared" si="64"/>
        <v>N/A</v>
      </c>
      <c r="CL25" s="2" t="str">
        <f t="shared" si="65"/>
        <v>N/A</v>
      </c>
      <c r="CM25" s="2" t="str">
        <f t="shared" si="66"/>
        <v>N/A</v>
      </c>
      <c r="CN25" s="2" t="str">
        <f t="shared" si="67"/>
        <v>N/A</v>
      </c>
      <c r="CP25" s="2">
        <v>2</v>
      </c>
      <c r="CQ25" s="2">
        <v>2</v>
      </c>
      <c r="CR25" s="2">
        <v>2</v>
      </c>
      <c r="CS25" s="2">
        <v>2</v>
      </c>
      <c r="CU25" s="2">
        <v>0</v>
      </c>
      <c r="CV25" s="2">
        <v>0</v>
      </c>
      <c r="CW25" s="2">
        <v>0</v>
      </c>
      <c r="CX25" s="2">
        <v>1</v>
      </c>
      <c r="CZ25" s="2">
        <v>1</v>
      </c>
      <c r="DA25" s="2">
        <v>1</v>
      </c>
      <c r="DB25" s="2">
        <v>1</v>
      </c>
      <c r="DC25" s="2">
        <v>1</v>
      </c>
    </row>
    <row r="26" spans="1:107" x14ac:dyDescent="0.2">
      <c r="A26" s="2" t="s">
        <v>226</v>
      </c>
      <c r="B26" s="2">
        <v>7</v>
      </c>
      <c r="C26" s="2">
        <v>466</v>
      </c>
      <c r="D26" s="2">
        <v>5</v>
      </c>
      <c r="E26" s="2">
        <v>13</v>
      </c>
      <c r="F26" s="2">
        <v>6</v>
      </c>
      <c r="G26" s="2">
        <v>6</v>
      </c>
      <c r="H26" s="2">
        <v>4</v>
      </c>
      <c r="I26" s="2">
        <v>5</v>
      </c>
      <c r="J26" s="2">
        <v>1</v>
      </c>
      <c r="L26" s="2">
        <f t="shared" si="0"/>
        <v>0</v>
      </c>
      <c r="M26" s="2">
        <f t="shared" si="1"/>
        <v>0</v>
      </c>
      <c r="N26" s="2">
        <f t="shared" si="2"/>
        <v>0</v>
      </c>
      <c r="O26" s="2">
        <f t="shared" si="3"/>
        <v>1</v>
      </c>
      <c r="Q26" s="2">
        <f t="shared" si="22"/>
        <v>0</v>
      </c>
      <c r="R26" s="2">
        <f t="shared" si="23"/>
        <v>0</v>
      </c>
      <c r="S26" s="2">
        <f t="shared" si="24"/>
        <v>1</v>
      </c>
      <c r="T26" s="2">
        <f t="shared" si="25"/>
        <v>0</v>
      </c>
      <c r="V26" s="2">
        <f t="shared" si="26"/>
        <v>1</v>
      </c>
      <c r="W26" s="2">
        <f t="shared" si="27"/>
        <v>1</v>
      </c>
      <c r="X26" s="2">
        <f t="shared" si="28"/>
        <v>0</v>
      </c>
      <c r="Y26" s="2">
        <f t="shared" si="29"/>
        <v>0</v>
      </c>
      <c r="AA26" s="2">
        <f t="shared" si="30"/>
        <v>0</v>
      </c>
      <c r="AB26" s="2">
        <f t="shared" si="31"/>
        <v>0</v>
      </c>
      <c r="AC26" s="2">
        <f t="shared" si="32"/>
        <v>0</v>
      </c>
      <c r="AD26" s="2">
        <f t="shared" si="33"/>
        <v>0</v>
      </c>
      <c r="AF26" s="2">
        <f t="shared" si="34"/>
        <v>0</v>
      </c>
      <c r="AG26" s="2">
        <f t="shared" si="35"/>
        <v>0</v>
      </c>
      <c r="AH26" s="2">
        <f t="shared" si="36"/>
        <v>0</v>
      </c>
      <c r="AI26" s="2">
        <f t="shared" si="37"/>
        <v>0</v>
      </c>
      <c r="AK26" s="2">
        <f t="shared" si="38"/>
        <v>0</v>
      </c>
      <c r="AL26" s="2">
        <f t="shared" si="39"/>
        <v>0</v>
      </c>
      <c r="AM26" s="2">
        <f t="shared" si="40"/>
        <v>0</v>
      </c>
      <c r="AN26" s="2">
        <f t="shared" si="41"/>
        <v>0</v>
      </c>
      <c r="AP26" s="2">
        <f t="shared" si="42"/>
        <v>0</v>
      </c>
      <c r="AQ26" s="2">
        <f t="shared" si="43"/>
        <v>0</v>
      </c>
      <c r="AR26" s="2">
        <f t="shared" si="44"/>
        <v>0</v>
      </c>
      <c r="AS26" s="2">
        <f t="shared" si="45"/>
        <v>0</v>
      </c>
      <c r="AU26" s="2">
        <f t="shared" si="46"/>
        <v>0</v>
      </c>
      <c r="AV26" s="2">
        <f t="shared" si="4"/>
        <v>0</v>
      </c>
      <c r="AW26" s="2">
        <f t="shared" si="47"/>
        <v>0</v>
      </c>
      <c r="AX26" s="2">
        <f t="shared" si="48"/>
        <v>0</v>
      </c>
      <c r="AZ26" s="2">
        <f t="shared" si="5"/>
        <v>0</v>
      </c>
      <c r="BA26" s="2">
        <f t="shared" si="6"/>
        <v>0</v>
      </c>
      <c r="BB26" s="2">
        <f t="shared" si="7"/>
        <v>0</v>
      </c>
      <c r="BC26" s="2">
        <f t="shared" si="8"/>
        <v>0</v>
      </c>
      <c r="BD26" s="2">
        <f t="shared" si="9"/>
        <v>0</v>
      </c>
      <c r="BE26" s="2">
        <f t="shared" si="10"/>
        <v>0</v>
      </c>
      <c r="BF26" s="2">
        <f t="shared" si="11"/>
        <v>1</v>
      </c>
      <c r="BG26" s="2">
        <f t="shared" si="12"/>
        <v>1</v>
      </c>
      <c r="BH26" s="2">
        <f t="shared" si="13"/>
        <v>1</v>
      </c>
      <c r="BI26" s="2">
        <f t="shared" si="14"/>
        <v>1</v>
      </c>
      <c r="BJ26" s="2">
        <f t="shared" si="15"/>
        <v>1</v>
      </c>
      <c r="BK26" s="2">
        <f t="shared" si="16"/>
        <v>0</v>
      </c>
      <c r="BM26" s="8" t="str">
        <f t="shared" si="49"/>
        <v>Dan</v>
      </c>
      <c r="BN26" s="2">
        <f t="shared" si="17"/>
        <v>0</v>
      </c>
      <c r="BO26" s="2">
        <f t="shared" si="18"/>
        <v>0</v>
      </c>
      <c r="BP26" s="2">
        <f t="shared" si="19"/>
        <v>1</v>
      </c>
      <c r="BQ26" s="2">
        <f t="shared" si="20"/>
        <v>0</v>
      </c>
      <c r="BS26" s="2">
        <f t="shared" si="50"/>
        <v>0</v>
      </c>
      <c r="BT26" s="2">
        <f t="shared" si="51"/>
        <v>0</v>
      </c>
      <c r="BU26" s="2">
        <f t="shared" si="52"/>
        <v>0</v>
      </c>
      <c r="BV26" s="2">
        <f t="shared" si="53"/>
        <v>0</v>
      </c>
      <c r="BX26" s="2">
        <f t="shared" si="54"/>
        <v>0</v>
      </c>
      <c r="BY26" s="2" t="str">
        <f t="shared" si="55"/>
        <v>N/A</v>
      </c>
      <c r="BZ26" s="2" t="str">
        <f t="shared" si="56"/>
        <v>N/A</v>
      </c>
      <c r="CA26" s="2" t="str">
        <f t="shared" si="57"/>
        <v>N/A</v>
      </c>
      <c r="CB26" s="2" t="str">
        <f t="shared" si="58"/>
        <v>N/A</v>
      </c>
      <c r="CD26" s="2">
        <f t="shared" si="59"/>
        <v>0</v>
      </c>
      <c r="CE26" s="2" t="str">
        <f t="shared" si="60"/>
        <v>N/A</v>
      </c>
      <c r="CF26" s="2" t="str">
        <f t="shared" si="61"/>
        <v>N/A</v>
      </c>
      <c r="CG26" s="2" t="str">
        <f t="shared" si="62"/>
        <v>N/A</v>
      </c>
      <c r="CH26" s="2" t="str">
        <f t="shared" si="63"/>
        <v>N/A</v>
      </c>
      <c r="CJ26" s="2">
        <f t="shared" si="21"/>
        <v>1</v>
      </c>
      <c r="CK26" s="2">
        <f t="shared" si="64"/>
        <v>6</v>
      </c>
      <c r="CL26" s="2">
        <f t="shared" si="65"/>
        <v>6</v>
      </c>
      <c r="CM26" s="2">
        <f t="shared" si="66"/>
        <v>4</v>
      </c>
      <c r="CN26" s="2">
        <f t="shared" si="67"/>
        <v>5</v>
      </c>
      <c r="CP26" s="2">
        <v>1</v>
      </c>
      <c r="CQ26" s="2">
        <v>2</v>
      </c>
      <c r="CR26" s="2">
        <v>1</v>
      </c>
      <c r="CS26" s="2">
        <v>1</v>
      </c>
      <c r="CU26" s="2">
        <v>0</v>
      </c>
      <c r="CV26" s="2">
        <v>0</v>
      </c>
      <c r="CW26" s="2">
        <v>1</v>
      </c>
      <c r="CX26" s="2">
        <v>0</v>
      </c>
      <c r="CZ26" s="2">
        <v>0</v>
      </c>
      <c r="DA26" s="2">
        <v>0</v>
      </c>
      <c r="DB26" s="2">
        <v>1</v>
      </c>
      <c r="DC26" s="2">
        <v>1</v>
      </c>
    </row>
    <row r="27" spans="1:107" x14ac:dyDescent="0.2">
      <c r="A27" s="2" t="s">
        <v>226</v>
      </c>
      <c r="B27" s="2">
        <v>8</v>
      </c>
      <c r="C27" s="2">
        <v>365</v>
      </c>
      <c r="D27" s="2">
        <v>4</v>
      </c>
      <c r="E27" s="2">
        <v>1</v>
      </c>
      <c r="F27" s="2">
        <v>4</v>
      </c>
      <c r="G27" s="2">
        <v>7</v>
      </c>
      <c r="H27" s="2">
        <v>7</v>
      </c>
      <c r="I27" s="2">
        <v>4</v>
      </c>
      <c r="J27" s="2">
        <v>1</v>
      </c>
      <c r="L27" s="2">
        <f t="shared" si="0"/>
        <v>1</v>
      </c>
      <c r="M27" s="2">
        <f t="shared" si="1"/>
        <v>0</v>
      </c>
      <c r="N27" s="2">
        <f t="shared" si="2"/>
        <v>0</v>
      </c>
      <c r="O27" s="2">
        <f t="shared" si="3"/>
        <v>1</v>
      </c>
      <c r="Q27" s="2">
        <f t="shared" si="22"/>
        <v>0</v>
      </c>
      <c r="R27" s="2">
        <f t="shared" si="23"/>
        <v>0</v>
      </c>
      <c r="S27" s="2">
        <f t="shared" si="24"/>
        <v>0</v>
      </c>
      <c r="T27" s="2">
        <f t="shared" si="25"/>
        <v>0</v>
      </c>
      <c r="V27" s="2">
        <f t="shared" si="26"/>
        <v>0</v>
      </c>
      <c r="W27" s="2">
        <f t="shared" si="27"/>
        <v>0</v>
      </c>
      <c r="X27" s="2">
        <f t="shared" si="28"/>
        <v>0</v>
      </c>
      <c r="Y27" s="2">
        <f t="shared" si="29"/>
        <v>0</v>
      </c>
      <c r="AA27" s="2">
        <f t="shared" si="30"/>
        <v>0</v>
      </c>
      <c r="AB27" s="2">
        <f t="shared" si="31"/>
        <v>0</v>
      </c>
      <c r="AC27" s="2">
        <f t="shared" si="32"/>
        <v>0</v>
      </c>
      <c r="AD27" s="2">
        <f t="shared" si="33"/>
        <v>0</v>
      </c>
      <c r="AF27" s="2">
        <f t="shared" si="34"/>
        <v>0</v>
      </c>
      <c r="AG27" s="2">
        <f t="shared" si="35"/>
        <v>1</v>
      </c>
      <c r="AH27" s="2">
        <f t="shared" si="36"/>
        <v>1</v>
      </c>
      <c r="AI27" s="2">
        <f t="shared" si="37"/>
        <v>0</v>
      </c>
      <c r="AK27" s="2">
        <f t="shared" si="38"/>
        <v>0</v>
      </c>
      <c r="AL27" s="2">
        <f t="shared" si="39"/>
        <v>0</v>
      </c>
      <c r="AM27" s="2">
        <f t="shared" si="40"/>
        <v>0</v>
      </c>
      <c r="AN27" s="2">
        <f t="shared" si="41"/>
        <v>0</v>
      </c>
      <c r="AP27" s="2">
        <f t="shared" si="42"/>
        <v>0</v>
      </c>
      <c r="AQ27" s="2">
        <f t="shared" si="43"/>
        <v>0</v>
      </c>
      <c r="AR27" s="2">
        <f t="shared" si="44"/>
        <v>0</v>
      </c>
      <c r="AS27" s="2">
        <f t="shared" si="45"/>
        <v>0</v>
      </c>
      <c r="AU27" s="2">
        <f t="shared" si="46"/>
        <v>0</v>
      </c>
      <c r="AV27" s="2">
        <f t="shared" si="4"/>
        <v>0</v>
      </c>
      <c r="AW27" s="2">
        <f t="shared" si="47"/>
        <v>0</v>
      </c>
      <c r="AX27" s="2">
        <f t="shared" si="48"/>
        <v>0</v>
      </c>
      <c r="AZ27" s="2">
        <f t="shared" si="5"/>
        <v>1</v>
      </c>
      <c r="BA27" s="2">
        <f t="shared" si="6"/>
        <v>1</v>
      </c>
      <c r="BB27" s="2">
        <f t="shared" si="7"/>
        <v>0</v>
      </c>
      <c r="BC27" s="2">
        <f t="shared" si="8"/>
        <v>0</v>
      </c>
      <c r="BD27" s="2">
        <f t="shared" si="9"/>
        <v>0</v>
      </c>
      <c r="BE27" s="2">
        <f t="shared" si="10"/>
        <v>0</v>
      </c>
      <c r="BF27" s="2">
        <f t="shared" si="11"/>
        <v>0</v>
      </c>
      <c r="BG27" s="2">
        <f t="shared" si="12"/>
        <v>0</v>
      </c>
      <c r="BH27" s="2">
        <f t="shared" si="13"/>
        <v>0</v>
      </c>
      <c r="BI27" s="2">
        <f t="shared" si="14"/>
        <v>0</v>
      </c>
      <c r="BJ27" s="2">
        <f t="shared" si="15"/>
        <v>1</v>
      </c>
      <c r="BK27" s="2">
        <f t="shared" si="16"/>
        <v>1</v>
      </c>
      <c r="BM27" s="8">
        <f t="shared" si="49"/>
        <v>0</v>
      </c>
      <c r="BN27" s="2">
        <f t="shared" si="17"/>
        <v>0</v>
      </c>
      <c r="BO27" s="2">
        <f t="shared" si="18"/>
        <v>0</v>
      </c>
      <c r="BP27" s="2">
        <f t="shared" si="19"/>
        <v>0</v>
      </c>
      <c r="BQ27" s="2">
        <f t="shared" si="20"/>
        <v>0</v>
      </c>
      <c r="BS27" s="2">
        <f t="shared" si="50"/>
        <v>0</v>
      </c>
      <c r="BT27" s="2">
        <f t="shared" si="51"/>
        <v>0</v>
      </c>
      <c r="BU27" s="2">
        <f t="shared" si="52"/>
        <v>0</v>
      </c>
      <c r="BV27" s="2">
        <f t="shared" si="53"/>
        <v>0</v>
      </c>
      <c r="BX27" s="2">
        <f t="shared" si="54"/>
        <v>0</v>
      </c>
      <c r="BY27" s="2" t="str">
        <f t="shared" si="55"/>
        <v>N/A</v>
      </c>
      <c r="BZ27" s="2" t="str">
        <f t="shared" si="56"/>
        <v>N/A</v>
      </c>
      <c r="CA27" s="2" t="str">
        <f t="shared" si="57"/>
        <v>N/A</v>
      </c>
      <c r="CB27" s="2" t="str">
        <f t="shared" si="58"/>
        <v>N/A</v>
      </c>
      <c r="CD27" s="2">
        <f t="shared" si="59"/>
        <v>1</v>
      </c>
      <c r="CE27" s="2">
        <f t="shared" si="60"/>
        <v>4</v>
      </c>
      <c r="CF27" s="2">
        <f t="shared" si="61"/>
        <v>7</v>
      </c>
      <c r="CG27" s="2">
        <f t="shared" si="62"/>
        <v>7</v>
      </c>
      <c r="CH27" s="2">
        <f t="shared" si="63"/>
        <v>4</v>
      </c>
      <c r="CJ27" s="2">
        <f t="shared" si="21"/>
        <v>0</v>
      </c>
      <c r="CK27" s="2" t="str">
        <f t="shared" si="64"/>
        <v>N/A</v>
      </c>
      <c r="CL27" s="2" t="str">
        <f t="shared" si="65"/>
        <v>N/A</v>
      </c>
      <c r="CM27" s="2" t="str">
        <f t="shared" si="66"/>
        <v>N/A</v>
      </c>
      <c r="CN27" s="2" t="str">
        <f t="shared" si="67"/>
        <v>N/A</v>
      </c>
      <c r="CP27" s="2">
        <v>1</v>
      </c>
      <c r="CQ27" s="2">
        <v>3</v>
      </c>
      <c r="CR27" s="2">
        <v>2</v>
      </c>
      <c r="CS27" s="2">
        <v>2</v>
      </c>
      <c r="CU27" s="2">
        <v>0</v>
      </c>
      <c r="CV27" s="2">
        <v>0</v>
      </c>
      <c r="CW27" s="2">
        <v>0</v>
      </c>
      <c r="CX27" s="2">
        <v>1</v>
      </c>
      <c r="CZ27" s="2">
        <v>0</v>
      </c>
      <c r="DA27" s="2">
        <v>0</v>
      </c>
      <c r="DB27" s="2">
        <v>0</v>
      </c>
      <c r="DC27" s="2">
        <v>1</v>
      </c>
    </row>
    <row r="28" spans="1:107" x14ac:dyDescent="0.2">
      <c r="A28" s="2" t="s">
        <v>226</v>
      </c>
      <c r="B28" s="2">
        <v>9</v>
      </c>
      <c r="C28" s="2">
        <v>400</v>
      </c>
      <c r="D28" s="2">
        <v>4</v>
      </c>
      <c r="E28" s="2">
        <v>5</v>
      </c>
      <c r="F28" s="2">
        <v>6</v>
      </c>
      <c r="G28" s="2">
        <v>4</v>
      </c>
      <c r="H28" s="2">
        <v>6</v>
      </c>
      <c r="I28" s="2">
        <v>5</v>
      </c>
      <c r="J28" s="2">
        <v>1</v>
      </c>
      <c r="L28" s="2">
        <f t="shared" si="0"/>
        <v>0</v>
      </c>
      <c r="M28" s="2">
        <f t="shared" si="1"/>
        <v>1</v>
      </c>
      <c r="N28" s="2">
        <f t="shared" si="2"/>
        <v>0</v>
      </c>
      <c r="O28" s="2">
        <f t="shared" si="3"/>
        <v>0</v>
      </c>
      <c r="Q28" s="2">
        <f t="shared" si="22"/>
        <v>0</v>
      </c>
      <c r="R28" s="2">
        <f t="shared" si="23"/>
        <v>0</v>
      </c>
      <c r="S28" s="2">
        <f t="shared" si="24"/>
        <v>0</v>
      </c>
      <c r="T28" s="2">
        <f t="shared" si="25"/>
        <v>0</v>
      </c>
      <c r="V28" s="2">
        <f t="shared" si="26"/>
        <v>0</v>
      </c>
      <c r="W28" s="2">
        <f t="shared" si="27"/>
        <v>0</v>
      </c>
      <c r="X28" s="2">
        <f t="shared" si="28"/>
        <v>0</v>
      </c>
      <c r="Y28" s="2">
        <f t="shared" si="29"/>
        <v>1</v>
      </c>
      <c r="AA28" s="2">
        <f t="shared" si="30"/>
        <v>1</v>
      </c>
      <c r="AB28" s="2">
        <f t="shared" si="31"/>
        <v>0</v>
      </c>
      <c r="AC28" s="2">
        <f t="shared" si="32"/>
        <v>1</v>
      </c>
      <c r="AD28" s="2">
        <f t="shared" si="33"/>
        <v>0</v>
      </c>
      <c r="AF28" s="2">
        <f t="shared" si="34"/>
        <v>0</v>
      </c>
      <c r="AG28" s="2">
        <f t="shared" si="35"/>
        <v>0</v>
      </c>
      <c r="AH28" s="2">
        <f t="shared" si="36"/>
        <v>0</v>
      </c>
      <c r="AI28" s="2">
        <f t="shared" si="37"/>
        <v>0</v>
      </c>
      <c r="AK28" s="2">
        <f t="shared" si="38"/>
        <v>0</v>
      </c>
      <c r="AL28" s="2">
        <f t="shared" si="39"/>
        <v>0</v>
      </c>
      <c r="AM28" s="2">
        <f t="shared" si="40"/>
        <v>0</v>
      </c>
      <c r="AN28" s="2">
        <f t="shared" si="41"/>
        <v>0</v>
      </c>
      <c r="AP28" s="2">
        <f t="shared" si="42"/>
        <v>0</v>
      </c>
      <c r="AQ28" s="2">
        <f t="shared" si="43"/>
        <v>0</v>
      </c>
      <c r="AR28" s="2">
        <f t="shared" si="44"/>
        <v>0</v>
      </c>
      <c r="AS28" s="2">
        <f t="shared" si="45"/>
        <v>0</v>
      </c>
      <c r="AU28" s="2">
        <f t="shared" si="46"/>
        <v>0</v>
      </c>
      <c r="AV28" s="2">
        <f t="shared" si="4"/>
        <v>0</v>
      </c>
      <c r="AW28" s="2">
        <f t="shared" si="47"/>
        <v>0</v>
      </c>
      <c r="AX28" s="2">
        <f t="shared" si="48"/>
        <v>0</v>
      </c>
      <c r="AZ28" s="2">
        <f t="shared" si="5"/>
        <v>0</v>
      </c>
      <c r="BA28" s="2">
        <f t="shared" si="6"/>
        <v>0</v>
      </c>
      <c r="BB28" s="2">
        <f t="shared" si="7"/>
        <v>0</v>
      </c>
      <c r="BC28" s="2">
        <f t="shared" si="8"/>
        <v>1</v>
      </c>
      <c r="BD28" s="2">
        <f t="shared" si="9"/>
        <v>1</v>
      </c>
      <c r="BE28" s="2">
        <f t="shared" si="10"/>
        <v>1</v>
      </c>
      <c r="BF28" s="2">
        <f t="shared" si="11"/>
        <v>0</v>
      </c>
      <c r="BG28" s="2">
        <f t="shared" si="12"/>
        <v>0</v>
      </c>
      <c r="BH28" s="2">
        <f t="shared" si="13"/>
        <v>0</v>
      </c>
      <c r="BI28" s="2">
        <f t="shared" si="14"/>
        <v>1</v>
      </c>
      <c r="BJ28" s="2">
        <f t="shared" si="15"/>
        <v>0</v>
      </c>
      <c r="BK28" s="2">
        <f t="shared" si="16"/>
        <v>1</v>
      </c>
      <c r="BM28" s="8" t="str">
        <f t="shared" si="49"/>
        <v>Scott</v>
      </c>
      <c r="BN28" s="2">
        <f t="shared" si="17"/>
        <v>0</v>
      </c>
      <c r="BO28" s="2">
        <f t="shared" si="18"/>
        <v>1</v>
      </c>
      <c r="BP28" s="2">
        <f t="shared" si="19"/>
        <v>0</v>
      </c>
      <c r="BQ28" s="2">
        <f t="shared" si="20"/>
        <v>0</v>
      </c>
      <c r="BS28" s="2">
        <f t="shared" si="50"/>
        <v>0</v>
      </c>
      <c r="BT28" s="2">
        <f t="shared" si="51"/>
        <v>0</v>
      </c>
      <c r="BU28" s="2">
        <f t="shared" si="52"/>
        <v>0</v>
      </c>
      <c r="BV28" s="2">
        <f t="shared" si="53"/>
        <v>0</v>
      </c>
      <c r="BX28" s="2">
        <f t="shared" si="54"/>
        <v>0</v>
      </c>
      <c r="BY28" s="2" t="str">
        <f t="shared" si="55"/>
        <v>N/A</v>
      </c>
      <c r="BZ28" s="2" t="str">
        <f t="shared" si="56"/>
        <v>N/A</v>
      </c>
      <c r="CA28" s="2" t="str">
        <f t="shared" si="57"/>
        <v>N/A</v>
      </c>
      <c r="CB28" s="2" t="str">
        <f t="shared" si="58"/>
        <v>N/A</v>
      </c>
      <c r="CD28" s="2">
        <f t="shared" si="59"/>
        <v>1</v>
      </c>
      <c r="CE28" s="2">
        <f t="shared" si="60"/>
        <v>6</v>
      </c>
      <c r="CF28" s="2">
        <f t="shared" si="61"/>
        <v>4</v>
      </c>
      <c r="CG28" s="2">
        <f t="shared" si="62"/>
        <v>6</v>
      </c>
      <c r="CH28" s="2">
        <f t="shared" si="63"/>
        <v>5</v>
      </c>
      <c r="CJ28" s="2">
        <f t="shared" si="21"/>
        <v>0</v>
      </c>
      <c r="CK28" s="2" t="str">
        <f t="shared" si="64"/>
        <v>N/A</v>
      </c>
      <c r="CL28" s="2" t="str">
        <f t="shared" si="65"/>
        <v>N/A</v>
      </c>
      <c r="CM28" s="2" t="str">
        <f t="shared" si="66"/>
        <v>N/A</v>
      </c>
      <c r="CN28" s="2" t="str">
        <f t="shared" si="67"/>
        <v>N/A</v>
      </c>
      <c r="CP28" s="2">
        <v>2</v>
      </c>
      <c r="CQ28" s="2">
        <v>1</v>
      </c>
      <c r="CR28" s="2">
        <v>2</v>
      </c>
      <c r="CS28" s="2">
        <v>2</v>
      </c>
      <c r="CU28" s="2">
        <v>0</v>
      </c>
      <c r="CV28" s="2">
        <v>0</v>
      </c>
      <c r="CW28" s="2">
        <v>0</v>
      </c>
      <c r="CX28" s="2">
        <v>0</v>
      </c>
      <c r="CZ28" s="2">
        <v>0</v>
      </c>
      <c r="DA28" s="2">
        <v>0</v>
      </c>
      <c r="DB28" s="2">
        <v>0</v>
      </c>
      <c r="DC28" s="2">
        <v>0</v>
      </c>
    </row>
    <row r="29" spans="1:107" x14ac:dyDescent="0.2">
      <c r="A29" s="2" t="s">
        <v>226</v>
      </c>
      <c r="B29" s="2">
        <v>10</v>
      </c>
      <c r="C29" s="2">
        <v>299</v>
      </c>
      <c r="D29" s="2">
        <v>4</v>
      </c>
      <c r="E29" s="2">
        <v>10</v>
      </c>
      <c r="F29" s="2">
        <v>4</v>
      </c>
      <c r="G29" s="2">
        <v>5</v>
      </c>
      <c r="H29" s="2">
        <v>5</v>
      </c>
      <c r="I29" s="2">
        <v>5</v>
      </c>
      <c r="J29" s="2">
        <v>1</v>
      </c>
      <c r="L29" s="2">
        <f t="shared" si="0"/>
        <v>1</v>
      </c>
      <c r="M29" s="2">
        <f t="shared" si="1"/>
        <v>0</v>
      </c>
      <c r="N29" s="2">
        <f t="shared" si="2"/>
        <v>0</v>
      </c>
      <c r="O29" s="2">
        <f t="shared" si="3"/>
        <v>0</v>
      </c>
      <c r="Q29" s="2">
        <f t="shared" si="22"/>
        <v>0</v>
      </c>
      <c r="R29" s="2">
        <f t="shared" si="23"/>
        <v>0</v>
      </c>
      <c r="S29" s="2">
        <f t="shared" si="24"/>
        <v>0</v>
      </c>
      <c r="T29" s="2">
        <f t="shared" si="25"/>
        <v>0</v>
      </c>
      <c r="V29" s="2">
        <f t="shared" si="26"/>
        <v>0</v>
      </c>
      <c r="W29" s="2">
        <f t="shared" si="27"/>
        <v>1</v>
      </c>
      <c r="X29" s="2">
        <f t="shared" si="28"/>
        <v>1</v>
      </c>
      <c r="Y29" s="2">
        <f t="shared" si="29"/>
        <v>1</v>
      </c>
      <c r="AA29" s="2">
        <f t="shared" si="30"/>
        <v>0</v>
      </c>
      <c r="AB29" s="2">
        <f t="shared" si="31"/>
        <v>0</v>
      </c>
      <c r="AC29" s="2">
        <f t="shared" si="32"/>
        <v>0</v>
      </c>
      <c r="AD29" s="2">
        <f t="shared" si="33"/>
        <v>0</v>
      </c>
      <c r="AF29" s="2">
        <f t="shared" si="34"/>
        <v>0</v>
      </c>
      <c r="AG29" s="2">
        <f t="shared" si="35"/>
        <v>0</v>
      </c>
      <c r="AH29" s="2">
        <f t="shared" si="36"/>
        <v>0</v>
      </c>
      <c r="AI29" s="2">
        <f t="shared" si="37"/>
        <v>0</v>
      </c>
      <c r="AK29" s="2">
        <f t="shared" si="38"/>
        <v>0</v>
      </c>
      <c r="AL29" s="2">
        <f t="shared" si="39"/>
        <v>0</v>
      </c>
      <c r="AM29" s="2">
        <f t="shared" si="40"/>
        <v>0</v>
      </c>
      <c r="AN29" s="2">
        <f t="shared" si="41"/>
        <v>0</v>
      </c>
      <c r="AP29" s="2">
        <f t="shared" si="42"/>
        <v>0</v>
      </c>
      <c r="AQ29" s="2">
        <f t="shared" si="43"/>
        <v>0</v>
      </c>
      <c r="AR29" s="2">
        <f t="shared" si="44"/>
        <v>0</v>
      </c>
      <c r="AS29" s="2">
        <f t="shared" si="45"/>
        <v>0</v>
      </c>
      <c r="AU29" s="2">
        <f t="shared" si="46"/>
        <v>0</v>
      </c>
      <c r="AV29" s="2">
        <f t="shared" si="4"/>
        <v>0</v>
      </c>
      <c r="AW29" s="2">
        <f t="shared" si="47"/>
        <v>0</v>
      </c>
      <c r="AX29" s="2">
        <f t="shared" si="48"/>
        <v>0</v>
      </c>
      <c r="AZ29" s="2">
        <f t="shared" si="5"/>
        <v>1</v>
      </c>
      <c r="BA29" s="2">
        <f t="shared" si="6"/>
        <v>1</v>
      </c>
      <c r="BB29" s="2">
        <f t="shared" si="7"/>
        <v>1</v>
      </c>
      <c r="BC29" s="2">
        <f t="shared" si="8"/>
        <v>0</v>
      </c>
      <c r="BD29" s="2">
        <f t="shared" si="9"/>
        <v>0</v>
      </c>
      <c r="BE29" s="2">
        <f t="shared" si="10"/>
        <v>0</v>
      </c>
      <c r="BF29" s="2">
        <f t="shared" si="11"/>
        <v>0</v>
      </c>
      <c r="BG29" s="2">
        <f t="shared" si="12"/>
        <v>0</v>
      </c>
      <c r="BH29" s="2">
        <f t="shared" si="13"/>
        <v>0</v>
      </c>
      <c r="BI29" s="2">
        <f t="shared" si="14"/>
        <v>0</v>
      </c>
      <c r="BJ29" s="2">
        <f t="shared" si="15"/>
        <v>0</v>
      </c>
      <c r="BK29" s="2">
        <f t="shared" si="16"/>
        <v>0</v>
      </c>
      <c r="BM29" s="8" t="str">
        <f t="shared" si="49"/>
        <v>Paul</v>
      </c>
      <c r="BN29" s="2">
        <f t="shared" si="17"/>
        <v>1</v>
      </c>
      <c r="BO29" s="2">
        <f t="shared" si="18"/>
        <v>0</v>
      </c>
      <c r="BP29" s="2">
        <f t="shared" si="19"/>
        <v>0</v>
      </c>
      <c r="BQ29" s="2">
        <f t="shared" si="20"/>
        <v>0</v>
      </c>
      <c r="BS29" s="2">
        <f t="shared" si="50"/>
        <v>0</v>
      </c>
      <c r="BT29" s="2">
        <f t="shared" si="51"/>
        <v>0</v>
      </c>
      <c r="BU29" s="2">
        <f t="shared" si="52"/>
        <v>0</v>
      </c>
      <c r="BV29" s="2">
        <f t="shared" si="53"/>
        <v>0</v>
      </c>
      <c r="BX29" s="2">
        <f t="shared" si="54"/>
        <v>0</v>
      </c>
      <c r="BY29" s="2" t="str">
        <f t="shared" si="55"/>
        <v>N/A</v>
      </c>
      <c r="BZ29" s="2" t="str">
        <f t="shared" si="56"/>
        <v>N/A</v>
      </c>
      <c r="CA29" s="2" t="str">
        <f t="shared" si="57"/>
        <v>N/A</v>
      </c>
      <c r="CB29" s="2" t="str">
        <f t="shared" si="58"/>
        <v>N/A</v>
      </c>
      <c r="CD29" s="2">
        <f t="shared" si="59"/>
        <v>1</v>
      </c>
      <c r="CE29" s="2">
        <f t="shared" si="60"/>
        <v>4</v>
      </c>
      <c r="CF29" s="2">
        <f t="shared" si="61"/>
        <v>5</v>
      </c>
      <c r="CG29" s="2">
        <f t="shared" si="62"/>
        <v>5</v>
      </c>
      <c r="CH29" s="2">
        <f t="shared" si="63"/>
        <v>5</v>
      </c>
      <c r="CJ29" s="2">
        <f t="shared" si="21"/>
        <v>0</v>
      </c>
      <c r="CK29" s="2" t="str">
        <f t="shared" si="64"/>
        <v>N/A</v>
      </c>
      <c r="CL29" s="2" t="str">
        <f t="shared" si="65"/>
        <v>N/A</v>
      </c>
      <c r="CM29" s="2" t="str">
        <f t="shared" si="66"/>
        <v>N/A</v>
      </c>
      <c r="CN29" s="2" t="str">
        <f t="shared" si="67"/>
        <v>N/A</v>
      </c>
      <c r="CP29" s="2">
        <v>2</v>
      </c>
      <c r="CQ29" s="2">
        <v>2</v>
      </c>
      <c r="CR29" s="2">
        <v>2</v>
      </c>
      <c r="CS29" s="2">
        <v>2</v>
      </c>
      <c r="CU29" s="2">
        <v>1</v>
      </c>
      <c r="CV29" s="2">
        <v>0</v>
      </c>
      <c r="CW29" s="2">
        <v>0</v>
      </c>
      <c r="CX29" s="2">
        <v>0</v>
      </c>
      <c r="CZ29" s="2">
        <v>0</v>
      </c>
      <c r="DA29" s="2">
        <v>1</v>
      </c>
      <c r="DB29" s="2">
        <v>0</v>
      </c>
      <c r="DC29" s="2">
        <v>0</v>
      </c>
    </row>
    <row r="30" spans="1:107" x14ac:dyDescent="0.2">
      <c r="A30" s="2" t="s">
        <v>226</v>
      </c>
      <c r="B30" s="2">
        <v>11</v>
      </c>
      <c r="C30" s="2">
        <v>332</v>
      </c>
      <c r="D30" s="2">
        <v>4</v>
      </c>
      <c r="E30" s="2">
        <v>4</v>
      </c>
      <c r="F30" s="2">
        <v>5</v>
      </c>
      <c r="G30" s="2">
        <v>5</v>
      </c>
      <c r="H30" s="2">
        <v>5</v>
      </c>
      <c r="I30" s="2">
        <v>4</v>
      </c>
      <c r="J30" s="2">
        <v>1</v>
      </c>
      <c r="L30" s="2">
        <f t="shared" si="0"/>
        <v>0</v>
      </c>
      <c r="M30" s="2">
        <f t="shared" si="1"/>
        <v>0</v>
      </c>
      <c r="N30" s="2">
        <f t="shared" si="2"/>
        <v>0</v>
      </c>
      <c r="O30" s="2">
        <f t="shared" si="3"/>
        <v>1</v>
      </c>
      <c r="Q30" s="2">
        <f t="shared" si="22"/>
        <v>0</v>
      </c>
      <c r="R30" s="2">
        <f t="shared" si="23"/>
        <v>0</v>
      </c>
      <c r="S30" s="2">
        <f t="shared" si="24"/>
        <v>0</v>
      </c>
      <c r="T30" s="2">
        <f t="shared" si="25"/>
        <v>0</v>
      </c>
      <c r="V30" s="2">
        <f t="shared" si="26"/>
        <v>1</v>
      </c>
      <c r="W30" s="2">
        <f t="shared" si="27"/>
        <v>1</v>
      </c>
      <c r="X30" s="2">
        <f t="shared" si="28"/>
        <v>1</v>
      </c>
      <c r="Y30" s="2">
        <f t="shared" si="29"/>
        <v>0</v>
      </c>
      <c r="AA30" s="2">
        <f t="shared" si="30"/>
        <v>0</v>
      </c>
      <c r="AB30" s="2">
        <f t="shared" si="31"/>
        <v>0</v>
      </c>
      <c r="AC30" s="2">
        <f t="shared" si="32"/>
        <v>0</v>
      </c>
      <c r="AD30" s="2">
        <f t="shared" si="33"/>
        <v>0</v>
      </c>
      <c r="AF30" s="2">
        <f t="shared" si="34"/>
        <v>0</v>
      </c>
      <c r="AG30" s="2">
        <f t="shared" si="35"/>
        <v>0</v>
      </c>
      <c r="AH30" s="2">
        <f t="shared" si="36"/>
        <v>0</v>
      </c>
      <c r="AI30" s="2">
        <f t="shared" si="37"/>
        <v>0</v>
      </c>
      <c r="AK30" s="2">
        <f t="shared" si="38"/>
        <v>0</v>
      </c>
      <c r="AL30" s="2">
        <f t="shared" si="39"/>
        <v>0</v>
      </c>
      <c r="AM30" s="2">
        <f t="shared" si="40"/>
        <v>0</v>
      </c>
      <c r="AN30" s="2">
        <f t="shared" si="41"/>
        <v>0</v>
      </c>
      <c r="AP30" s="2">
        <f t="shared" si="42"/>
        <v>0</v>
      </c>
      <c r="AQ30" s="2">
        <f t="shared" si="43"/>
        <v>0</v>
      </c>
      <c r="AR30" s="2">
        <f t="shared" si="44"/>
        <v>0</v>
      </c>
      <c r="AS30" s="2">
        <f t="shared" si="45"/>
        <v>0</v>
      </c>
      <c r="AU30" s="2">
        <f t="shared" si="46"/>
        <v>0</v>
      </c>
      <c r="AV30" s="2">
        <f t="shared" si="4"/>
        <v>0</v>
      </c>
      <c r="AW30" s="2">
        <f t="shared" si="47"/>
        <v>0</v>
      </c>
      <c r="AX30" s="2">
        <f t="shared" si="48"/>
        <v>0</v>
      </c>
      <c r="AZ30" s="2">
        <f t="shared" si="5"/>
        <v>0</v>
      </c>
      <c r="BA30" s="2">
        <f t="shared" si="6"/>
        <v>0</v>
      </c>
      <c r="BB30" s="2">
        <f t="shared" si="7"/>
        <v>0</v>
      </c>
      <c r="BC30" s="2">
        <f t="shared" si="8"/>
        <v>0</v>
      </c>
      <c r="BD30" s="2">
        <f t="shared" si="9"/>
        <v>0</v>
      </c>
      <c r="BE30" s="2">
        <f t="shared" si="10"/>
        <v>0</v>
      </c>
      <c r="BF30" s="2">
        <f t="shared" si="11"/>
        <v>0</v>
      </c>
      <c r="BG30" s="2">
        <f t="shared" si="12"/>
        <v>0</v>
      </c>
      <c r="BH30" s="2">
        <f t="shared" si="13"/>
        <v>0</v>
      </c>
      <c r="BI30" s="2">
        <f t="shared" si="14"/>
        <v>1</v>
      </c>
      <c r="BJ30" s="2">
        <f t="shared" si="15"/>
        <v>1</v>
      </c>
      <c r="BK30" s="2">
        <f t="shared" si="16"/>
        <v>1</v>
      </c>
      <c r="BM30" s="8" t="str">
        <f t="shared" si="49"/>
        <v>Droz</v>
      </c>
      <c r="BN30" s="2">
        <f t="shared" si="17"/>
        <v>0</v>
      </c>
      <c r="BO30" s="2">
        <f t="shared" si="18"/>
        <v>0</v>
      </c>
      <c r="BP30" s="2">
        <f t="shared" si="19"/>
        <v>0</v>
      </c>
      <c r="BQ30" s="2">
        <f t="shared" si="20"/>
        <v>1</v>
      </c>
      <c r="BS30" s="2">
        <f t="shared" si="50"/>
        <v>0</v>
      </c>
      <c r="BT30" s="2">
        <f t="shared" si="51"/>
        <v>0</v>
      </c>
      <c r="BU30" s="2">
        <f t="shared" si="52"/>
        <v>0</v>
      </c>
      <c r="BV30" s="2">
        <f t="shared" si="53"/>
        <v>0</v>
      </c>
      <c r="BX30" s="2">
        <f t="shared" si="54"/>
        <v>0</v>
      </c>
      <c r="BY30" s="2" t="str">
        <f t="shared" si="55"/>
        <v>N/A</v>
      </c>
      <c r="BZ30" s="2" t="str">
        <f t="shared" si="56"/>
        <v>N/A</v>
      </c>
      <c r="CA30" s="2" t="str">
        <f t="shared" si="57"/>
        <v>N/A</v>
      </c>
      <c r="CB30" s="2" t="str">
        <f t="shared" si="58"/>
        <v>N/A</v>
      </c>
      <c r="CD30" s="2">
        <f t="shared" si="59"/>
        <v>1</v>
      </c>
      <c r="CE30" s="2">
        <f t="shared" si="60"/>
        <v>5</v>
      </c>
      <c r="CF30" s="2">
        <f t="shared" si="61"/>
        <v>5</v>
      </c>
      <c r="CG30" s="2">
        <f t="shared" si="62"/>
        <v>5</v>
      </c>
      <c r="CH30" s="2">
        <f t="shared" si="63"/>
        <v>4</v>
      </c>
      <c r="CJ30" s="2">
        <f t="shared" si="21"/>
        <v>0</v>
      </c>
      <c r="CK30" s="2" t="str">
        <f t="shared" si="64"/>
        <v>N/A</v>
      </c>
      <c r="CL30" s="2" t="str">
        <f t="shared" si="65"/>
        <v>N/A</v>
      </c>
      <c r="CM30" s="2" t="str">
        <f t="shared" si="66"/>
        <v>N/A</v>
      </c>
      <c r="CN30" s="2" t="str">
        <f t="shared" si="67"/>
        <v>N/A</v>
      </c>
      <c r="CP30" s="2">
        <v>2</v>
      </c>
      <c r="CQ30" s="2">
        <v>2</v>
      </c>
      <c r="CR30" s="2">
        <v>1</v>
      </c>
      <c r="CS30" s="2">
        <v>2</v>
      </c>
      <c r="CU30" s="2">
        <v>0</v>
      </c>
      <c r="CV30" s="2">
        <v>0</v>
      </c>
      <c r="CW30" s="2">
        <v>0</v>
      </c>
      <c r="CX30" s="2">
        <v>1</v>
      </c>
      <c r="CZ30" s="2">
        <v>1</v>
      </c>
      <c r="DA30" s="2">
        <v>0</v>
      </c>
      <c r="DB30" s="2">
        <v>0</v>
      </c>
      <c r="DC30" s="2">
        <v>1</v>
      </c>
    </row>
    <row r="31" spans="1:107" x14ac:dyDescent="0.2">
      <c r="A31" s="2" t="s">
        <v>226</v>
      </c>
      <c r="B31" s="2">
        <v>12</v>
      </c>
      <c r="C31" s="2">
        <v>344</v>
      </c>
      <c r="D31" s="2">
        <v>4</v>
      </c>
      <c r="E31" s="2">
        <v>18</v>
      </c>
      <c r="F31" s="2">
        <v>6</v>
      </c>
      <c r="G31" s="2">
        <v>7</v>
      </c>
      <c r="H31" s="2">
        <v>4</v>
      </c>
      <c r="I31" s="2">
        <v>7</v>
      </c>
      <c r="J31" s="2">
        <v>1</v>
      </c>
      <c r="L31" s="2">
        <f t="shared" si="0"/>
        <v>0</v>
      </c>
      <c r="M31" s="2">
        <f t="shared" si="1"/>
        <v>0</v>
      </c>
      <c r="N31" s="2">
        <f t="shared" si="2"/>
        <v>1</v>
      </c>
      <c r="O31" s="2">
        <f t="shared" si="3"/>
        <v>0</v>
      </c>
      <c r="Q31" s="2">
        <f t="shared" si="22"/>
        <v>0</v>
      </c>
      <c r="R31" s="2">
        <f t="shared" si="23"/>
        <v>0</v>
      </c>
      <c r="S31" s="2">
        <f t="shared" si="24"/>
        <v>0</v>
      </c>
      <c r="T31" s="2">
        <f t="shared" si="25"/>
        <v>0</v>
      </c>
      <c r="V31" s="2">
        <f t="shared" si="26"/>
        <v>0</v>
      </c>
      <c r="W31" s="2">
        <f t="shared" si="27"/>
        <v>0</v>
      </c>
      <c r="X31" s="2">
        <f t="shared" si="28"/>
        <v>0</v>
      </c>
      <c r="Y31" s="2">
        <f t="shared" si="29"/>
        <v>0</v>
      </c>
      <c r="AA31" s="2">
        <f t="shared" si="30"/>
        <v>1</v>
      </c>
      <c r="AB31" s="2">
        <f t="shared" si="31"/>
        <v>0</v>
      </c>
      <c r="AC31" s="2">
        <f t="shared" si="32"/>
        <v>0</v>
      </c>
      <c r="AD31" s="2">
        <f t="shared" si="33"/>
        <v>0</v>
      </c>
      <c r="AF31" s="2">
        <f t="shared" si="34"/>
        <v>0</v>
      </c>
      <c r="AG31" s="2">
        <f t="shared" si="35"/>
        <v>1</v>
      </c>
      <c r="AH31" s="2">
        <f t="shared" si="36"/>
        <v>0</v>
      </c>
      <c r="AI31" s="2">
        <f t="shared" si="37"/>
        <v>1</v>
      </c>
      <c r="AK31" s="2">
        <f t="shared" si="38"/>
        <v>0</v>
      </c>
      <c r="AL31" s="2">
        <f t="shared" si="39"/>
        <v>0</v>
      </c>
      <c r="AM31" s="2">
        <f t="shared" si="40"/>
        <v>0</v>
      </c>
      <c r="AN31" s="2">
        <f t="shared" si="41"/>
        <v>0</v>
      </c>
      <c r="AP31" s="2">
        <f t="shared" si="42"/>
        <v>0</v>
      </c>
      <c r="AQ31" s="2">
        <f t="shared" si="43"/>
        <v>0</v>
      </c>
      <c r="AR31" s="2">
        <f t="shared" si="44"/>
        <v>0</v>
      </c>
      <c r="AS31" s="2">
        <f t="shared" si="45"/>
        <v>0</v>
      </c>
      <c r="AU31" s="2">
        <f t="shared" si="46"/>
        <v>0</v>
      </c>
      <c r="AV31" s="2">
        <f t="shared" si="4"/>
        <v>0</v>
      </c>
      <c r="AW31" s="2">
        <f t="shared" si="47"/>
        <v>0</v>
      </c>
      <c r="AX31" s="2">
        <f t="shared" si="48"/>
        <v>0</v>
      </c>
      <c r="AZ31" s="2">
        <f t="shared" si="5"/>
        <v>1</v>
      </c>
      <c r="BA31" s="2">
        <f t="shared" si="6"/>
        <v>0</v>
      </c>
      <c r="BB31" s="2">
        <f t="shared" si="7"/>
        <v>1</v>
      </c>
      <c r="BC31" s="2">
        <f t="shared" si="8"/>
        <v>0</v>
      </c>
      <c r="BD31" s="2">
        <f t="shared" si="9"/>
        <v>0</v>
      </c>
      <c r="BE31" s="2">
        <f t="shared" si="10"/>
        <v>0</v>
      </c>
      <c r="BF31" s="2">
        <f t="shared" si="11"/>
        <v>1</v>
      </c>
      <c r="BG31" s="2">
        <f t="shared" si="12"/>
        <v>1</v>
      </c>
      <c r="BH31" s="2">
        <f t="shared" si="13"/>
        <v>1</v>
      </c>
      <c r="BI31" s="2">
        <f t="shared" si="14"/>
        <v>0</v>
      </c>
      <c r="BJ31" s="2">
        <f t="shared" si="15"/>
        <v>0</v>
      </c>
      <c r="BK31" s="2">
        <f t="shared" si="16"/>
        <v>0</v>
      </c>
      <c r="BM31" s="8" t="str">
        <f t="shared" si="49"/>
        <v>Dan</v>
      </c>
      <c r="BN31" s="2">
        <f t="shared" si="17"/>
        <v>0</v>
      </c>
      <c r="BO31" s="2">
        <f t="shared" si="18"/>
        <v>0</v>
      </c>
      <c r="BP31" s="2">
        <f t="shared" si="19"/>
        <v>1</v>
      </c>
      <c r="BQ31" s="2">
        <f t="shared" si="20"/>
        <v>0</v>
      </c>
      <c r="BS31" s="2">
        <f t="shared" si="50"/>
        <v>0</v>
      </c>
      <c r="BT31" s="2">
        <f t="shared" si="51"/>
        <v>0</v>
      </c>
      <c r="BU31" s="2">
        <f t="shared" si="52"/>
        <v>0</v>
      </c>
      <c r="BV31" s="2">
        <f t="shared" si="53"/>
        <v>0</v>
      </c>
      <c r="BX31" s="2">
        <f t="shared" si="54"/>
        <v>0</v>
      </c>
      <c r="BY31" s="2" t="str">
        <f t="shared" si="55"/>
        <v>N/A</v>
      </c>
      <c r="BZ31" s="2" t="str">
        <f t="shared" si="56"/>
        <v>N/A</v>
      </c>
      <c r="CA31" s="2" t="str">
        <f t="shared" si="57"/>
        <v>N/A</v>
      </c>
      <c r="CB31" s="2" t="str">
        <f t="shared" si="58"/>
        <v>N/A</v>
      </c>
      <c r="CD31" s="2">
        <f t="shared" si="59"/>
        <v>1</v>
      </c>
      <c r="CE31" s="2">
        <f t="shared" si="60"/>
        <v>6</v>
      </c>
      <c r="CF31" s="2">
        <f t="shared" si="61"/>
        <v>7</v>
      </c>
      <c r="CG31" s="2">
        <f t="shared" si="62"/>
        <v>4</v>
      </c>
      <c r="CH31" s="2">
        <f t="shared" si="63"/>
        <v>7</v>
      </c>
      <c r="CJ31" s="2">
        <f t="shared" si="21"/>
        <v>0</v>
      </c>
      <c r="CK31" s="2" t="str">
        <f t="shared" si="64"/>
        <v>N/A</v>
      </c>
      <c r="CL31" s="2" t="str">
        <f t="shared" si="65"/>
        <v>N/A</v>
      </c>
      <c r="CM31" s="2" t="str">
        <f t="shared" si="66"/>
        <v>N/A</v>
      </c>
      <c r="CN31" s="2" t="str">
        <f t="shared" si="67"/>
        <v>N/A</v>
      </c>
      <c r="CP31" s="2">
        <v>2</v>
      </c>
      <c r="CQ31" s="2">
        <v>2</v>
      </c>
      <c r="CR31" s="2">
        <v>2</v>
      </c>
      <c r="CS31" s="2">
        <v>2</v>
      </c>
      <c r="CU31" s="2">
        <v>0</v>
      </c>
      <c r="CV31" s="2">
        <v>0</v>
      </c>
      <c r="CW31" s="2">
        <v>1</v>
      </c>
      <c r="CX31" s="2">
        <v>0</v>
      </c>
      <c r="CZ31" s="2">
        <v>1</v>
      </c>
      <c r="DA31" s="2">
        <v>1</v>
      </c>
      <c r="DB31" s="2">
        <v>1</v>
      </c>
      <c r="DC31" s="2">
        <v>1</v>
      </c>
    </row>
    <row r="32" spans="1:107" x14ac:dyDescent="0.2">
      <c r="A32" s="2" t="s">
        <v>226</v>
      </c>
      <c r="B32" s="2">
        <v>13</v>
      </c>
      <c r="C32" s="2">
        <v>135</v>
      </c>
      <c r="D32" s="2">
        <v>3</v>
      </c>
      <c r="E32" s="2">
        <v>14</v>
      </c>
      <c r="F32" s="2">
        <v>7</v>
      </c>
      <c r="G32" s="2">
        <v>3</v>
      </c>
      <c r="H32" s="2">
        <v>3</v>
      </c>
      <c r="I32" s="2">
        <v>4</v>
      </c>
      <c r="J32" s="2">
        <v>1</v>
      </c>
      <c r="L32" s="2">
        <f t="shared" si="0"/>
        <v>0</v>
      </c>
      <c r="M32" s="2">
        <f t="shared" si="1"/>
        <v>1</v>
      </c>
      <c r="N32" s="2">
        <f t="shared" si="2"/>
        <v>1</v>
      </c>
      <c r="O32" s="2">
        <f t="shared" si="3"/>
        <v>0</v>
      </c>
      <c r="Q32" s="2">
        <f t="shared" si="22"/>
        <v>0</v>
      </c>
      <c r="R32" s="2">
        <f t="shared" si="23"/>
        <v>0</v>
      </c>
      <c r="S32" s="2">
        <f t="shared" si="24"/>
        <v>0</v>
      </c>
      <c r="T32" s="2">
        <f t="shared" si="25"/>
        <v>0</v>
      </c>
      <c r="V32" s="2">
        <f t="shared" si="26"/>
        <v>0</v>
      </c>
      <c r="W32" s="2">
        <f t="shared" si="27"/>
        <v>0</v>
      </c>
      <c r="X32" s="2">
        <f t="shared" si="28"/>
        <v>0</v>
      </c>
      <c r="Y32" s="2">
        <f t="shared" si="29"/>
        <v>1</v>
      </c>
      <c r="AA32" s="2">
        <f t="shared" si="30"/>
        <v>0</v>
      </c>
      <c r="AB32" s="2">
        <f t="shared" si="31"/>
        <v>0</v>
      </c>
      <c r="AC32" s="2">
        <f t="shared" si="32"/>
        <v>0</v>
      </c>
      <c r="AD32" s="2">
        <f t="shared" si="33"/>
        <v>0</v>
      </c>
      <c r="AF32" s="2">
        <f t="shared" si="34"/>
        <v>0</v>
      </c>
      <c r="AG32" s="2">
        <f t="shared" si="35"/>
        <v>0</v>
      </c>
      <c r="AH32" s="2">
        <f t="shared" si="36"/>
        <v>0</v>
      </c>
      <c r="AI32" s="2">
        <f t="shared" si="37"/>
        <v>0</v>
      </c>
      <c r="AK32" s="2">
        <f t="shared" si="38"/>
        <v>1</v>
      </c>
      <c r="AL32" s="2">
        <f t="shared" si="39"/>
        <v>0</v>
      </c>
      <c r="AM32" s="2">
        <f t="shared" si="40"/>
        <v>0</v>
      </c>
      <c r="AN32" s="2">
        <f t="shared" si="41"/>
        <v>0</v>
      </c>
      <c r="AP32" s="2">
        <f t="shared" si="42"/>
        <v>0</v>
      </c>
      <c r="AQ32" s="2">
        <f t="shared" si="43"/>
        <v>0</v>
      </c>
      <c r="AR32" s="2">
        <f t="shared" si="44"/>
        <v>0</v>
      </c>
      <c r="AS32" s="2">
        <f t="shared" si="45"/>
        <v>0</v>
      </c>
      <c r="AU32" s="2">
        <f t="shared" si="46"/>
        <v>0</v>
      </c>
      <c r="AV32" s="2">
        <f t="shared" si="4"/>
        <v>0</v>
      </c>
      <c r="AW32" s="2">
        <f t="shared" si="47"/>
        <v>0</v>
      </c>
      <c r="AX32" s="2">
        <f t="shared" si="48"/>
        <v>0</v>
      </c>
      <c r="AZ32" s="2">
        <f t="shared" si="5"/>
        <v>0</v>
      </c>
      <c r="BA32" s="2">
        <f t="shared" si="6"/>
        <v>0</v>
      </c>
      <c r="BB32" s="2">
        <f t="shared" si="7"/>
        <v>0</v>
      </c>
      <c r="BC32" s="2">
        <f t="shared" si="8"/>
        <v>1</v>
      </c>
      <c r="BD32" s="2">
        <f t="shared" si="9"/>
        <v>0</v>
      </c>
      <c r="BE32" s="2">
        <f t="shared" si="10"/>
        <v>1</v>
      </c>
      <c r="BF32" s="2">
        <f t="shared" si="11"/>
        <v>1</v>
      </c>
      <c r="BG32" s="2">
        <f t="shared" si="12"/>
        <v>0</v>
      </c>
      <c r="BH32" s="2">
        <f t="shared" si="13"/>
        <v>1</v>
      </c>
      <c r="BI32" s="2">
        <f t="shared" si="14"/>
        <v>1</v>
      </c>
      <c r="BJ32" s="2">
        <f t="shared" si="15"/>
        <v>0</v>
      </c>
      <c r="BK32" s="2">
        <f t="shared" si="16"/>
        <v>0</v>
      </c>
      <c r="BM32" s="8">
        <f t="shared" si="49"/>
        <v>0</v>
      </c>
      <c r="BN32" s="2">
        <f t="shared" si="17"/>
        <v>0</v>
      </c>
      <c r="BO32" s="2">
        <f t="shared" si="18"/>
        <v>0</v>
      </c>
      <c r="BP32" s="2">
        <f t="shared" si="19"/>
        <v>0</v>
      </c>
      <c r="BQ32" s="2">
        <f t="shared" si="20"/>
        <v>0</v>
      </c>
      <c r="BS32" s="2">
        <f t="shared" si="50"/>
        <v>1</v>
      </c>
      <c r="BT32" s="2">
        <f t="shared" si="51"/>
        <v>0</v>
      </c>
      <c r="BU32" s="2">
        <f t="shared" si="52"/>
        <v>0</v>
      </c>
      <c r="BV32" s="2">
        <f t="shared" si="53"/>
        <v>0</v>
      </c>
      <c r="BX32" s="2">
        <f t="shared" si="54"/>
        <v>1</v>
      </c>
      <c r="BY32" s="2">
        <f t="shared" si="55"/>
        <v>7</v>
      </c>
      <c r="BZ32" s="2">
        <f t="shared" si="56"/>
        <v>3</v>
      </c>
      <c r="CA32" s="2">
        <f t="shared" si="57"/>
        <v>3</v>
      </c>
      <c r="CB32" s="2">
        <f t="shared" si="58"/>
        <v>4</v>
      </c>
      <c r="CD32" s="2">
        <f t="shared" si="59"/>
        <v>0</v>
      </c>
      <c r="CE32" s="2" t="str">
        <f t="shared" si="60"/>
        <v>N/A</v>
      </c>
      <c r="CF32" s="2" t="str">
        <f t="shared" si="61"/>
        <v>N/A</v>
      </c>
      <c r="CG32" s="2" t="str">
        <f t="shared" si="62"/>
        <v>N/A</v>
      </c>
      <c r="CH32" s="2" t="str">
        <f t="shared" si="63"/>
        <v>N/A</v>
      </c>
      <c r="CJ32" s="2">
        <f t="shared" si="21"/>
        <v>0</v>
      </c>
      <c r="CK32" s="2" t="str">
        <f t="shared" si="64"/>
        <v>N/A</v>
      </c>
      <c r="CL32" s="2" t="str">
        <f t="shared" si="65"/>
        <v>N/A</v>
      </c>
      <c r="CM32" s="2" t="str">
        <f t="shared" si="66"/>
        <v>N/A</v>
      </c>
      <c r="CN32" s="2" t="str">
        <f t="shared" si="67"/>
        <v>N/A</v>
      </c>
      <c r="CP32" s="2">
        <v>2</v>
      </c>
      <c r="CQ32" s="2">
        <v>2</v>
      </c>
      <c r="CR32" s="2">
        <v>2</v>
      </c>
      <c r="CS32" s="2">
        <v>2</v>
      </c>
      <c r="CU32" s="2">
        <v>0</v>
      </c>
      <c r="CV32" s="2">
        <v>1</v>
      </c>
      <c r="CW32" s="2">
        <v>1</v>
      </c>
      <c r="CX32" s="2">
        <v>0</v>
      </c>
      <c r="CZ32" s="2">
        <v>0</v>
      </c>
      <c r="DA32" s="2">
        <v>0</v>
      </c>
      <c r="DB32" s="2">
        <v>0</v>
      </c>
      <c r="DC32" s="2">
        <v>0</v>
      </c>
    </row>
    <row r="33" spans="1:107" x14ac:dyDescent="0.2">
      <c r="A33" s="2" t="s">
        <v>226</v>
      </c>
      <c r="B33" s="2">
        <v>14</v>
      </c>
      <c r="C33" s="2">
        <v>339</v>
      </c>
      <c r="D33" s="2">
        <v>4</v>
      </c>
      <c r="E33" s="2">
        <v>8</v>
      </c>
      <c r="F33" s="2">
        <v>6</v>
      </c>
      <c r="G33" s="2">
        <v>5</v>
      </c>
      <c r="H33" s="2">
        <v>6</v>
      </c>
      <c r="I33" s="2">
        <v>4</v>
      </c>
      <c r="J33" s="2">
        <v>1</v>
      </c>
      <c r="L33" s="2">
        <f t="shared" si="0"/>
        <v>0</v>
      </c>
      <c r="M33" s="2">
        <f t="shared" si="1"/>
        <v>0</v>
      </c>
      <c r="N33" s="2">
        <f t="shared" si="2"/>
        <v>0</v>
      </c>
      <c r="O33" s="2">
        <f t="shared" si="3"/>
        <v>1</v>
      </c>
      <c r="Q33" s="2">
        <f t="shared" si="22"/>
        <v>0</v>
      </c>
      <c r="R33" s="2">
        <f t="shared" si="23"/>
        <v>0</v>
      </c>
      <c r="S33" s="2">
        <f t="shared" si="24"/>
        <v>0</v>
      </c>
      <c r="T33" s="2">
        <f t="shared" si="25"/>
        <v>0</v>
      </c>
      <c r="V33" s="2">
        <f t="shared" si="26"/>
        <v>0</v>
      </c>
      <c r="W33" s="2">
        <f t="shared" si="27"/>
        <v>1</v>
      </c>
      <c r="X33" s="2">
        <f t="shared" si="28"/>
        <v>0</v>
      </c>
      <c r="Y33" s="2">
        <f t="shared" si="29"/>
        <v>0</v>
      </c>
      <c r="AA33" s="2">
        <f t="shared" si="30"/>
        <v>1</v>
      </c>
      <c r="AB33" s="2">
        <f t="shared" si="31"/>
        <v>0</v>
      </c>
      <c r="AC33" s="2">
        <f t="shared" si="32"/>
        <v>1</v>
      </c>
      <c r="AD33" s="2">
        <f t="shared" si="33"/>
        <v>0</v>
      </c>
      <c r="AF33" s="2">
        <f t="shared" si="34"/>
        <v>0</v>
      </c>
      <c r="AG33" s="2">
        <f t="shared" si="35"/>
        <v>0</v>
      </c>
      <c r="AH33" s="2">
        <f t="shared" si="36"/>
        <v>0</v>
      </c>
      <c r="AI33" s="2">
        <f t="shared" si="37"/>
        <v>0</v>
      </c>
      <c r="AK33" s="2">
        <f t="shared" si="38"/>
        <v>0</v>
      </c>
      <c r="AL33" s="2">
        <f t="shared" si="39"/>
        <v>0</v>
      </c>
      <c r="AM33" s="2">
        <f t="shared" si="40"/>
        <v>0</v>
      </c>
      <c r="AN33" s="2">
        <f t="shared" si="41"/>
        <v>0</v>
      </c>
      <c r="AP33" s="2">
        <f t="shared" si="42"/>
        <v>0</v>
      </c>
      <c r="AQ33" s="2">
        <f t="shared" si="43"/>
        <v>0</v>
      </c>
      <c r="AR33" s="2">
        <f t="shared" si="44"/>
        <v>0</v>
      </c>
      <c r="AS33" s="2">
        <f t="shared" si="45"/>
        <v>0</v>
      </c>
      <c r="AU33" s="2">
        <f t="shared" si="46"/>
        <v>0</v>
      </c>
      <c r="AV33" s="2">
        <f t="shared" si="4"/>
        <v>0</v>
      </c>
      <c r="AW33" s="2">
        <f t="shared" si="47"/>
        <v>0</v>
      </c>
      <c r="AX33" s="2">
        <f t="shared" si="48"/>
        <v>0</v>
      </c>
      <c r="AZ33" s="2">
        <f t="shared" si="5"/>
        <v>0</v>
      </c>
      <c r="BA33" s="2">
        <f t="shared" si="6"/>
        <v>0</v>
      </c>
      <c r="BB33" s="2">
        <f t="shared" si="7"/>
        <v>0</v>
      </c>
      <c r="BC33" s="2">
        <f t="shared" si="8"/>
        <v>1</v>
      </c>
      <c r="BD33" s="2">
        <f t="shared" si="9"/>
        <v>1</v>
      </c>
      <c r="BE33" s="2">
        <f t="shared" si="10"/>
        <v>0</v>
      </c>
      <c r="BF33" s="2">
        <f t="shared" si="11"/>
        <v>0</v>
      </c>
      <c r="BG33" s="2">
        <f t="shared" si="12"/>
        <v>0</v>
      </c>
      <c r="BH33" s="2">
        <f t="shared" si="13"/>
        <v>0</v>
      </c>
      <c r="BI33" s="2">
        <f t="shared" si="14"/>
        <v>1</v>
      </c>
      <c r="BJ33" s="2">
        <f t="shared" si="15"/>
        <v>1</v>
      </c>
      <c r="BK33" s="2">
        <f t="shared" si="16"/>
        <v>1</v>
      </c>
      <c r="BM33" s="8" t="str">
        <f t="shared" si="49"/>
        <v>Droz</v>
      </c>
      <c r="BN33" s="2">
        <f t="shared" si="17"/>
        <v>0</v>
      </c>
      <c r="BO33" s="2">
        <f t="shared" si="18"/>
        <v>0</v>
      </c>
      <c r="BP33" s="2">
        <f t="shared" si="19"/>
        <v>0</v>
      </c>
      <c r="BQ33" s="2">
        <f t="shared" si="20"/>
        <v>1</v>
      </c>
      <c r="BS33" s="2">
        <f t="shared" si="50"/>
        <v>0</v>
      </c>
      <c r="BT33" s="2">
        <f t="shared" si="51"/>
        <v>0</v>
      </c>
      <c r="BU33" s="2">
        <f t="shared" si="52"/>
        <v>0</v>
      </c>
      <c r="BV33" s="2">
        <f t="shared" si="53"/>
        <v>0</v>
      </c>
      <c r="BX33" s="2">
        <f t="shared" si="54"/>
        <v>0</v>
      </c>
      <c r="BY33" s="2" t="str">
        <f t="shared" si="55"/>
        <v>N/A</v>
      </c>
      <c r="BZ33" s="2" t="str">
        <f t="shared" si="56"/>
        <v>N/A</v>
      </c>
      <c r="CA33" s="2" t="str">
        <f t="shared" si="57"/>
        <v>N/A</v>
      </c>
      <c r="CB33" s="2" t="str">
        <f t="shared" si="58"/>
        <v>N/A</v>
      </c>
      <c r="CD33" s="2">
        <f t="shared" si="59"/>
        <v>1</v>
      </c>
      <c r="CE33" s="2">
        <f t="shared" si="60"/>
        <v>6</v>
      </c>
      <c r="CF33" s="2">
        <f t="shared" si="61"/>
        <v>5</v>
      </c>
      <c r="CG33" s="2">
        <f t="shared" si="62"/>
        <v>6</v>
      </c>
      <c r="CH33" s="2">
        <f t="shared" si="63"/>
        <v>4</v>
      </c>
      <c r="CJ33" s="2">
        <f t="shared" si="21"/>
        <v>0</v>
      </c>
      <c r="CK33" s="2" t="str">
        <f t="shared" si="64"/>
        <v>N/A</v>
      </c>
      <c r="CL33" s="2" t="str">
        <f t="shared" si="65"/>
        <v>N/A</v>
      </c>
      <c r="CM33" s="2" t="str">
        <f t="shared" si="66"/>
        <v>N/A</v>
      </c>
      <c r="CN33" s="2" t="str">
        <f t="shared" si="67"/>
        <v>N/A</v>
      </c>
      <c r="CP33" s="2">
        <v>1</v>
      </c>
      <c r="CQ33" s="2">
        <v>2</v>
      </c>
      <c r="CR33" s="2">
        <v>3</v>
      </c>
      <c r="CS33" s="2">
        <v>2</v>
      </c>
      <c r="CU33" s="2">
        <v>0</v>
      </c>
      <c r="CV33" s="2">
        <v>0</v>
      </c>
      <c r="CW33" s="2">
        <v>0</v>
      </c>
      <c r="CX33" s="2">
        <v>1</v>
      </c>
      <c r="CZ33" s="2">
        <v>0</v>
      </c>
      <c r="DA33" s="2">
        <v>0</v>
      </c>
      <c r="DB33" s="2">
        <v>0</v>
      </c>
      <c r="DC33" s="2">
        <v>1</v>
      </c>
    </row>
    <row r="34" spans="1:107" x14ac:dyDescent="0.2">
      <c r="A34" s="2" t="s">
        <v>226</v>
      </c>
      <c r="B34" s="2">
        <v>15</v>
      </c>
      <c r="C34" s="2">
        <v>439</v>
      </c>
      <c r="D34" s="2">
        <v>5</v>
      </c>
      <c r="E34" s="2">
        <v>2</v>
      </c>
      <c r="F34" s="2">
        <v>7</v>
      </c>
      <c r="G34" s="2">
        <v>9</v>
      </c>
      <c r="H34" s="2">
        <v>6</v>
      </c>
      <c r="I34" s="2">
        <v>6</v>
      </c>
      <c r="J34" s="2">
        <v>1</v>
      </c>
      <c r="L34" s="2">
        <f t="shared" ref="L34:L51" si="69">IF(F34=$D34,1,0)</f>
        <v>0</v>
      </c>
      <c r="M34" s="2">
        <f t="shared" si="1"/>
        <v>0</v>
      </c>
      <c r="N34" s="2">
        <f t="shared" si="2"/>
        <v>0</v>
      </c>
      <c r="O34" s="2">
        <f t="shared" si="3"/>
        <v>0</v>
      </c>
      <c r="Q34" s="2">
        <f t="shared" si="22"/>
        <v>0</v>
      </c>
      <c r="R34" s="2">
        <f t="shared" si="23"/>
        <v>0</v>
      </c>
      <c r="S34" s="2">
        <f t="shared" si="24"/>
        <v>0</v>
      </c>
      <c r="T34" s="2">
        <f t="shared" si="25"/>
        <v>0</v>
      </c>
      <c r="V34" s="2">
        <f t="shared" si="26"/>
        <v>0</v>
      </c>
      <c r="W34" s="2">
        <f t="shared" si="27"/>
        <v>0</v>
      </c>
      <c r="X34" s="2">
        <f t="shared" si="28"/>
        <v>1</v>
      </c>
      <c r="Y34" s="2">
        <f t="shared" si="29"/>
        <v>1</v>
      </c>
      <c r="AA34" s="2">
        <f t="shared" si="30"/>
        <v>1</v>
      </c>
      <c r="AB34" s="2">
        <f t="shared" si="31"/>
        <v>0</v>
      </c>
      <c r="AC34" s="2">
        <f t="shared" si="32"/>
        <v>0</v>
      </c>
      <c r="AD34" s="2">
        <f t="shared" si="33"/>
        <v>0</v>
      </c>
      <c r="AF34" s="2">
        <f t="shared" si="34"/>
        <v>0</v>
      </c>
      <c r="AG34" s="2">
        <f t="shared" si="35"/>
        <v>0</v>
      </c>
      <c r="AH34" s="2">
        <f t="shared" si="36"/>
        <v>0</v>
      </c>
      <c r="AI34" s="2">
        <f t="shared" si="37"/>
        <v>0</v>
      </c>
      <c r="AK34" s="2">
        <f t="shared" si="38"/>
        <v>0</v>
      </c>
      <c r="AL34" s="2">
        <f t="shared" si="39"/>
        <v>1</v>
      </c>
      <c r="AM34" s="2">
        <f t="shared" si="40"/>
        <v>0</v>
      </c>
      <c r="AN34" s="2">
        <f t="shared" si="41"/>
        <v>0</v>
      </c>
      <c r="AP34" s="2">
        <f t="shared" si="42"/>
        <v>0</v>
      </c>
      <c r="AQ34" s="2">
        <f t="shared" si="43"/>
        <v>0</v>
      </c>
      <c r="AR34" s="2">
        <f t="shared" si="44"/>
        <v>0</v>
      </c>
      <c r="AS34" s="2">
        <f t="shared" si="45"/>
        <v>0</v>
      </c>
      <c r="AU34" s="2">
        <f t="shared" si="46"/>
        <v>0</v>
      </c>
      <c r="AV34" s="2">
        <f t="shared" si="4"/>
        <v>0</v>
      </c>
      <c r="AW34" s="2">
        <f t="shared" si="47"/>
        <v>0</v>
      </c>
      <c r="AX34" s="2">
        <f t="shared" si="48"/>
        <v>0</v>
      </c>
      <c r="AZ34" s="2">
        <f t="shared" si="5"/>
        <v>1</v>
      </c>
      <c r="BA34" s="2">
        <f t="shared" si="6"/>
        <v>0</v>
      </c>
      <c r="BB34" s="2">
        <f t="shared" si="7"/>
        <v>0</v>
      </c>
      <c r="BC34" s="2">
        <f t="shared" si="8"/>
        <v>0</v>
      </c>
      <c r="BD34" s="2">
        <f t="shared" si="9"/>
        <v>0</v>
      </c>
      <c r="BE34" s="2">
        <f t="shared" si="10"/>
        <v>0</v>
      </c>
      <c r="BF34" s="2">
        <f t="shared" si="11"/>
        <v>1</v>
      </c>
      <c r="BG34" s="2">
        <f t="shared" si="12"/>
        <v>1</v>
      </c>
      <c r="BH34" s="2">
        <f t="shared" si="13"/>
        <v>0</v>
      </c>
      <c r="BI34" s="2">
        <f t="shared" si="14"/>
        <v>1</v>
      </c>
      <c r="BJ34" s="2">
        <f t="shared" si="15"/>
        <v>1</v>
      </c>
      <c r="BK34" s="2">
        <f t="shared" si="16"/>
        <v>0</v>
      </c>
      <c r="BM34" s="8">
        <f t="shared" si="49"/>
        <v>0</v>
      </c>
      <c r="BN34" s="2">
        <f t="shared" si="17"/>
        <v>0</v>
      </c>
      <c r="BO34" s="2">
        <f t="shared" si="18"/>
        <v>0</v>
      </c>
      <c r="BP34" s="2">
        <f t="shared" si="19"/>
        <v>0</v>
      </c>
      <c r="BQ34" s="2">
        <f t="shared" si="20"/>
        <v>0</v>
      </c>
      <c r="BS34" s="2">
        <f t="shared" si="50"/>
        <v>0</v>
      </c>
      <c r="BT34" s="2">
        <f t="shared" si="51"/>
        <v>0</v>
      </c>
      <c r="BU34" s="2">
        <f t="shared" si="52"/>
        <v>0</v>
      </c>
      <c r="BV34" s="2">
        <f t="shared" si="53"/>
        <v>0</v>
      </c>
      <c r="BX34" s="2">
        <f t="shared" si="54"/>
        <v>0</v>
      </c>
      <c r="BY34" s="2" t="str">
        <f t="shared" si="55"/>
        <v>N/A</v>
      </c>
      <c r="BZ34" s="2" t="str">
        <f t="shared" si="56"/>
        <v>N/A</v>
      </c>
      <c r="CA34" s="2" t="str">
        <f t="shared" si="57"/>
        <v>N/A</v>
      </c>
      <c r="CB34" s="2" t="str">
        <f t="shared" si="58"/>
        <v>N/A</v>
      </c>
      <c r="CD34" s="2">
        <f t="shared" si="59"/>
        <v>0</v>
      </c>
      <c r="CE34" s="2" t="str">
        <f t="shared" si="60"/>
        <v>N/A</v>
      </c>
      <c r="CF34" s="2" t="str">
        <f t="shared" si="61"/>
        <v>N/A</v>
      </c>
      <c r="CG34" s="2" t="str">
        <f t="shared" si="62"/>
        <v>N/A</v>
      </c>
      <c r="CH34" s="2" t="str">
        <f t="shared" si="63"/>
        <v>N/A</v>
      </c>
      <c r="CJ34" s="2">
        <f t="shared" si="21"/>
        <v>1</v>
      </c>
      <c r="CK34" s="2">
        <f t="shared" si="64"/>
        <v>7</v>
      </c>
      <c r="CL34" s="2">
        <f t="shared" si="65"/>
        <v>9</v>
      </c>
      <c r="CM34" s="2">
        <f t="shared" si="66"/>
        <v>6</v>
      </c>
      <c r="CN34" s="2">
        <f t="shared" si="67"/>
        <v>6</v>
      </c>
      <c r="CP34" s="2">
        <v>1</v>
      </c>
      <c r="CQ34" s="2">
        <v>2</v>
      </c>
      <c r="CR34" s="2">
        <v>2</v>
      </c>
      <c r="CS34" s="2">
        <v>3</v>
      </c>
      <c r="CU34" s="2">
        <v>0</v>
      </c>
      <c r="CV34" s="2">
        <v>0</v>
      </c>
      <c r="CW34" s="2">
        <v>0</v>
      </c>
      <c r="CX34" s="2">
        <v>1</v>
      </c>
      <c r="CZ34" s="2">
        <v>0</v>
      </c>
      <c r="DA34" s="2">
        <v>0</v>
      </c>
      <c r="DB34" s="2">
        <v>0</v>
      </c>
      <c r="DC34" s="2">
        <v>1</v>
      </c>
    </row>
    <row r="35" spans="1:107" x14ac:dyDescent="0.2">
      <c r="A35" s="2" t="s">
        <v>226</v>
      </c>
      <c r="B35" s="2">
        <v>16</v>
      </c>
      <c r="C35" s="2">
        <v>371</v>
      </c>
      <c r="D35" s="2">
        <v>4</v>
      </c>
      <c r="E35" s="2">
        <v>12</v>
      </c>
      <c r="F35" s="2">
        <v>6</v>
      </c>
      <c r="G35" s="2">
        <v>5</v>
      </c>
      <c r="H35" s="2">
        <v>6</v>
      </c>
      <c r="I35" s="2">
        <v>5</v>
      </c>
      <c r="J35" s="2">
        <v>1</v>
      </c>
      <c r="L35" s="2">
        <f t="shared" si="69"/>
        <v>0</v>
      </c>
      <c r="M35" s="2">
        <f t="shared" si="1"/>
        <v>0</v>
      </c>
      <c r="N35" s="2">
        <f t="shared" si="2"/>
        <v>0</v>
      </c>
      <c r="O35" s="2">
        <f t="shared" si="3"/>
        <v>0</v>
      </c>
      <c r="Q35" s="2">
        <f t="shared" si="22"/>
        <v>0</v>
      </c>
      <c r="R35" s="2">
        <f t="shared" si="23"/>
        <v>0</v>
      </c>
      <c r="S35" s="2">
        <f t="shared" si="24"/>
        <v>0</v>
      </c>
      <c r="T35" s="2">
        <f t="shared" si="25"/>
        <v>0</v>
      </c>
      <c r="V35" s="2">
        <f t="shared" si="26"/>
        <v>0</v>
      </c>
      <c r="W35" s="2">
        <f t="shared" si="27"/>
        <v>1</v>
      </c>
      <c r="X35" s="2">
        <f t="shared" si="28"/>
        <v>0</v>
      </c>
      <c r="Y35" s="2">
        <f t="shared" si="29"/>
        <v>1</v>
      </c>
      <c r="AA35" s="2">
        <f t="shared" si="30"/>
        <v>1</v>
      </c>
      <c r="AB35" s="2">
        <f t="shared" si="31"/>
        <v>0</v>
      </c>
      <c r="AC35" s="2">
        <f t="shared" si="32"/>
        <v>1</v>
      </c>
      <c r="AD35" s="2">
        <f t="shared" si="33"/>
        <v>0</v>
      </c>
      <c r="AF35" s="2">
        <f t="shared" si="34"/>
        <v>0</v>
      </c>
      <c r="AG35" s="2">
        <f t="shared" si="35"/>
        <v>0</v>
      </c>
      <c r="AH35" s="2">
        <f t="shared" si="36"/>
        <v>0</v>
      </c>
      <c r="AI35" s="2">
        <f t="shared" si="37"/>
        <v>0</v>
      </c>
      <c r="AK35" s="2">
        <f t="shared" si="38"/>
        <v>0</v>
      </c>
      <c r="AL35" s="2">
        <f t="shared" si="39"/>
        <v>0</v>
      </c>
      <c r="AM35" s="2">
        <f t="shared" si="40"/>
        <v>0</v>
      </c>
      <c r="AN35" s="2">
        <f t="shared" si="41"/>
        <v>0</v>
      </c>
      <c r="AP35" s="2">
        <f t="shared" si="42"/>
        <v>0</v>
      </c>
      <c r="AQ35" s="2">
        <f t="shared" si="43"/>
        <v>0</v>
      </c>
      <c r="AR35" s="2">
        <f t="shared" si="44"/>
        <v>0</v>
      </c>
      <c r="AS35" s="2">
        <f t="shared" si="45"/>
        <v>0</v>
      </c>
      <c r="AU35" s="2">
        <f t="shared" si="46"/>
        <v>0</v>
      </c>
      <c r="AV35" s="2">
        <f t="shared" si="4"/>
        <v>0</v>
      </c>
      <c r="AW35" s="2">
        <f t="shared" si="47"/>
        <v>0</v>
      </c>
      <c r="AX35" s="2">
        <f t="shared" si="48"/>
        <v>0</v>
      </c>
      <c r="AZ35" s="2">
        <f t="shared" si="5"/>
        <v>0</v>
      </c>
      <c r="BA35" s="2">
        <f t="shared" si="6"/>
        <v>0</v>
      </c>
      <c r="BB35" s="2">
        <f t="shared" si="7"/>
        <v>0</v>
      </c>
      <c r="BC35" s="2">
        <f t="shared" si="8"/>
        <v>1</v>
      </c>
      <c r="BD35" s="2">
        <f t="shared" si="9"/>
        <v>1</v>
      </c>
      <c r="BE35" s="2">
        <f t="shared" si="10"/>
        <v>0</v>
      </c>
      <c r="BF35" s="2">
        <f t="shared" si="11"/>
        <v>0</v>
      </c>
      <c r="BG35" s="2">
        <f t="shared" si="12"/>
        <v>0</v>
      </c>
      <c r="BH35" s="2">
        <f t="shared" si="13"/>
        <v>0</v>
      </c>
      <c r="BI35" s="2">
        <f t="shared" si="14"/>
        <v>1</v>
      </c>
      <c r="BJ35" s="2">
        <f t="shared" si="15"/>
        <v>0</v>
      </c>
      <c r="BK35" s="2">
        <f t="shared" si="16"/>
        <v>1</v>
      </c>
      <c r="BM35" s="8">
        <f t="shared" si="49"/>
        <v>0</v>
      </c>
      <c r="BN35" s="2">
        <f t="shared" si="17"/>
        <v>0</v>
      </c>
      <c r="BO35" s="2">
        <f t="shared" si="18"/>
        <v>0</v>
      </c>
      <c r="BP35" s="2">
        <f t="shared" si="19"/>
        <v>0</v>
      </c>
      <c r="BQ35" s="2">
        <f t="shared" si="20"/>
        <v>0</v>
      </c>
      <c r="BS35" s="2">
        <f t="shared" si="50"/>
        <v>0</v>
      </c>
      <c r="BT35" s="2">
        <f t="shared" si="51"/>
        <v>0</v>
      </c>
      <c r="BU35" s="2">
        <f t="shared" si="52"/>
        <v>0</v>
      </c>
      <c r="BV35" s="2">
        <f t="shared" si="53"/>
        <v>0</v>
      </c>
      <c r="BX35" s="2">
        <f t="shared" si="54"/>
        <v>0</v>
      </c>
      <c r="BY35" s="2" t="str">
        <f t="shared" si="55"/>
        <v>N/A</v>
      </c>
      <c r="BZ35" s="2" t="str">
        <f t="shared" si="56"/>
        <v>N/A</v>
      </c>
      <c r="CA35" s="2" t="str">
        <f t="shared" si="57"/>
        <v>N/A</v>
      </c>
      <c r="CB35" s="2" t="str">
        <f t="shared" si="58"/>
        <v>N/A</v>
      </c>
      <c r="CD35" s="2">
        <f t="shared" si="59"/>
        <v>1</v>
      </c>
      <c r="CE35" s="2">
        <f t="shared" si="60"/>
        <v>6</v>
      </c>
      <c r="CF35" s="2">
        <f t="shared" si="61"/>
        <v>5</v>
      </c>
      <c r="CG35" s="2">
        <f t="shared" si="62"/>
        <v>6</v>
      </c>
      <c r="CH35" s="2">
        <f t="shared" si="63"/>
        <v>5</v>
      </c>
      <c r="CJ35" s="2">
        <f t="shared" si="21"/>
        <v>0</v>
      </c>
      <c r="CK35" s="2" t="str">
        <f t="shared" si="64"/>
        <v>N/A</v>
      </c>
      <c r="CL35" s="2" t="str">
        <f t="shared" si="65"/>
        <v>N/A</v>
      </c>
      <c r="CM35" s="2" t="str">
        <f t="shared" si="66"/>
        <v>N/A</v>
      </c>
      <c r="CN35" s="2" t="str">
        <f t="shared" si="67"/>
        <v>N/A</v>
      </c>
      <c r="CP35" s="2">
        <v>1</v>
      </c>
      <c r="CQ35" s="2">
        <v>3</v>
      </c>
      <c r="CR35" s="2">
        <v>2</v>
      </c>
      <c r="CS35" s="2">
        <v>1</v>
      </c>
      <c r="CU35" s="2">
        <v>0</v>
      </c>
      <c r="CV35" s="2">
        <v>1</v>
      </c>
      <c r="CW35" s="2">
        <v>0</v>
      </c>
      <c r="CX35" s="2">
        <v>0</v>
      </c>
      <c r="CZ35" s="2">
        <v>0</v>
      </c>
      <c r="DA35" s="2">
        <v>1</v>
      </c>
      <c r="DB35" s="2">
        <v>1</v>
      </c>
      <c r="DC35" s="2">
        <v>0</v>
      </c>
    </row>
    <row r="36" spans="1:107" x14ac:dyDescent="0.2">
      <c r="A36" s="2" t="s">
        <v>226</v>
      </c>
      <c r="B36" s="2">
        <v>17</v>
      </c>
      <c r="C36" s="2">
        <v>133</v>
      </c>
      <c r="D36" s="2">
        <v>3</v>
      </c>
      <c r="E36" s="2">
        <v>16</v>
      </c>
      <c r="F36" s="2">
        <v>3</v>
      </c>
      <c r="G36" s="2">
        <v>3</v>
      </c>
      <c r="H36" s="2">
        <v>4</v>
      </c>
      <c r="I36" s="2">
        <v>4</v>
      </c>
      <c r="J36" s="2">
        <v>1</v>
      </c>
      <c r="L36" s="2">
        <f t="shared" si="69"/>
        <v>1</v>
      </c>
      <c r="M36" s="2">
        <f t="shared" si="1"/>
        <v>1</v>
      </c>
      <c r="N36" s="2">
        <f t="shared" si="2"/>
        <v>0</v>
      </c>
      <c r="O36" s="2">
        <f t="shared" si="3"/>
        <v>0</v>
      </c>
      <c r="Q36" s="2">
        <f t="shared" si="22"/>
        <v>0</v>
      </c>
      <c r="R36" s="2">
        <f t="shared" si="23"/>
        <v>0</v>
      </c>
      <c r="S36" s="2">
        <f t="shared" si="24"/>
        <v>0</v>
      </c>
      <c r="T36" s="2">
        <f t="shared" si="25"/>
        <v>0</v>
      </c>
      <c r="V36" s="2">
        <f t="shared" si="26"/>
        <v>0</v>
      </c>
      <c r="W36" s="2">
        <f t="shared" si="27"/>
        <v>0</v>
      </c>
      <c r="X36" s="2">
        <f t="shared" si="28"/>
        <v>1</v>
      </c>
      <c r="Y36" s="2">
        <f t="shared" si="29"/>
        <v>1</v>
      </c>
      <c r="AA36" s="2">
        <f t="shared" si="30"/>
        <v>0</v>
      </c>
      <c r="AB36" s="2">
        <f t="shared" si="31"/>
        <v>0</v>
      </c>
      <c r="AC36" s="2">
        <f t="shared" si="32"/>
        <v>0</v>
      </c>
      <c r="AD36" s="2">
        <f t="shared" si="33"/>
        <v>0</v>
      </c>
      <c r="AF36" s="2">
        <f t="shared" si="34"/>
        <v>0</v>
      </c>
      <c r="AG36" s="2">
        <f t="shared" si="35"/>
        <v>0</v>
      </c>
      <c r="AH36" s="2">
        <f t="shared" si="36"/>
        <v>0</v>
      </c>
      <c r="AI36" s="2">
        <f t="shared" si="37"/>
        <v>0</v>
      </c>
      <c r="AK36" s="2">
        <f t="shared" si="38"/>
        <v>0</v>
      </c>
      <c r="AL36" s="2">
        <f t="shared" si="39"/>
        <v>0</v>
      </c>
      <c r="AM36" s="2">
        <f t="shared" si="40"/>
        <v>0</v>
      </c>
      <c r="AN36" s="2">
        <f t="shared" si="41"/>
        <v>0</v>
      </c>
      <c r="AP36" s="2">
        <f t="shared" si="42"/>
        <v>0</v>
      </c>
      <c r="AQ36" s="2">
        <f t="shared" si="43"/>
        <v>0</v>
      </c>
      <c r="AR36" s="2">
        <f t="shared" si="44"/>
        <v>0</v>
      </c>
      <c r="AS36" s="2">
        <f t="shared" si="45"/>
        <v>0</v>
      </c>
      <c r="AU36" s="2">
        <f t="shared" si="46"/>
        <v>0</v>
      </c>
      <c r="AV36" s="2">
        <f t="shared" si="4"/>
        <v>0</v>
      </c>
      <c r="AW36" s="2">
        <f t="shared" si="47"/>
        <v>0</v>
      </c>
      <c r="AX36" s="2">
        <f t="shared" si="48"/>
        <v>0</v>
      </c>
      <c r="AZ36" s="2">
        <f t="shared" si="5"/>
        <v>0</v>
      </c>
      <c r="BA36" s="2">
        <f t="shared" si="6"/>
        <v>1</v>
      </c>
      <c r="BB36" s="2">
        <f t="shared" si="7"/>
        <v>1</v>
      </c>
      <c r="BC36" s="2">
        <f t="shared" si="8"/>
        <v>0</v>
      </c>
      <c r="BD36" s="2">
        <f t="shared" si="9"/>
        <v>1</v>
      </c>
      <c r="BE36" s="2">
        <f t="shared" si="10"/>
        <v>1</v>
      </c>
      <c r="BF36" s="2">
        <f t="shared" si="11"/>
        <v>0</v>
      </c>
      <c r="BG36" s="2">
        <f t="shared" si="12"/>
        <v>0</v>
      </c>
      <c r="BH36" s="2">
        <f t="shared" si="13"/>
        <v>0</v>
      </c>
      <c r="BI36" s="2">
        <f t="shared" si="14"/>
        <v>0</v>
      </c>
      <c r="BJ36" s="2">
        <f t="shared" si="15"/>
        <v>0</v>
      </c>
      <c r="BK36" s="2">
        <f t="shared" si="16"/>
        <v>0</v>
      </c>
      <c r="BM36" s="8">
        <f t="shared" si="49"/>
        <v>0</v>
      </c>
      <c r="BN36" s="2">
        <f t="shared" si="17"/>
        <v>0</v>
      </c>
      <c r="BO36" s="2">
        <f t="shared" si="18"/>
        <v>0</v>
      </c>
      <c r="BP36" s="2">
        <f t="shared" si="19"/>
        <v>0</v>
      </c>
      <c r="BQ36" s="2">
        <f t="shared" si="20"/>
        <v>0</v>
      </c>
      <c r="BS36" s="2">
        <f t="shared" si="50"/>
        <v>0</v>
      </c>
      <c r="BT36" s="2">
        <f t="shared" si="51"/>
        <v>0</v>
      </c>
      <c r="BU36" s="2">
        <f t="shared" si="52"/>
        <v>0</v>
      </c>
      <c r="BV36" s="2">
        <f t="shared" si="53"/>
        <v>0</v>
      </c>
      <c r="BX36" s="2">
        <f t="shared" si="54"/>
        <v>1</v>
      </c>
      <c r="BY36" s="2">
        <f t="shared" si="55"/>
        <v>3</v>
      </c>
      <c r="BZ36" s="2">
        <f t="shared" si="56"/>
        <v>3</v>
      </c>
      <c r="CA36" s="2">
        <f t="shared" si="57"/>
        <v>4</v>
      </c>
      <c r="CB36" s="2">
        <f t="shared" si="58"/>
        <v>4</v>
      </c>
      <c r="CD36" s="2">
        <f t="shared" si="59"/>
        <v>0</v>
      </c>
      <c r="CE36" s="2" t="str">
        <f t="shared" si="60"/>
        <v>N/A</v>
      </c>
      <c r="CF36" s="2" t="str">
        <f t="shared" si="61"/>
        <v>N/A</v>
      </c>
      <c r="CG36" s="2" t="str">
        <f t="shared" si="62"/>
        <v>N/A</v>
      </c>
      <c r="CH36" s="2" t="str">
        <f t="shared" si="63"/>
        <v>N/A</v>
      </c>
      <c r="CJ36" s="2">
        <f t="shared" si="21"/>
        <v>0</v>
      </c>
      <c r="CK36" s="2" t="str">
        <f t="shared" si="64"/>
        <v>N/A</v>
      </c>
      <c r="CL36" s="2" t="str">
        <f t="shared" si="65"/>
        <v>N/A</v>
      </c>
      <c r="CM36" s="2" t="str">
        <f t="shared" si="66"/>
        <v>N/A</v>
      </c>
      <c r="CN36" s="2" t="str">
        <f t="shared" si="67"/>
        <v>N/A</v>
      </c>
      <c r="CP36" s="2">
        <v>2</v>
      </c>
      <c r="CQ36" s="2">
        <v>1</v>
      </c>
      <c r="CR36" s="2">
        <v>3</v>
      </c>
      <c r="CS36" s="2">
        <v>2</v>
      </c>
      <c r="CU36" s="2">
        <v>1</v>
      </c>
      <c r="CV36" s="2">
        <v>0</v>
      </c>
      <c r="CW36" s="2">
        <v>1</v>
      </c>
      <c r="CX36" s="2">
        <v>0</v>
      </c>
      <c r="CZ36" s="2">
        <v>0</v>
      </c>
      <c r="DA36" s="2">
        <v>0</v>
      </c>
      <c r="DB36" s="2">
        <v>0</v>
      </c>
      <c r="DC36" s="2">
        <v>0</v>
      </c>
    </row>
    <row r="37" spans="1:107" x14ac:dyDescent="0.2">
      <c r="A37" s="2" t="s">
        <v>226</v>
      </c>
      <c r="B37" s="2">
        <v>18</v>
      </c>
      <c r="C37" s="2">
        <v>350</v>
      </c>
      <c r="D37" s="2">
        <v>4</v>
      </c>
      <c r="E37" s="2">
        <v>6</v>
      </c>
      <c r="F37" s="2">
        <v>6</v>
      </c>
      <c r="G37" s="2">
        <v>5</v>
      </c>
      <c r="H37" s="2">
        <v>4</v>
      </c>
      <c r="I37" s="2">
        <v>7</v>
      </c>
      <c r="J37" s="2">
        <v>1</v>
      </c>
      <c r="L37" s="2">
        <f t="shared" si="69"/>
        <v>0</v>
      </c>
      <c r="M37" s="2">
        <f t="shared" si="1"/>
        <v>0</v>
      </c>
      <c r="N37" s="2">
        <f t="shared" si="2"/>
        <v>1</v>
      </c>
      <c r="O37" s="2">
        <f t="shared" si="3"/>
        <v>0</v>
      </c>
      <c r="Q37" s="2">
        <f t="shared" si="22"/>
        <v>0</v>
      </c>
      <c r="R37" s="2">
        <f t="shared" si="23"/>
        <v>0</v>
      </c>
      <c r="S37" s="2">
        <f t="shared" si="24"/>
        <v>0</v>
      </c>
      <c r="T37" s="2">
        <f t="shared" si="25"/>
        <v>0</v>
      </c>
      <c r="V37" s="2">
        <f t="shared" si="26"/>
        <v>0</v>
      </c>
      <c r="W37" s="2">
        <f t="shared" si="27"/>
        <v>1</v>
      </c>
      <c r="X37" s="2">
        <f t="shared" si="28"/>
        <v>0</v>
      </c>
      <c r="Y37" s="2">
        <f t="shared" si="29"/>
        <v>0</v>
      </c>
      <c r="AA37" s="2">
        <f t="shared" si="30"/>
        <v>1</v>
      </c>
      <c r="AB37" s="2">
        <f t="shared" si="31"/>
        <v>0</v>
      </c>
      <c r="AC37" s="2">
        <f t="shared" si="32"/>
        <v>0</v>
      </c>
      <c r="AD37" s="2">
        <f t="shared" si="33"/>
        <v>0</v>
      </c>
      <c r="AF37" s="2">
        <f t="shared" si="34"/>
        <v>0</v>
      </c>
      <c r="AG37" s="2">
        <f t="shared" si="35"/>
        <v>0</v>
      </c>
      <c r="AH37" s="2">
        <f t="shared" si="36"/>
        <v>0</v>
      </c>
      <c r="AI37" s="2">
        <f t="shared" si="37"/>
        <v>1</v>
      </c>
      <c r="AK37" s="2">
        <f t="shared" si="38"/>
        <v>0</v>
      </c>
      <c r="AL37" s="2">
        <f t="shared" si="39"/>
        <v>0</v>
      </c>
      <c r="AM37" s="2">
        <f t="shared" si="40"/>
        <v>0</v>
      </c>
      <c r="AN37" s="2">
        <f t="shared" si="41"/>
        <v>0</v>
      </c>
      <c r="AP37" s="2">
        <f t="shared" si="42"/>
        <v>0</v>
      </c>
      <c r="AQ37" s="2">
        <f t="shared" si="43"/>
        <v>0</v>
      </c>
      <c r="AR37" s="2">
        <f t="shared" si="44"/>
        <v>0</v>
      </c>
      <c r="AS37" s="2">
        <f t="shared" si="45"/>
        <v>0</v>
      </c>
      <c r="AU37" s="2">
        <f t="shared" si="46"/>
        <v>0</v>
      </c>
      <c r="AV37" s="2">
        <f t="shared" si="4"/>
        <v>0</v>
      </c>
      <c r="AW37" s="2">
        <f t="shared" si="47"/>
        <v>0</v>
      </c>
      <c r="AX37" s="2">
        <f t="shared" si="48"/>
        <v>0</v>
      </c>
      <c r="AZ37" s="2">
        <f t="shared" si="5"/>
        <v>0</v>
      </c>
      <c r="BA37" s="2">
        <f t="shared" si="6"/>
        <v>0</v>
      </c>
      <c r="BB37" s="2">
        <f t="shared" si="7"/>
        <v>1</v>
      </c>
      <c r="BC37" s="2">
        <f t="shared" si="8"/>
        <v>1</v>
      </c>
      <c r="BD37" s="2">
        <f t="shared" si="9"/>
        <v>0</v>
      </c>
      <c r="BE37" s="2">
        <f t="shared" si="10"/>
        <v>1</v>
      </c>
      <c r="BF37" s="2">
        <f t="shared" si="11"/>
        <v>1</v>
      </c>
      <c r="BG37" s="2">
        <f t="shared" si="12"/>
        <v>1</v>
      </c>
      <c r="BH37" s="2">
        <f t="shared" si="13"/>
        <v>1</v>
      </c>
      <c r="BI37" s="2">
        <f t="shared" si="14"/>
        <v>0</v>
      </c>
      <c r="BJ37" s="2">
        <f t="shared" si="15"/>
        <v>0</v>
      </c>
      <c r="BK37" s="2">
        <f t="shared" si="16"/>
        <v>0</v>
      </c>
      <c r="BM37" s="8" t="str">
        <f t="shared" si="49"/>
        <v>Dan</v>
      </c>
      <c r="BN37" s="2">
        <f t="shared" si="17"/>
        <v>0</v>
      </c>
      <c r="BO37" s="2">
        <f t="shared" si="18"/>
        <v>0</v>
      </c>
      <c r="BP37" s="2">
        <f t="shared" si="19"/>
        <v>1</v>
      </c>
      <c r="BQ37" s="2">
        <f t="shared" si="20"/>
        <v>0</v>
      </c>
      <c r="BS37" s="2">
        <f t="shared" si="50"/>
        <v>0</v>
      </c>
      <c r="BT37" s="2">
        <f t="shared" si="51"/>
        <v>0</v>
      </c>
      <c r="BU37" s="2">
        <f t="shared" si="52"/>
        <v>0</v>
      </c>
      <c r="BV37" s="2">
        <f t="shared" si="53"/>
        <v>0</v>
      </c>
      <c r="BX37" s="2">
        <f t="shared" si="54"/>
        <v>0</v>
      </c>
      <c r="BY37" s="2" t="str">
        <f t="shared" si="55"/>
        <v>N/A</v>
      </c>
      <c r="BZ37" s="2" t="str">
        <f t="shared" si="56"/>
        <v>N/A</v>
      </c>
      <c r="CA37" s="2" t="str">
        <f t="shared" si="57"/>
        <v>N/A</v>
      </c>
      <c r="CB37" s="2" t="str">
        <f t="shared" si="58"/>
        <v>N/A</v>
      </c>
      <c r="CD37" s="2">
        <f t="shared" si="59"/>
        <v>1</v>
      </c>
      <c r="CE37" s="2">
        <f t="shared" si="60"/>
        <v>6</v>
      </c>
      <c r="CF37" s="2">
        <f t="shared" si="61"/>
        <v>5</v>
      </c>
      <c r="CG37" s="2">
        <f t="shared" si="62"/>
        <v>4</v>
      </c>
      <c r="CH37" s="2">
        <f t="shared" si="63"/>
        <v>7</v>
      </c>
      <c r="CJ37" s="2">
        <f t="shared" si="21"/>
        <v>0</v>
      </c>
      <c r="CK37" s="2" t="str">
        <f t="shared" si="64"/>
        <v>N/A</v>
      </c>
      <c r="CL37" s="2" t="str">
        <f t="shared" si="65"/>
        <v>N/A</v>
      </c>
      <c r="CM37" s="2" t="str">
        <f t="shared" si="66"/>
        <v>N/A</v>
      </c>
      <c r="CN37" s="2" t="str">
        <f t="shared" si="67"/>
        <v>N/A</v>
      </c>
      <c r="CP37" s="2">
        <v>1</v>
      </c>
      <c r="CQ37" s="2">
        <v>2</v>
      </c>
      <c r="CR37" s="2">
        <v>1</v>
      </c>
      <c r="CS37" s="2">
        <v>2</v>
      </c>
      <c r="CU37" s="2">
        <v>0</v>
      </c>
      <c r="CV37" s="2">
        <v>0</v>
      </c>
      <c r="CW37" s="2">
        <v>0</v>
      </c>
      <c r="CX37" s="2">
        <v>0</v>
      </c>
      <c r="CZ37" s="2">
        <v>0</v>
      </c>
      <c r="DA37" s="2">
        <v>1</v>
      </c>
      <c r="DB37" s="2">
        <v>0</v>
      </c>
      <c r="DC37" s="2">
        <v>0</v>
      </c>
    </row>
    <row r="38" spans="1:107" x14ac:dyDescent="0.2">
      <c r="A38" s="2" t="s">
        <v>231</v>
      </c>
      <c r="B38" s="2">
        <v>1</v>
      </c>
      <c r="C38" s="2">
        <v>459</v>
      </c>
      <c r="D38" s="2">
        <v>5</v>
      </c>
      <c r="E38" s="2">
        <v>3</v>
      </c>
      <c r="F38" s="2">
        <v>5</v>
      </c>
      <c r="G38" s="2">
        <v>9</v>
      </c>
      <c r="H38" s="2">
        <v>7</v>
      </c>
      <c r="I38" s="2">
        <v>5</v>
      </c>
      <c r="J38" s="2">
        <v>1</v>
      </c>
      <c r="L38" s="2">
        <f t="shared" si="69"/>
        <v>1</v>
      </c>
      <c r="M38" s="2">
        <f t="shared" ref="M38:M55" si="70">IF(G38=$D38,1,0)</f>
        <v>0</v>
      </c>
      <c r="N38" s="2">
        <f t="shared" ref="N38:N55" si="71">IF(H38=$D38,1,0)</f>
        <v>0</v>
      </c>
      <c r="O38" s="2">
        <f t="shared" ref="O38:O55" si="72">IF(I38=$D38,1,0)</f>
        <v>1</v>
      </c>
      <c r="Q38" s="2">
        <f t="shared" ref="Q38:Q55" si="73">IF(F38&lt;$D38,1,0)</f>
        <v>0</v>
      </c>
      <c r="R38" s="2">
        <f t="shared" ref="R38:R55" si="74">IF(G38&lt;$D38,1,0)</f>
        <v>0</v>
      </c>
      <c r="S38" s="2">
        <f t="shared" ref="S38:S55" si="75">IF(H38&lt;$D38,1,0)</f>
        <v>0</v>
      </c>
      <c r="T38" s="2">
        <f t="shared" ref="T38:T55" si="76">IF(I38&lt;$D38,1,0)</f>
        <v>0</v>
      </c>
      <c r="V38" s="2">
        <f t="shared" ref="V38:V55" si="77">IF(F38-1=$D38,1,0)</f>
        <v>0</v>
      </c>
      <c r="W38" s="2">
        <f t="shared" ref="W38:W55" si="78">IF(G38-1=$D38,1,0)</f>
        <v>0</v>
      </c>
      <c r="X38" s="2">
        <f t="shared" ref="X38:X55" si="79">IF(H38-1=$D38,1,0)</f>
        <v>0</v>
      </c>
      <c r="Y38" s="2">
        <f t="shared" ref="Y38:Y55" si="80">IF(I38-1=$D38,1,0)</f>
        <v>0</v>
      </c>
      <c r="AA38" s="2">
        <f t="shared" ref="AA38:AA55" si="81">IF(F38-2=$D38,1,0)</f>
        <v>0</v>
      </c>
      <c r="AB38" s="2">
        <f t="shared" ref="AB38:AB55" si="82">IF(G38-2=$D38,1,0)</f>
        <v>0</v>
      </c>
      <c r="AC38" s="2">
        <f t="shared" ref="AC38:AC55" si="83">IF(H38-2=$D38,1,0)</f>
        <v>1</v>
      </c>
      <c r="AD38" s="2">
        <f t="shared" ref="AD38:AD55" si="84">IF(I38-2=$D38,1,0)</f>
        <v>0</v>
      </c>
      <c r="AF38" s="2">
        <f t="shared" ref="AF38:AF55" si="85">IF(F38-3=$D38,1,0)</f>
        <v>0</v>
      </c>
      <c r="AG38" s="2">
        <f t="shared" ref="AG38:AG55" si="86">IF(G38-3=$D38,1,0)</f>
        <v>0</v>
      </c>
      <c r="AH38" s="2">
        <f t="shared" ref="AH38:AH55" si="87">IF(H38-3=$D38,1,0)</f>
        <v>0</v>
      </c>
      <c r="AI38" s="2">
        <f t="shared" ref="AI38:AI55" si="88">IF(I38-3=$D38,1,0)</f>
        <v>0</v>
      </c>
      <c r="AK38" s="2">
        <f t="shared" ref="AK38:AK55" si="89">IF(F38-4=$D38,1,0)</f>
        <v>0</v>
      </c>
      <c r="AL38" s="2">
        <f t="shared" ref="AL38:AL55" si="90">IF(G38-4=$D38,1,0)</f>
        <v>1</v>
      </c>
      <c r="AM38" s="2">
        <f t="shared" ref="AM38:AM55" si="91">IF(H38-4=$D38,1,0)</f>
        <v>0</v>
      </c>
      <c r="AN38" s="2">
        <f t="shared" ref="AN38:AN55" si="92">IF(I38-4=$D38,1,0)</f>
        <v>0</v>
      </c>
      <c r="AP38" s="2">
        <f t="shared" ref="AP38:AP55" si="93">IF(F38-5=$D38,1,0)</f>
        <v>0</v>
      </c>
      <c r="AQ38" s="2">
        <f t="shared" ref="AQ38:AQ55" si="94">IF(G38-5=$D38,1,0)</f>
        <v>0</v>
      </c>
      <c r="AR38" s="2">
        <f t="shared" ref="AR38:AR55" si="95">IF(H38-5=$D38,1,0)</f>
        <v>0</v>
      </c>
      <c r="AS38" s="2">
        <f t="shared" ref="AS38:AS55" si="96">IF(I38-5=$D38,1,0)</f>
        <v>0</v>
      </c>
      <c r="AU38" s="2">
        <f t="shared" ref="AU38:AU55" si="97">IF(F38-6=$D38,1,0)</f>
        <v>0</v>
      </c>
      <c r="AV38" s="2">
        <f t="shared" ref="AV38:AV55" si="98">IF(G38-6=$D38,1,0)</f>
        <v>0</v>
      </c>
      <c r="AW38" s="2">
        <f t="shared" ref="AW38:AW55" si="99">IF(H38-6=$D38,1,0)</f>
        <v>0</v>
      </c>
      <c r="AX38" s="2">
        <f t="shared" ref="AX38:AX55" si="100">IF(I38-6=$D38,1,0)</f>
        <v>0</v>
      </c>
      <c r="AZ38" s="2">
        <f t="shared" ref="AZ38:AZ55" si="101">IF(F38&lt;G38,1,0)</f>
        <v>1</v>
      </c>
      <c r="BA38" s="2">
        <f t="shared" ref="BA38:BA55" si="102">IF(F38&lt;H38,1,0)</f>
        <v>1</v>
      </c>
      <c r="BB38" s="2">
        <f t="shared" ref="BB38:BB55" si="103">IF(F38&lt;I38,1,0)</f>
        <v>0</v>
      </c>
      <c r="BC38" s="2">
        <f t="shared" ref="BC38:BC55" si="104">IF(G38&lt;F38,1,0)</f>
        <v>0</v>
      </c>
      <c r="BD38" s="2">
        <f t="shared" ref="BD38:BD55" si="105">IF(G38&lt;H38,1,0)</f>
        <v>0</v>
      </c>
      <c r="BE38" s="2">
        <f t="shared" ref="BE38:BE55" si="106">IF(G38&lt;I38,1,0)</f>
        <v>0</v>
      </c>
      <c r="BF38" s="2">
        <f t="shared" ref="BF38:BF55" si="107">IF(H38&lt;F38,1,0)</f>
        <v>0</v>
      </c>
      <c r="BG38" s="2">
        <f t="shared" ref="BG38:BG55" si="108">IF(H38&lt;G38,1,0)</f>
        <v>1</v>
      </c>
      <c r="BH38" s="2">
        <f t="shared" ref="BH38:BH55" si="109">IF(H38&lt;I38,1,0)</f>
        <v>0</v>
      </c>
      <c r="BI38" s="2">
        <f t="shared" ref="BI38:BI55" si="110">IF(I38&lt;F38,1,0)</f>
        <v>0</v>
      </c>
      <c r="BJ38" s="2">
        <f t="shared" ref="BJ38:BJ55" si="111">IF(I38&lt;G38,1,0)</f>
        <v>1</v>
      </c>
      <c r="BK38" s="2">
        <f t="shared" ref="BK38:BK55" si="112">IF(I38&lt;H38,1,0)</f>
        <v>1</v>
      </c>
      <c r="BM38" s="8">
        <f t="shared" si="49"/>
        <v>0</v>
      </c>
      <c r="BN38" s="2">
        <f t="shared" si="17"/>
        <v>0</v>
      </c>
      <c r="BO38" s="2">
        <f t="shared" si="18"/>
        <v>0</v>
      </c>
      <c r="BP38" s="2">
        <f t="shared" si="19"/>
        <v>0</v>
      </c>
      <c r="BQ38" s="2">
        <f t="shared" si="20"/>
        <v>0</v>
      </c>
      <c r="BS38" s="2">
        <f t="shared" ref="BS38:BS55" si="113">IF(F38&gt;=($D38*2),1,0)</f>
        <v>0</v>
      </c>
      <c r="BT38" s="2">
        <f t="shared" ref="BT38:BT55" si="114">IF(G38&gt;=($D38*2),1,0)</f>
        <v>0</v>
      </c>
      <c r="BU38" s="2">
        <f t="shared" ref="BU38:BU55" si="115">IF(H38&gt;=($D38*2),1,0)</f>
        <v>0</v>
      </c>
      <c r="BV38" s="2">
        <f t="shared" ref="BV38:BV55" si="116">IF(I38&gt;=($D38*2),1,0)</f>
        <v>0</v>
      </c>
      <c r="BX38" s="2">
        <f t="shared" si="54"/>
        <v>0</v>
      </c>
      <c r="BY38" s="2" t="str">
        <f t="shared" ref="BY38:BY55" si="117">IF($D38=3,F38,"N/A")</f>
        <v>N/A</v>
      </c>
      <c r="BZ38" s="2" t="str">
        <f t="shared" ref="BZ38:BZ55" si="118">IF($D38=3,G38,"N/A")</f>
        <v>N/A</v>
      </c>
      <c r="CA38" s="2" t="str">
        <f t="shared" ref="CA38:CA55" si="119">IF($D38=3,H38,"N/A")</f>
        <v>N/A</v>
      </c>
      <c r="CB38" s="2" t="str">
        <f t="shared" ref="CB38:CB55" si="120">IF($D38=3,I38,"N/A")</f>
        <v>N/A</v>
      </c>
      <c r="CD38" s="2">
        <f t="shared" si="59"/>
        <v>0</v>
      </c>
      <c r="CE38" s="2" t="str">
        <f t="shared" ref="CE38:CE55" si="121">IF($D38=4,F38,"N/A")</f>
        <v>N/A</v>
      </c>
      <c r="CF38" s="2" t="str">
        <f t="shared" ref="CF38:CF55" si="122">IF($D38=4,G38,"N/A")</f>
        <v>N/A</v>
      </c>
      <c r="CG38" s="2" t="str">
        <f t="shared" ref="CG38:CG55" si="123">IF($D38=4,H38,"N/A")</f>
        <v>N/A</v>
      </c>
      <c r="CH38" s="2" t="str">
        <f t="shared" ref="CH38:CH55" si="124">IF($D38=4,I38,"N/A")</f>
        <v>N/A</v>
      </c>
      <c r="CJ38" s="2">
        <f t="shared" si="21"/>
        <v>1</v>
      </c>
      <c r="CK38" s="2">
        <f t="shared" ref="CK38:CK55" si="125">IF($D38=5,F38,"N/A")</f>
        <v>5</v>
      </c>
      <c r="CL38" s="2">
        <f t="shared" ref="CL38:CL55" si="126">IF($D38=5,G38,"N/A")</f>
        <v>9</v>
      </c>
      <c r="CM38" s="2">
        <f t="shared" ref="CM38:CM55" si="127">IF($D38=5,H38,"N/A")</f>
        <v>7</v>
      </c>
      <c r="CN38" s="2">
        <f t="shared" ref="CN38:CN55" si="128">IF($D38=5,I38,"N/A")</f>
        <v>5</v>
      </c>
      <c r="CP38" s="2">
        <v>2</v>
      </c>
      <c r="CQ38" s="2">
        <v>3</v>
      </c>
      <c r="CR38" s="2">
        <v>2</v>
      </c>
      <c r="CS38" s="2">
        <v>1</v>
      </c>
      <c r="CU38" s="2">
        <v>1</v>
      </c>
      <c r="CV38" s="2">
        <v>0</v>
      </c>
      <c r="CW38" s="2">
        <v>0</v>
      </c>
      <c r="CX38" s="2">
        <v>0</v>
      </c>
      <c r="CZ38" s="2">
        <v>1</v>
      </c>
      <c r="DA38" s="2">
        <v>1</v>
      </c>
      <c r="DB38" s="2">
        <v>1</v>
      </c>
      <c r="DC38" s="2">
        <v>1</v>
      </c>
    </row>
    <row r="39" spans="1:107" x14ac:dyDescent="0.2">
      <c r="A39" s="2" t="s">
        <v>231</v>
      </c>
      <c r="B39" s="2">
        <v>2</v>
      </c>
      <c r="C39" s="2">
        <v>330</v>
      </c>
      <c r="D39" s="2">
        <v>4</v>
      </c>
      <c r="E39" s="2">
        <v>11</v>
      </c>
      <c r="F39" s="2">
        <v>7</v>
      </c>
      <c r="G39" s="2">
        <v>5</v>
      </c>
      <c r="H39" s="2">
        <v>6</v>
      </c>
      <c r="I39" s="2">
        <v>5</v>
      </c>
      <c r="J39" s="2">
        <v>1</v>
      </c>
      <c r="L39" s="2">
        <f t="shared" si="69"/>
        <v>0</v>
      </c>
      <c r="M39" s="2">
        <f t="shared" si="70"/>
        <v>0</v>
      </c>
      <c r="N39" s="2">
        <f t="shared" si="71"/>
        <v>0</v>
      </c>
      <c r="O39" s="2">
        <f t="shared" si="72"/>
        <v>0</v>
      </c>
      <c r="Q39" s="2">
        <f t="shared" si="73"/>
        <v>0</v>
      </c>
      <c r="R39" s="2">
        <f t="shared" si="74"/>
        <v>0</v>
      </c>
      <c r="S39" s="2">
        <f t="shared" si="75"/>
        <v>0</v>
      </c>
      <c r="T39" s="2">
        <f t="shared" si="76"/>
        <v>0</v>
      </c>
      <c r="V39" s="2">
        <f t="shared" si="77"/>
        <v>0</v>
      </c>
      <c r="W39" s="2">
        <f t="shared" si="78"/>
        <v>1</v>
      </c>
      <c r="X39" s="2">
        <f t="shared" si="79"/>
        <v>0</v>
      </c>
      <c r="Y39" s="2">
        <f t="shared" si="80"/>
        <v>1</v>
      </c>
      <c r="AA39" s="2">
        <f t="shared" si="81"/>
        <v>0</v>
      </c>
      <c r="AB39" s="2">
        <f t="shared" si="82"/>
        <v>0</v>
      </c>
      <c r="AC39" s="2">
        <f t="shared" si="83"/>
        <v>1</v>
      </c>
      <c r="AD39" s="2">
        <f t="shared" si="84"/>
        <v>0</v>
      </c>
      <c r="AF39" s="2">
        <f t="shared" si="85"/>
        <v>1</v>
      </c>
      <c r="AG39" s="2">
        <f t="shared" si="86"/>
        <v>0</v>
      </c>
      <c r="AH39" s="2">
        <f t="shared" si="87"/>
        <v>0</v>
      </c>
      <c r="AI39" s="2">
        <f t="shared" si="88"/>
        <v>0</v>
      </c>
      <c r="AK39" s="2">
        <f t="shared" si="89"/>
        <v>0</v>
      </c>
      <c r="AL39" s="2">
        <f t="shared" si="90"/>
        <v>0</v>
      </c>
      <c r="AM39" s="2">
        <f t="shared" si="91"/>
        <v>0</v>
      </c>
      <c r="AN39" s="2">
        <f t="shared" si="92"/>
        <v>0</v>
      </c>
      <c r="AP39" s="2">
        <f t="shared" si="93"/>
        <v>0</v>
      </c>
      <c r="AQ39" s="2">
        <f t="shared" si="94"/>
        <v>0</v>
      </c>
      <c r="AR39" s="2">
        <f t="shared" si="95"/>
        <v>0</v>
      </c>
      <c r="AS39" s="2">
        <f t="shared" si="96"/>
        <v>0</v>
      </c>
      <c r="AU39" s="2">
        <f t="shared" si="97"/>
        <v>0</v>
      </c>
      <c r="AV39" s="2">
        <f t="shared" si="98"/>
        <v>0</v>
      </c>
      <c r="AW39" s="2">
        <f t="shared" si="99"/>
        <v>0</v>
      </c>
      <c r="AX39" s="2">
        <f t="shared" si="100"/>
        <v>0</v>
      </c>
      <c r="AZ39" s="2">
        <f t="shared" si="101"/>
        <v>0</v>
      </c>
      <c r="BA39" s="2">
        <f t="shared" si="102"/>
        <v>0</v>
      </c>
      <c r="BB39" s="2">
        <f t="shared" si="103"/>
        <v>0</v>
      </c>
      <c r="BC39" s="2">
        <f t="shared" si="104"/>
        <v>1</v>
      </c>
      <c r="BD39" s="2">
        <f t="shared" si="105"/>
        <v>1</v>
      </c>
      <c r="BE39" s="2">
        <f t="shared" si="106"/>
        <v>0</v>
      </c>
      <c r="BF39" s="2">
        <f t="shared" si="107"/>
        <v>1</v>
      </c>
      <c r="BG39" s="2">
        <f t="shared" si="108"/>
        <v>0</v>
      </c>
      <c r="BH39" s="2">
        <f t="shared" si="109"/>
        <v>0</v>
      </c>
      <c r="BI39" s="2">
        <f t="shared" si="110"/>
        <v>1</v>
      </c>
      <c r="BJ39" s="2">
        <f t="shared" si="111"/>
        <v>0</v>
      </c>
      <c r="BK39" s="2">
        <f t="shared" si="112"/>
        <v>1</v>
      </c>
      <c r="BM39" s="8">
        <f t="shared" si="49"/>
        <v>0</v>
      </c>
      <c r="BN39" s="2">
        <f t="shared" si="17"/>
        <v>0</v>
      </c>
      <c r="BO39" s="2">
        <f t="shared" si="18"/>
        <v>0</v>
      </c>
      <c r="BP39" s="2">
        <f t="shared" si="19"/>
        <v>0</v>
      </c>
      <c r="BQ39" s="2">
        <f t="shared" si="20"/>
        <v>0</v>
      </c>
      <c r="BS39" s="2">
        <f t="shared" si="113"/>
        <v>0</v>
      </c>
      <c r="BT39" s="2">
        <f t="shared" si="114"/>
        <v>0</v>
      </c>
      <c r="BU39" s="2">
        <f t="shared" si="115"/>
        <v>0</v>
      </c>
      <c r="BV39" s="2">
        <f t="shared" si="116"/>
        <v>0</v>
      </c>
      <c r="BX39" s="2">
        <f t="shared" si="54"/>
        <v>0</v>
      </c>
      <c r="BY39" s="2" t="str">
        <f t="shared" si="117"/>
        <v>N/A</v>
      </c>
      <c r="BZ39" s="2" t="str">
        <f t="shared" si="118"/>
        <v>N/A</v>
      </c>
      <c r="CA39" s="2" t="str">
        <f t="shared" si="119"/>
        <v>N/A</v>
      </c>
      <c r="CB39" s="2" t="str">
        <f t="shared" si="120"/>
        <v>N/A</v>
      </c>
      <c r="CD39" s="2">
        <f t="shared" si="59"/>
        <v>1</v>
      </c>
      <c r="CE39" s="2">
        <f t="shared" si="121"/>
        <v>7</v>
      </c>
      <c r="CF39" s="2">
        <f t="shared" si="122"/>
        <v>5</v>
      </c>
      <c r="CG39" s="2">
        <f t="shared" si="123"/>
        <v>6</v>
      </c>
      <c r="CH39" s="2">
        <f t="shared" si="124"/>
        <v>5</v>
      </c>
      <c r="CJ39" s="2">
        <f t="shared" si="21"/>
        <v>0</v>
      </c>
      <c r="CK39" s="2" t="str">
        <f t="shared" si="125"/>
        <v>N/A</v>
      </c>
      <c r="CL39" s="2" t="str">
        <f t="shared" si="126"/>
        <v>N/A</v>
      </c>
      <c r="CM39" s="2" t="str">
        <f t="shared" si="127"/>
        <v>N/A</v>
      </c>
      <c r="CN39" s="2" t="str">
        <f t="shared" si="128"/>
        <v>N/A</v>
      </c>
      <c r="CP39" s="2">
        <v>3</v>
      </c>
      <c r="CQ39" s="2">
        <v>3</v>
      </c>
      <c r="CR39" s="2">
        <v>2</v>
      </c>
      <c r="CS39" s="2">
        <v>3</v>
      </c>
      <c r="CU39" s="2">
        <v>0</v>
      </c>
      <c r="CV39" s="2">
        <v>1</v>
      </c>
      <c r="CW39" s="2">
        <v>0</v>
      </c>
      <c r="CX39" s="2">
        <v>0</v>
      </c>
      <c r="CZ39" s="2">
        <v>1</v>
      </c>
      <c r="DA39" s="2">
        <v>1</v>
      </c>
      <c r="DB39" s="2">
        <v>0</v>
      </c>
      <c r="DC39" s="2">
        <v>0</v>
      </c>
    </row>
    <row r="40" spans="1:107" x14ac:dyDescent="0.2">
      <c r="A40" s="2" t="s">
        <v>231</v>
      </c>
      <c r="B40" s="2">
        <v>3</v>
      </c>
      <c r="C40" s="2">
        <v>175</v>
      </c>
      <c r="D40" s="2">
        <v>3</v>
      </c>
      <c r="E40" s="2">
        <v>17</v>
      </c>
      <c r="F40" s="2">
        <v>5</v>
      </c>
      <c r="G40" s="2">
        <v>5</v>
      </c>
      <c r="H40" s="2">
        <v>4</v>
      </c>
      <c r="I40" s="2">
        <v>3</v>
      </c>
      <c r="J40" s="2">
        <v>1</v>
      </c>
      <c r="L40" s="2">
        <f t="shared" si="69"/>
        <v>0</v>
      </c>
      <c r="M40" s="2">
        <f t="shared" si="70"/>
        <v>0</v>
      </c>
      <c r="N40" s="2">
        <f t="shared" si="71"/>
        <v>0</v>
      </c>
      <c r="O40" s="2">
        <f t="shared" si="72"/>
        <v>1</v>
      </c>
      <c r="Q40" s="2">
        <f t="shared" si="73"/>
        <v>0</v>
      </c>
      <c r="R40" s="2">
        <f t="shared" si="74"/>
        <v>0</v>
      </c>
      <c r="S40" s="2">
        <f t="shared" si="75"/>
        <v>0</v>
      </c>
      <c r="T40" s="2">
        <f t="shared" si="76"/>
        <v>0</v>
      </c>
      <c r="V40" s="2">
        <f t="shared" si="77"/>
        <v>0</v>
      </c>
      <c r="W40" s="2">
        <f t="shared" si="78"/>
        <v>0</v>
      </c>
      <c r="X40" s="2">
        <f t="shared" si="79"/>
        <v>1</v>
      </c>
      <c r="Y40" s="2">
        <f t="shared" si="80"/>
        <v>0</v>
      </c>
      <c r="AA40" s="2">
        <f t="shared" si="81"/>
        <v>1</v>
      </c>
      <c r="AB40" s="2">
        <f t="shared" si="82"/>
        <v>1</v>
      </c>
      <c r="AC40" s="2">
        <f t="shared" si="83"/>
        <v>0</v>
      </c>
      <c r="AD40" s="2">
        <f t="shared" si="84"/>
        <v>0</v>
      </c>
      <c r="AF40" s="2">
        <f t="shared" si="85"/>
        <v>0</v>
      </c>
      <c r="AG40" s="2">
        <f t="shared" si="86"/>
        <v>0</v>
      </c>
      <c r="AH40" s="2">
        <f t="shared" si="87"/>
        <v>0</v>
      </c>
      <c r="AI40" s="2">
        <f t="shared" si="88"/>
        <v>0</v>
      </c>
      <c r="AK40" s="2">
        <f t="shared" si="89"/>
        <v>0</v>
      </c>
      <c r="AL40" s="2">
        <f t="shared" si="90"/>
        <v>0</v>
      </c>
      <c r="AM40" s="2">
        <f t="shared" si="91"/>
        <v>0</v>
      </c>
      <c r="AN40" s="2">
        <f t="shared" si="92"/>
        <v>0</v>
      </c>
      <c r="AP40" s="2">
        <f t="shared" si="93"/>
        <v>0</v>
      </c>
      <c r="AQ40" s="2">
        <f t="shared" si="94"/>
        <v>0</v>
      </c>
      <c r="AR40" s="2">
        <f t="shared" si="95"/>
        <v>0</v>
      </c>
      <c r="AS40" s="2">
        <f t="shared" si="96"/>
        <v>0</v>
      </c>
      <c r="AU40" s="2">
        <f t="shared" si="97"/>
        <v>0</v>
      </c>
      <c r="AV40" s="2">
        <f t="shared" si="98"/>
        <v>0</v>
      </c>
      <c r="AW40" s="2">
        <f t="shared" si="99"/>
        <v>0</v>
      </c>
      <c r="AX40" s="2">
        <f t="shared" si="100"/>
        <v>0</v>
      </c>
      <c r="AZ40" s="2">
        <f t="shared" si="101"/>
        <v>0</v>
      </c>
      <c r="BA40" s="2">
        <f t="shared" si="102"/>
        <v>0</v>
      </c>
      <c r="BB40" s="2">
        <f t="shared" si="103"/>
        <v>0</v>
      </c>
      <c r="BC40" s="2">
        <f t="shared" si="104"/>
        <v>0</v>
      </c>
      <c r="BD40" s="2">
        <f t="shared" si="105"/>
        <v>0</v>
      </c>
      <c r="BE40" s="2">
        <f t="shared" si="106"/>
        <v>0</v>
      </c>
      <c r="BF40" s="2">
        <f t="shared" si="107"/>
        <v>1</v>
      </c>
      <c r="BG40" s="2">
        <f t="shared" si="108"/>
        <v>1</v>
      </c>
      <c r="BH40" s="2">
        <f t="shared" si="109"/>
        <v>0</v>
      </c>
      <c r="BI40" s="2">
        <f t="shared" si="110"/>
        <v>1</v>
      </c>
      <c r="BJ40" s="2">
        <f t="shared" si="111"/>
        <v>1</v>
      </c>
      <c r="BK40" s="2">
        <f t="shared" si="112"/>
        <v>1</v>
      </c>
      <c r="BM40" s="8" t="str">
        <f t="shared" si="49"/>
        <v>Droz</v>
      </c>
      <c r="BN40" s="2">
        <f t="shared" si="17"/>
        <v>0</v>
      </c>
      <c r="BO40" s="2">
        <f t="shared" si="18"/>
        <v>0</v>
      </c>
      <c r="BP40" s="2">
        <f t="shared" si="19"/>
        <v>0</v>
      </c>
      <c r="BQ40" s="2">
        <f t="shared" si="20"/>
        <v>1</v>
      </c>
      <c r="BS40" s="2">
        <f t="shared" si="113"/>
        <v>0</v>
      </c>
      <c r="BT40" s="2">
        <f t="shared" si="114"/>
        <v>0</v>
      </c>
      <c r="BU40" s="2">
        <f t="shared" si="115"/>
        <v>0</v>
      </c>
      <c r="BV40" s="2">
        <f t="shared" si="116"/>
        <v>0</v>
      </c>
      <c r="BX40" s="2">
        <f t="shared" si="54"/>
        <v>1</v>
      </c>
      <c r="BY40" s="2">
        <f t="shared" si="117"/>
        <v>5</v>
      </c>
      <c r="BZ40" s="2">
        <f t="shared" si="118"/>
        <v>5</v>
      </c>
      <c r="CA40" s="2">
        <f t="shared" si="119"/>
        <v>4</v>
      </c>
      <c r="CB40" s="2">
        <f t="shared" si="120"/>
        <v>3</v>
      </c>
      <c r="CD40" s="2">
        <f t="shared" si="59"/>
        <v>0</v>
      </c>
      <c r="CE40" s="2" t="str">
        <f t="shared" si="121"/>
        <v>N/A</v>
      </c>
      <c r="CF40" s="2" t="str">
        <f t="shared" si="122"/>
        <v>N/A</v>
      </c>
      <c r="CG40" s="2" t="str">
        <f t="shared" si="123"/>
        <v>N/A</v>
      </c>
      <c r="CH40" s="2" t="str">
        <f t="shared" si="124"/>
        <v>N/A</v>
      </c>
      <c r="CJ40" s="2">
        <f t="shared" si="21"/>
        <v>0</v>
      </c>
      <c r="CK40" s="2" t="str">
        <f t="shared" si="125"/>
        <v>N/A</v>
      </c>
      <c r="CL40" s="2" t="str">
        <f t="shared" si="126"/>
        <v>N/A</v>
      </c>
      <c r="CM40" s="2" t="str">
        <f t="shared" si="127"/>
        <v>N/A</v>
      </c>
      <c r="CN40" s="2" t="str">
        <f t="shared" si="128"/>
        <v>N/A</v>
      </c>
      <c r="CP40" s="2">
        <v>2</v>
      </c>
      <c r="CQ40" s="2">
        <v>2</v>
      </c>
      <c r="CR40" s="2">
        <v>2</v>
      </c>
      <c r="CS40" s="2">
        <v>1</v>
      </c>
      <c r="CU40" s="2">
        <v>0</v>
      </c>
      <c r="CV40" s="2">
        <v>0</v>
      </c>
      <c r="CW40" s="2">
        <v>0</v>
      </c>
      <c r="CX40" s="2">
        <v>0</v>
      </c>
      <c r="CZ40" s="2">
        <v>0</v>
      </c>
      <c r="DA40" s="2">
        <v>0</v>
      </c>
      <c r="DB40" s="2">
        <v>0</v>
      </c>
      <c r="DC40" s="2">
        <v>0</v>
      </c>
    </row>
    <row r="41" spans="1:107" x14ac:dyDescent="0.2">
      <c r="A41" s="2" t="s">
        <v>231</v>
      </c>
      <c r="B41" s="2">
        <v>4</v>
      </c>
      <c r="C41" s="2">
        <v>509</v>
      </c>
      <c r="D41" s="2">
        <v>5</v>
      </c>
      <c r="E41" s="2">
        <v>1</v>
      </c>
      <c r="F41" s="2">
        <v>7</v>
      </c>
      <c r="G41" s="2">
        <v>5</v>
      </c>
      <c r="H41" s="2">
        <v>5</v>
      </c>
      <c r="I41" s="2">
        <v>6</v>
      </c>
      <c r="J41" s="2">
        <v>1</v>
      </c>
      <c r="L41" s="2">
        <f t="shared" si="69"/>
        <v>0</v>
      </c>
      <c r="M41" s="2">
        <f t="shared" si="70"/>
        <v>1</v>
      </c>
      <c r="N41" s="2">
        <f t="shared" si="71"/>
        <v>1</v>
      </c>
      <c r="O41" s="2">
        <f t="shared" si="72"/>
        <v>0</v>
      </c>
      <c r="Q41" s="2">
        <f t="shared" si="73"/>
        <v>0</v>
      </c>
      <c r="R41" s="2">
        <f t="shared" si="74"/>
        <v>0</v>
      </c>
      <c r="S41" s="2">
        <f t="shared" si="75"/>
        <v>0</v>
      </c>
      <c r="T41" s="2">
        <f t="shared" si="76"/>
        <v>0</v>
      </c>
      <c r="V41" s="2">
        <f t="shared" si="77"/>
        <v>0</v>
      </c>
      <c r="W41" s="2">
        <f t="shared" si="78"/>
        <v>0</v>
      </c>
      <c r="X41" s="2">
        <f t="shared" si="79"/>
        <v>0</v>
      </c>
      <c r="Y41" s="2">
        <f t="shared" si="80"/>
        <v>1</v>
      </c>
      <c r="AA41" s="2">
        <f t="shared" si="81"/>
        <v>1</v>
      </c>
      <c r="AB41" s="2">
        <f t="shared" si="82"/>
        <v>0</v>
      </c>
      <c r="AC41" s="2">
        <f t="shared" si="83"/>
        <v>0</v>
      </c>
      <c r="AD41" s="2">
        <f t="shared" si="84"/>
        <v>0</v>
      </c>
      <c r="AF41" s="2">
        <f t="shared" si="85"/>
        <v>0</v>
      </c>
      <c r="AG41" s="2">
        <f t="shared" si="86"/>
        <v>0</v>
      </c>
      <c r="AH41" s="2">
        <f t="shared" si="87"/>
        <v>0</v>
      </c>
      <c r="AI41" s="2">
        <f t="shared" si="88"/>
        <v>0</v>
      </c>
      <c r="AK41" s="2">
        <f t="shared" si="89"/>
        <v>0</v>
      </c>
      <c r="AL41" s="2">
        <f t="shared" si="90"/>
        <v>0</v>
      </c>
      <c r="AM41" s="2">
        <f t="shared" si="91"/>
        <v>0</v>
      </c>
      <c r="AN41" s="2">
        <f t="shared" si="92"/>
        <v>0</v>
      </c>
      <c r="AP41" s="2">
        <f t="shared" si="93"/>
        <v>0</v>
      </c>
      <c r="AQ41" s="2">
        <f t="shared" si="94"/>
        <v>0</v>
      </c>
      <c r="AR41" s="2">
        <f t="shared" si="95"/>
        <v>0</v>
      </c>
      <c r="AS41" s="2">
        <f t="shared" si="96"/>
        <v>0</v>
      </c>
      <c r="AU41" s="2">
        <f t="shared" si="97"/>
        <v>0</v>
      </c>
      <c r="AV41" s="2">
        <f t="shared" si="98"/>
        <v>0</v>
      </c>
      <c r="AW41" s="2">
        <f t="shared" si="99"/>
        <v>0</v>
      </c>
      <c r="AX41" s="2">
        <f t="shared" si="100"/>
        <v>0</v>
      </c>
      <c r="AZ41" s="2">
        <f t="shared" si="101"/>
        <v>0</v>
      </c>
      <c r="BA41" s="2">
        <f t="shared" si="102"/>
        <v>0</v>
      </c>
      <c r="BB41" s="2">
        <f t="shared" si="103"/>
        <v>0</v>
      </c>
      <c r="BC41" s="2">
        <f t="shared" si="104"/>
        <v>1</v>
      </c>
      <c r="BD41" s="2">
        <f t="shared" si="105"/>
        <v>0</v>
      </c>
      <c r="BE41" s="2">
        <f t="shared" si="106"/>
        <v>1</v>
      </c>
      <c r="BF41" s="2">
        <f t="shared" si="107"/>
        <v>1</v>
      </c>
      <c r="BG41" s="2">
        <f t="shared" si="108"/>
        <v>0</v>
      </c>
      <c r="BH41" s="2">
        <f t="shared" si="109"/>
        <v>1</v>
      </c>
      <c r="BI41" s="2">
        <f t="shared" si="110"/>
        <v>1</v>
      </c>
      <c r="BJ41" s="2">
        <f t="shared" si="111"/>
        <v>0</v>
      </c>
      <c r="BK41" s="2">
        <f t="shared" si="112"/>
        <v>0</v>
      </c>
      <c r="BM41" s="8">
        <f t="shared" si="49"/>
        <v>0</v>
      </c>
      <c r="BN41" s="2">
        <f t="shared" si="17"/>
        <v>0</v>
      </c>
      <c r="BO41" s="2">
        <f t="shared" si="18"/>
        <v>0</v>
      </c>
      <c r="BP41" s="2">
        <f t="shared" si="19"/>
        <v>0</v>
      </c>
      <c r="BQ41" s="2">
        <f t="shared" si="20"/>
        <v>0</v>
      </c>
      <c r="BS41" s="2">
        <f t="shared" si="113"/>
        <v>0</v>
      </c>
      <c r="BT41" s="2">
        <f t="shared" si="114"/>
        <v>0</v>
      </c>
      <c r="BU41" s="2">
        <f t="shared" si="115"/>
        <v>0</v>
      </c>
      <c r="BV41" s="2">
        <f t="shared" si="116"/>
        <v>0</v>
      </c>
      <c r="BX41" s="2">
        <f t="shared" si="54"/>
        <v>0</v>
      </c>
      <c r="BY41" s="2" t="str">
        <f t="shared" si="117"/>
        <v>N/A</v>
      </c>
      <c r="BZ41" s="2" t="str">
        <f t="shared" si="118"/>
        <v>N/A</v>
      </c>
      <c r="CA41" s="2" t="str">
        <f t="shared" si="119"/>
        <v>N/A</v>
      </c>
      <c r="CB41" s="2" t="str">
        <f t="shared" si="120"/>
        <v>N/A</v>
      </c>
      <c r="CD41" s="2">
        <f t="shared" si="59"/>
        <v>0</v>
      </c>
      <c r="CE41" s="2" t="str">
        <f t="shared" si="121"/>
        <v>N/A</v>
      </c>
      <c r="CF41" s="2" t="str">
        <f t="shared" si="122"/>
        <v>N/A</v>
      </c>
      <c r="CG41" s="2" t="str">
        <f t="shared" si="123"/>
        <v>N/A</v>
      </c>
      <c r="CH41" s="2" t="str">
        <f t="shared" si="124"/>
        <v>N/A</v>
      </c>
      <c r="CJ41" s="2">
        <f t="shared" si="21"/>
        <v>1</v>
      </c>
      <c r="CK41" s="2">
        <f t="shared" si="125"/>
        <v>7</v>
      </c>
      <c r="CL41" s="2">
        <f t="shared" si="126"/>
        <v>5</v>
      </c>
      <c r="CM41" s="2">
        <f t="shared" si="127"/>
        <v>5</v>
      </c>
      <c r="CN41" s="2">
        <f t="shared" si="128"/>
        <v>6</v>
      </c>
      <c r="CP41" s="2">
        <v>2</v>
      </c>
      <c r="CQ41" s="2">
        <v>2</v>
      </c>
      <c r="CR41" s="2">
        <v>2</v>
      </c>
      <c r="CS41" s="2">
        <v>2</v>
      </c>
      <c r="CU41" s="2">
        <v>0</v>
      </c>
      <c r="CV41" s="2">
        <v>1</v>
      </c>
      <c r="CW41" s="2">
        <v>0</v>
      </c>
      <c r="CX41" s="2">
        <v>0</v>
      </c>
      <c r="CZ41" s="2">
        <v>0</v>
      </c>
      <c r="DA41" s="2">
        <v>1</v>
      </c>
      <c r="DB41" s="2">
        <v>1</v>
      </c>
      <c r="DC41" s="2">
        <v>0</v>
      </c>
    </row>
    <row r="42" spans="1:107" x14ac:dyDescent="0.2">
      <c r="A42" s="2" t="s">
        <v>231</v>
      </c>
      <c r="B42" s="2">
        <v>5</v>
      </c>
      <c r="C42" s="2">
        <v>365</v>
      </c>
      <c r="D42" s="2">
        <v>4</v>
      </c>
      <c r="E42" s="2">
        <v>5</v>
      </c>
      <c r="F42" s="2">
        <v>7</v>
      </c>
      <c r="G42" s="2">
        <v>5</v>
      </c>
      <c r="H42" s="2">
        <v>5</v>
      </c>
      <c r="I42" s="2">
        <v>5</v>
      </c>
      <c r="J42" s="2">
        <v>1</v>
      </c>
      <c r="L42" s="2">
        <f t="shared" si="69"/>
        <v>0</v>
      </c>
      <c r="M42" s="2">
        <f t="shared" si="70"/>
        <v>0</v>
      </c>
      <c r="N42" s="2">
        <f t="shared" si="71"/>
        <v>0</v>
      </c>
      <c r="O42" s="2">
        <f t="shared" si="72"/>
        <v>0</v>
      </c>
      <c r="Q42" s="2">
        <f t="shared" si="73"/>
        <v>0</v>
      </c>
      <c r="R42" s="2">
        <f t="shared" si="74"/>
        <v>0</v>
      </c>
      <c r="S42" s="2">
        <f t="shared" si="75"/>
        <v>0</v>
      </c>
      <c r="T42" s="2">
        <f t="shared" si="76"/>
        <v>0</v>
      </c>
      <c r="V42" s="2">
        <f t="shared" si="77"/>
        <v>0</v>
      </c>
      <c r="W42" s="2">
        <f t="shared" si="78"/>
        <v>1</v>
      </c>
      <c r="X42" s="2">
        <f t="shared" si="79"/>
        <v>1</v>
      </c>
      <c r="Y42" s="2">
        <f t="shared" si="80"/>
        <v>1</v>
      </c>
      <c r="AA42" s="2">
        <f t="shared" si="81"/>
        <v>0</v>
      </c>
      <c r="AB42" s="2">
        <f t="shared" si="82"/>
        <v>0</v>
      </c>
      <c r="AC42" s="2">
        <f t="shared" si="83"/>
        <v>0</v>
      </c>
      <c r="AD42" s="2">
        <f t="shared" si="84"/>
        <v>0</v>
      </c>
      <c r="AF42" s="2">
        <f t="shared" si="85"/>
        <v>1</v>
      </c>
      <c r="AG42" s="2">
        <f t="shared" si="86"/>
        <v>0</v>
      </c>
      <c r="AH42" s="2">
        <f t="shared" si="87"/>
        <v>0</v>
      </c>
      <c r="AI42" s="2">
        <f t="shared" si="88"/>
        <v>0</v>
      </c>
      <c r="AK42" s="2">
        <f t="shared" si="89"/>
        <v>0</v>
      </c>
      <c r="AL42" s="2">
        <f t="shared" si="90"/>
        <v>0</v>
      </c>
      <c r="AM42" s="2">
        <f t="shared" si="91"/>
        <v>0</v>
      </c>
      <c r="AN42" s="2">
        <f t="shared" si="92"/>
        <v>0</v>
      </c>
      <c r="AP42" s="2">
        <f t="shared" si="93"/>
        <v>0</v>
      </c>
      <c r="AQ42" s="2">
        <f t="shared" si="94"/>
        <v>0</v>
      </c>
      <c r="AR42" s="2">
        <f t="shared" si="95"/>
        <v>0</v>
      </c>
      <c r="AS42" s="2">
        <f t="shared" si="96"/>
        <v>0</v>
      </c>
      <c r="AU42" s="2">
        <f t="shared" si="97"/>
        <v>0</v>
      </c>
      <c r="AV42" s="2">
        <f t="shared" si="98"/>
        <v>0</v>
      </c>
      <c r="AW42" s="2">
        <f t="shared" si="99"/>
        <v>0</v>
      </c>
      <c r="AX42" s="2">
        <f t="shared" si="100"/>
        <v>0</v>
      </c>
      <c r="AZ42" s="2">
        <f t="shared" si="101"/>
        <v>0</v>
      </c>
      <c r="BA42" s="2">
        <f t="shared" si="102"/>
        <v>0</v>
      </c>
      <c r="BB42" s="2">
        <f t="shared" si="103"/>
        <v>0</v>
      </c>
      <c r="BC42" s="2">
        <f t="shared" si="104"/>
        <v>1</v>
      </c>
      <c r="BD42" s="2">
        <f t="shared" si="105"/>
        <v>0</v>
      </c>
      <c r="BE42" s="2">
        <f t="shared" si="106"/>
        <v>0</v>
      </c>
      <c r="BF42" s="2">
        <f t="shared" si="107"/>
        <v>1</v>
      </c>
      <c r="BG42" s="2">
        <f t="shared" si="108"/>
        <v>0</v>
      </c>
      <c r="BH42" s="2">
        <f t="shared" si="109"/>
        <v>0</v>
      </c>
      <c r="BI42" s="2">
        <f t="shared" si="110"/>
        <v>1</v>
      </c>
      <c r="BJ42" s="2">
        <f t="shared" si="111"/>
        <v>0</v>
      </c>
      <c r="BK42" s="2">
        <f t="shared" si="112"/>
        <v>0</v>
      </c>
      <c r="BM42" s="8">
        <f t="shared" si="49"/>
        <v>0</v>
      </c>
      <c r="BN42" s="2">
        <f t="shared" si="17"/>
        <v>0</v>
      </c>
      <c r="BO42" s="2">
        <f t="shared" si="18"/>
        <v>0</v>
      </c>
      <c r="BP42" s="2">
        <f t="shared" si="19"/>
        <v>0</v>
      </c>
      <c r="BQ42" s="2">
        <f t="shared" si="20"/>
        <v>0</v>
      </c>
      <c r="BS42" s="2">
        <f t="shared" si="113"/>
        <v>0</v>
      </c>
      <c r="BT42" s="2">
        <f t="shared" si="114"/>
        <v>0</v>
      </c>
      <c r="BU42" s="2">
        <f t="shared" si="115"/>
        <v>0</v>
      </c>
      <c r="BV42" s="2">
        <f t="shared" si="116"/>
        <v>0</v>
      </c>
      <c r="BX42" s="2">
        <f t="shared" si="54"/>
        <v>0</v>
      </c>
      <c r="BY42" s="2" t="str">
        <f t="shared" si="117"/>
        <v>N/A</v>
      </c>
      <c r="BZ42" s="2" t="str">
        <f t="shared" si="118"/>
        <v>N/A</v>
      </c>
      <c r="CA42" s="2" t="str">
        <f t="shared" si="119"/>
        <v>N/A</v>
      </c>
      <c r="CB42" s="2" t="str">
        <f t="shared" si="120"/>
        <v>N/A</v>
      </c>
      <c r="CD42" s="2">
        <f t="shared" si="59"/>
        <v>1</v>
      </c>
      <c r="CE42" s="2">
        <f t="shared" si="121"/>
        <v>7</v>
      </c>
      <c r="CF42" s="2">
        <f t="shared" si="122"/>
        <v>5</v>
      </c>
      <c r="CG42" s="2">
        <f t="shared" si="123"/>
        <v>5</v>
      </c>
      <c r="CH42" s="2">
        <f t="shared" si="124"/>
        <v>5</v>
      </c>
      <c r="CJ42" s="2">
        <f t="shared" si="21"/>
        <v>0</v>
      </c>
      <c r="CK42" s="2" t="str">
        <f t="shared" si="125"/>
        <v>N/A</v>
      </c>
      <c r="CL42" s="2" t="str">
        <f t="shared" si="126"/>
        <v>N/A</v>
      </c>
      <c r="CM42" s="2" t="str">
        <f t="shared" si="127"/>
        <v>N/A</v>
      </c>
      <c r="CN42" s="2" t="str">
        <f t="shared" si="128"/>
        <v>N/A</v>
      </c>
      <c r="CP42" s="2">
        <v>2</v>
      </c>
      <c r="CQ42" s="2">
        <v>2</v>
      </c>
      <c r="CR42" s="2">
        <v>1</v>
      </c>
      <c r="CS42" s="2">
        <v>2</v>
      </c>
      <c r="CU42" s="2">
        <v>0</v>
      </c>
      <c r="CV42" s="2">
        <v>0</v>
      </c>
      <c r="CW42" s="2">
        <v>0</v>
      </c>
      <c r="CX42" s="2">
        <v>0</v>
      </c>
      <c r="CZ42" s="2">
        <v>0</v>
      </c>
      <c r="DA42" s="2">
        <v>1</v>
      </c>
      <c r="DB42" s="2">
        <v>1</v>
      </c>
      <c r="DC42" s="2">
        <v>0</v>
      </c>
    </row>
    <row r="43" spans="1:107" x14ac:dyDescent="0.2">
      <c r="A43" s="2" t="s">
        <v>231</v>
      </c>
      <c r="B43" s="2">
        <v>6</v>
      </c>
      <c r="C43" s="2">
        <v>308</v>
      </c>
      <c r="D43" s="2">
        <v>4</v>
      </c>
      <c r="E43" s="2">
        <v>13</v>
      </c>
      <c r="F43" s="2">
        <v>6</v>
      </c>
      <c r="G43" s="2">
        <v>5</v>
      </c>
      <c r="H43" s="2">
        <v>4</v>
      </c>
      <c r="I43" s="2">
        <v>6</v>
      </c>
      <c r="J43" s="2">
        <v>1</v>
      </c>
      <c r="L43" s="2">
        <f t="shared" si="69"/>
        <v>0</v>
      </c>
      <c r="M43" s="2">
        <f t="shared" si="70"/>
        <v>0</v>
      </c>
      <c r="N43" s="2">
        <f t="shared" si="71"/>
        <v>1</v>
      </c>
      <c r="O43" s="2">
        <f t="shared" si="72"/>
        <v>0</v>
      </c>
      <c r="Q43" s="2">
        <f t="shared" si="73"/>
        <v>0</v>
      </c>
      <c r="R43" s="2">
        <f t="shared" si="74"/>
        <v>0</v>
      </c>
      <c r="S43" s="2">
        <f t="shared" si="75"/>
        <v>0</v>
      </c>
      <c r="T43" s="2">
        <f t="shared" si="76"/>
        <v>0</v>
      </c>
      <c r="V43" s="2">
        <f t="shared" si="77"/>
        <v>0</v>
      </c>
      <c r="W43" s="2">
        <f t="shared" si="78"/>
        <v>1</v>
      </c>
      <c r="X43" s="2">
        <f t="shared" si="79"/>
        <v>0</v>
      </c>
      <c r="Y43" s="2">
        <f t="shared" si="80"/>
        <v>0</v>
      </c>
      <c r="AA43" s="2">
        <f t="shared" si="81"/>
        <v>1</v>
      </c>
      <c r="AB43" s="2">
        <f t="shared" si="82"/>
        <v>0</v>
      </c>
      <c r="AC43" s="2">
        <f t="shared" si="83"/>
        <v>0</v>
      </c>
      <c r="AD43" s="2">
        <f t="shared" si="84"/>
        <v>1</v>
      </c>
      <c r="AF43" s="2">
        <f t="shared" si="85"/>
        <v>0</v>
      </c>
      <c r="AG43" s="2">
        <f t="shared" si="86"/>
        <v>0</v>
      </c>
      <c r="AH43" s="2">
        <f t="shared" si="87"/>
        <v>0</v>
      </c>
      <c r="AI43" s="2">
        <f t="shared" si="88"/>
        <v>0</v>
      </c>
      <c r="AK43" s="2">
        <f t="shared" si="89"/>
        <v>0</v>
      </c>
      <c r="AL43" s="2">
        <f t="shared" si="90"/>
        <v>0</v>
      </c>
      <c r="AM43" s="2">
        <f t="shared" si="91"/>
        <v>0</v>
      </c>
      <c r="AN43" s="2">
        <f t="shared" si="92"/>
        <v>0</v>
      </c>
      <c r="AP43" s="2">
        <f t="shared" si="93"/>
        <v>0</v>
      </c>
      <c r="AQ43" s="2">
        <f t="shared" si="94"/>
        <v>0</v>
      </c>
      <c r="AR43" s="2">
        <f t="shared" si="95"/>
        <v>0</v>
      </c>
      <c r="AS43" s="2">
        <f t="shared" si="96"/>
        <v>0</v>
      </c>
      <c r="AU43" s="2">
        <f t="shared" si="97"/>
        <v>0</v>
      </c>
      <c r="AV43" s="2">
        <f t="shared" si="98"/>
        <v>0</v>
      </c>
      <c r="AW43" s="2">
        <f t="shared" si="99"/>
        <v>0</v>
      </c>
      <c r="AX43" s="2">
        <f t="shared" si="100"/>
        <v>0</v>
      </c>
      <c r="AZ43" s="2">
        <f t="shared" si="101"/>
        <v>0</v>
      </c>
      <c r="BA43" s="2">
        <f t="shared" si="102"/>
        <v>0</v>
      </c>
      <c r="BB43" s="2">
        <f t="shared" si="103"/>
        <v>0</v>
      </c>
      <c r="BC43" s="2">
        <f t="shared" si="104"/>
        <v>1</v>
      </c>
      <c r="BD43" s="2">
        <f t="shared" si="105"/>
        <v>0</v>
      </c>
      <c r="BE43" s="2">
        <f t="shared" si="106"/>
        <v>1</v>
      </c>
      <c r="BF43" s="2">
        <f t="shared" si="107"/>
        <v>1</v>
      </c>
      <c r="BG43" s="2">
        <f t="shared" si="108"/>
        <v>1</v>
      </c>
      <c r="BH43" s="2">
        <f t="shared" si="109"/>
        <v>1</v>
      </c>
      <c r="BI43" s="2">
        <f t="shared" si="110"/>
        <v>0</v>
      </c>
      <c r="BJ43" s="2">
        <f t="shared" si="111"/>
        <v>0</v>
      </c>
      <c r="BK43" s="2">
        <f t="shared" si="112"/>
        <v>0</v>
      </c>
      <c r="BM43" s="8" t="str">
        <f t="shared" si="49"/>
        <v>Dan</v>
      </c>
      <c r="BN43" s="2">
        <f t="shared" si="17"/>
        <v>0</v>
      </c>
      <c r="BO43" s="2">
        <f t="shared" si="18"/>
        <v>0</v>
      </c>
      <c r="BP43" s="2">
        <f t="shared" si="19"/>
        <v>1</v>
      </c>
      <c r="BQ43" s="2">
        <f t="shared" si="20"/>
        <v>0</v>
      </c>
      <c r="BS43" s="2">
        <f t="shared" si="113"/>
        <v>0</v>
      </c>
      <c r="BT43" s="2">
        <f t="shared" si="114"/>
        <v>0</v>
      </c>
      <c r="BU43" s="2">
        <f t="shared" si="115"/>
        <v>0</v>
      </c>
      <c r="BV43" s="2">
        <f t="shared" si="116"/>
        <v>0</v>
      </c>
      <c r="BX43" s="2">
        <f t="shared" si="54"/>
        <v>0</v>
      </c>
      <c r="BY43" s="2" t="str">
        <f t="shared" si="117"/>
        <v>N/A</v>
      </c>
      <c r="BZ43" s="2" t="str">
        <f t="shared" si="118"/>
        <v>N/A</v>
      </c>
      <c r="CA43" s="2" t="str">
        <f t="shared" si="119"/>
        <v>N/A</v>
      </c>
      <c r="CB43" s="2" t="str">
        <f t="shared" si="120"/>
        <v>N/A</v>
      </c>
      <c r="CD43" s="2">
        <f t="shared" si="59"/>
        <v>1</v>
      </c>
      <c r="CE43" s="2">
        <f t="shared" si="121"/>
        <v>6</v>
      </c>
      <c r="CF43" s="2">
        <f t="shared" si="122"/>
        <v>5</v>
      </c>
      <c r="CG43" s="2">
        <f t="shared" si="123"/>
        <v>4</v>
      </c>
      <c r="CH43" s="2">
        <f t="shared" si="124"/>
        <v>6</v>
      </c>
      <c r="CJ43" s="2">
        <f t="shared" si="21"/>
        <v>0</v>
      </c>
      <c r="CK43" s="2" t="str">
        <f t="shared" si="125"/>
        <v>N/A</v>
      </c>
      <c r="CL43" s="2" t="str">
        <f t="shared" si="126"/>
        <v>N/A</v>
      </c>
      <c r="CM43" s="2" t="str">
        <f t="shared" si="127"/>
        <v>N/A</v>
      </c>
      <c r="CN43" s="2" t="str">
        <f t="shared" si="128"/>
        <v>N/A</v>
      </c>
      <c r="CP43" s="2">
        <v>2</v>
      </c>
      <c r="CQ43" s="2">
        <v>3</v>
      </c>
      <c r="CR43" s="2">
        <v>2</v>
      </c>
      <c r="CS43" s="2">
        <v>2</v>
      </c>
      <c r="CU43" s="2">
        <v>0</v>
      </c>
      <c r="CV43" s="2">
        <v>1</v>
      </c>
      <c r="CW43" s="2">
        <v>0</v>
      </c>
      <c r="CX43" s="2">
        <v>0</v>
      </c>
      <c r="CZ43" s="2">
        <v>0</v>
      </c>
      <c r="DA43" s="2">
        <v>0</v>
      </c>
      <c r="DB43" s="2">
        <v>1</v>
      </c>
      <c r="DC43" s="2">
        <v>0</v>
      </c>
    </row>
    <row r="44" spans="1:107" x14ac:dyDescent="0.2">
      <c r="A44" s="2" t="s">
        <v>231</v>
      </c>
      <c r="B44" s="2">
        <v>7</v>
      </c>
      <c r="C44" s="2">
        <v>326</v>
      </c>
      <c r="D44" s="2">
        <v>4</v>
      </c>
      <c r="E44" s="2">
        <v>9</v>
      </c>
      <c r="F44" s="2">
        <v>6</v>
      </c>
      <c r="G44" s="2">
        <v>5</v>
      </c>
      <c r="H44" s="2">
        <v>4</v>
      </c>
      <c r="I44" s="2">
        <v>4</v>
      </c>
      <c r="J44" s="2">
        <v>1</v>
      </c>
      <c r="L44" s="2">
        <f t="shared" si="69"/>
        <v>0</v>
      </c>
      <c r="M44" s="2">
        <f t="shared" si="70"/>
        <v>0</v>
      </c>
      <c r="N44" s="2">
        <f t="shared" si="71"/>
        <v>1</v>
      </c>
      <c r="O44" s="2">
        <f t="shared" si="72"/>
        <v>1</v>
      </c>
      <c r="Q44" s="2">
        <f t="shared" si="73"/>
        <v>0</v>
      </c>
      <c r="R44" s="2">
        <f t="shared" si="74"/>
        <v>0</v>
      </c>
      <c r="S44" s="2">
        <f t="shared" si="75"/>
        <v>0</v>
      </c>
      <c r="T44" s="2">
        <f t="shared" si="76"/>
        <v>0</v>
      </c>
      <c r="V44" s="2">
        <f t="shared" si="77"/>
        <v>0</v>
      </c>
      <c r="W44" s="2">
        <f t="shared" si="78"/>
        <v>1</v>
      </c>
      <c r="X44" s="2">
        <f t="shared" si="79"/>
        <v>0</v>
      </c>
      <c r="Y44" s="2">
        <f t="shared" si="80"/>
        <v>0</v>
      </c>
      <c r="AA44" s="2">
        <f t="shared" si="81"/>
        <v>1</v>
      </c>
      <c r="AB44" s="2">
        <f t="shared" si="82"/>
        <v>0</v>
      </c>
      <c r="AC44" s="2">
        <f t="shared" si="83"/>
        <v>0</v>
      </c>
      <c r="AD44" s="2">
        <f t="shared" si="84"/>
        <v>0</v>
      </c>
      <c r="AF44" s="2">
        <f t="shared" si="85"/>
        <v>0</v>
      </c>
      <c r="AG44" s="2">
        <f t="shared" si="86"/>
        <v>0</v>
      </c>
      <c r="AH44" s="2">
        <f t="shared" si="87"/>
        <v>0</v>
      </c>
      <c r="AI44" s="2">
        <f t="shared" si="88"/>
        <v>0</v>
      </c>
      <c r="AK44" s="2">
        <f t="shared" si="89"/>
        <v>0</v>
      </c>
      <c r="AL44" s="2">
        <f t="shared" si="90"/>
        <v>0</v>
      </c>
      <c r="AM44" s="2">
        <f t="shared" si="91"/>
        <v>0</v>
      </c>
      <c r="AN44" s="2">
        <f t="shared" si="92"/>
        <v>0</v>
      </c>
      <c r="AP44" s="2">
        <f t="shared" si="93"/>
        <v>0</v>
      </c>
      <c r="AQ44" s="2">
        <f t="shared" si="94"/>
        <v>0</v>
      </c>
      <c r="AR44" s="2">
        <f t="shared" si="95"/>
        <v>0</v>
      </c>
      <c r="AS44" s="2">
        <f t="shared" si="96"/>
        <v>0</v>
      </c>
      <c r="AU44" s="2">
        <f t="shared" si="97"/>
        <v>0</v>
      </c>
      <c r="AV44" s="2">
        <f t="shared" si="98"/>
        <v>0</v>
      </c>
      <c r="AW44" s="2">
        <f t="shared" si="99"/>
        <v>0</v>
      </c>
      <c r="AX44" s="2">
        <f t="shared" si="100"/>
        <v>0</v>
      </c>
      <c r="AZ44" s="2">
        <f t="shared" si="101"/>
        <v>0</v>
      </c>
      <c r="BA44" s="2">
        <f t="shared" si="102"/>
        <v>0</v>
      </c>
      <c r="BB44" s="2">
        <f t="shared" si="103"/>
        <v>0</v>
      </c>
      <c r="BC44" s="2">
        <f t="shared" si="104"/>
        <v>1</v>
      </c>
      <c r="BD44" s="2">
        <f t="shared" si="105"/>
        <v>0</v>
      </c>
      <c r="BE44" s="2">
        <f t="shared" si="106"/>
        <v>0</v>
      </c>
      <c r="BF44" s="2">
        <f t="shared" si="107"/>
        <v>1</v>
      </c>
      <c r="BG44" s="2">
        <f t="shared" si="108"/>
        <v>1</v>
      </c>
      <c r="BH44" s="2">
        <f t="shared" si="109"/>
        <v>0</v>
      </c>
      <c r="BI44" s="2">
        <f t="shared" si="110"/>
        <v>1</v>
      </c>
      <c r="BJ44" s="2">
        <f t="shared" si="111"/>
        <v>1</v>
      </c>
      <c r="BK44" s="2">
        <f t="shared" si="112"/>
        <v>0</v>
      </c>
      <c r="BM44" s="8">
        <f t="shared" si="49"/>
        <v>0</v>
      </c>
      <c r="BN44" s="2">
        <f t="shared" si="17"/>
        <v>0</v>
      </c>
      <c r="BO44" s="2">
        <f t="shared" si="18"/>
        <v>0</v>
      </c>
      <c r="BP44" s="2">
        <f t="shared" si="19"/>
        <v>0</v>
      </c>
      <c r="BQ44" s="2">
        <f t="shared" si="20"/>
        <v>0</v>
      </c>
      <c r="BS44" s="2">
        <f t="shared" si="113"/>
        <v>0</v>
      </c>
      <c r="BT44" s="2">
        <f t="shared" si="114"/>
        <v>0</v>
      </c>
      <c r="BU44" s="2">
        <f t="shared" si="115"/>
        <v>0</v>
      </c>
      <c r="BV44" s="2">
        <f t="shared" si="116"/>
        <v>0</v>
      </c>
      <c r="BX44" s="2">
        <f t="shared" si="54"/>
        <v>0</v>
      </c>
      <c r="BY44" s="2" t="str">
        <f t="shared" si="117"/>
        <v>N/A</v>
      </c>
      <c r="BZ44" s="2" t="str">
        <f t="shared" si="118"/>
        <v>N/A</v>
      </c>
      <c r="CA44" s="2" t="str">
        <f t="shared" si="119"/>
        <v>N/A</v>
      </c>
      <c r="CB44" s="2" t="str">
        <f t="shared" si="120"/>
        <v>N/A</v>
      </c>
      <c r="CD44" s="2">
        <f t="shared" si="59"/>
        <v>1</v>
      </c>
      <c r="CE44" s="2">
        <f t="shared" si="121"/>
        <v>6</v>
      </c>
      <c r="CF44" s="2">
        <f t="shared" si="122"/>
        <v>5</v>
      </c>
      <c r="CG44" s="2">
        <f t="shared" si="123"/>
        <v>4</v>
      </c>
      <c r="CH44" s="2">
        <f t="shared" si="124"/>
        <v>4</v>
      </c>
      <c r="CJ44" s="2">
        <f t="shared" si="21"/>
        <v>0</v>
      </c>
      <c r="CK44" s="2" t="str">
        <f t="shared" si="125"/>
        <v>N/A</v>
      </c>
      <c r="CL44" s="2" t="str">
        <f t="shared" si="126"/>
        <v>N/A</v>
      </c>
      <c r="CM44" s="2" t="str">
        <f t="shared" si="127"/>
        <v>N/A</v>
      </c>
      <c r="CN44" s="2" t="str">
        <f t="shared" si="128"/>
        <v>N/A</v>
      </c>
      <c r="CP44" s="2">
        <v>2</v>
      </c>
      <c r="CQ44" s="2">
        <v>2</v>
      </c>
      <c r="CR44" s="2">
        <v>1</v>
      </c>
      <c r="CS44" s="2">
        <v>1</v>
      </c>
      <c r="CU44" s="2">
        <v>0</v>
      </c>
      <c r="CV44" s="2">
        <v>0</v>
      </c>
      <c r="CW44" s="2">
        <v>1</v>
      </c>
      <c r="CX44" s="2">
        <f t="shared" ref="CX44" si="129">IF((I44-CS44&lt;=$D44-2),1,0)</f>
        <v>0</v>
      </c>
      <c r="CZ44" s="2">
        <v>0</v>
      </c>
      <c r="DA44" s="2">
        <v>0</v>
      </c>
      <c r="DB44" s="2">
        <v>1</v>
      </c>
      <c r="DC44" s="2">
        <v>1</v>
      </c>
    </row>
    <row r="45" spans="1:107" x14ac:dyDescent="0.2">
      <c r="A45" s="2" t="s">
        <v>231</v>
      </c>
      <c r="B45" s="2">
        <v>8</v>
      </c>
      <c r="C45" s="2">
        <v>143</v>
      </c>
      <c r="D45" s="2">
        <v>3</v>
      </c>
      <c r="E45" s="2">
        <v>15</v>
      </c>
      <c r="F45" s="2">
        <v>4</v>
      </c>
      <c r="G45" s="2">
        <v>3</v>
      </c>
      <c r="H45" s="2">
        <v>3</v>
      </c>
      <c r="I45" s="2">
        <v>3</v>
      </c>
      <c r="J45" s="2">
        <v>1</v>
      </c>
      <c r="L45" s="2">
        <f t="shared" si="69"/>
        <v>0</v>
      </c>
      <c r="M45" s="2">
        <f t="shared" si="70"/>
        <v>1</v>
      </c>
      <c r="N45" s="2">
        <f t="shared" si="71"/>
        <v>1</v>
      </c>
      <c r="O45" s="2">
        <f t="shared" si="72"/>
        <v>1</v>
      </c>
      <c r="Q45" s="2">
        <f t="shared" si="73"/>
        <v>0</v>
      </c>
      <c r="R45" s="2">
        <f t="shared" si="74"/>
        <v>0</v>
      </c>
      <c r="S45" s="2">
        <f t="shared" si="75"/>
        <v>0</v>
      </c>
      <c r="T45" s="2">
        <f t="shared" si="76"/>
        <v>0</v>
      </c>
      <c r="V45" s="2">
        <f t="shared" si="77"/>
        <v>1</v>
      </c>
      <c r="W45" s="2">
        <f t="shared" si="78"/>
        <v>0</v>
      </c>
      <c r="X45" s="2">
        <f t="shared" si="79"/>
        <v>0</v>
      </c>
      <c r="Y45" s="2">
        <f t="shared" si="80"/>
        <v>0</v>
      </c>
      <c r="AA45" s="2">
        <f t="shared" si="81"/>
        <v>0</v>
      </c>
      <c r="AB45" s="2">
        <f t="shared" si="82"/>
        <v>0</v>
      </c>
      <c r="AC45" s="2">
        <f t="shared" si="83"/>
        <v>0</v>
      </c>
      <c r="AD45" s="2">
        <f t="shared" si="84"/>
        <v>0</v>
      </c>
      <c r="AF45" s="2">
        <f t="shared" si="85"/>
        <v>0</v>
      </c>
      <c r="AG45" s="2">
        <f t="shared" si="86"/>
        <v>0</v>
      </c>
      <c r="AH45" s="2">
        <f t="shared" si="87"/>
        <v>0</v>
      </c>
      <c r="AI45" s="2">
        <f t="shared" si="88"/>
        <v>0</v>
      </c>
      <c r="AK45" s="2">
        <f t="shared" si="89"/>
        <v>0</v>
      </c>
      <c r="AL45" s="2">
        <f t="shared" si="90"/>
        <v>0</v>
      </c>
      <c r="AM45" s="2">
        <f t="shared" si="91"/>
        <v>0</v>
      </c>
      <c r="AN45" s="2">
        <f t="shared" si="92"/>
        <v>0</v>
      </c>
      <c r="AP45" s="2">
        <f t="shared" si="93"/>
        <v>0</v>
      </c>
      <c r="AQ45" s="2">
        <f t="shared" si="94"/>
        <v>0</v>
      </c>
      <c r="AR45" s="2">
        <f t="shared" si="95"/>
        <v>0</v>
      </c>
      <c r="AS45" s="2">
        <f t="shared" si="96"/>
        <v>0</v>
      </c>
      <c r="AU45" s="2">
        <f t="shared" si="97"/>
        <v>0</v>
      </c>
      <c r="AV45" s="2">
        <f t="shared" si="98"/>
        <v>0</v>
      </c>
      <c r="AW45" s="2">
        <f t="shared" si="99"/>
        <v>0</v>
      </c>
      <c r="AX45" s="2">
        <f t="shared" si="100"/>
        <v>0</v>
      </c>
      <c r="AZ45" s="2">
        <f t="shared" si="101"/>
        <v>0</v>
      </c>
      <c r="BA45" s="2">
        <f t="shared" si="102"/>
        <v>0</v>
      </c>
      <c r="BB45" s="2">
        <f t="shared" si="103"/>
        <v>0</v>
      </c>
      <c r="BC45" s="2">
        <f t="shared" si="104"/>
        <v>1</v>
      </c>
      <c r="BD45" s="2">
        <f t="shared" si="105"/>
        <v>0</v>
      </c>
      <c r="BE45" s="2">
        <f t="shared" si="106"/>
        <v>0</v>
      </c>
      <c r="BF45" s="2">
        <f t="shared" si="107"/>
        <v>1</v>
      </c>
      <c r="BG45" s="2">
        <f t="shared" si="108"/>
        <v>0</v>
      </c>
      <c r="BH45" s="2">
        <f t="shared" si="109"/>
        <v>0</v>
      </c>
      <c r="BI45" s="2">
        <f t="shared" si="110"/>
        <v>1</v>
      </c>
      <c r="BJ45" s="2">
        <f t="shared" si="111"/>
        <v>0</v>
      </c>
      <c r="BK45" s="2">
        <f t="shared" si="112"/>
        <v>0</v>
      </c>
      <c r="BM45" s="8">
        <f t="shared" si="49"/>
        <v>0</v>
      </c>
      <c r="BN45" s="2">
        <f t="shared" si="17"/>
        <v>0</v>
      </c>
      <c r="BO45" s="2">
        <f t="shared" si="18"/>
        <v>0</v>
      </c>
      <c r="BP45" s="2">
        <f t="shared" si="19"/>
        <v>0</v>
      </c>
      <c r="BQ45" s="2">
        <f t="shared" si="20"/>
        <v>0</v>
      </c>
      <c r="BS45" s="2">
        <f t="shared" si="113"/>
        <v>0</v>
      </c>
      <c r="BT45" s="2">
        <f t="shared" si="114"/>
        <v>0</v>
      </c>
      <c r="BU45" s="2">
        <f t="shared" si="115"/>
        <v>0</v>
      </c>
      <c r="BV45" s="2">
        <f t="shared" si="116"/>
        <v>0</v>
      </c>
      <c r="BX45" s="2">
        <f t="shared" si="54"/>
        <v>1</v>
      </c>
      <c r="BY45" s="2">
        <f t="shared" si="117"/>
        <v>4</v>
      </c>
      <c r="BZ45" s="2">
        <f t="shared" si="118"/>
        <v>3</v>
      </c>
      <c r="CA45" s="2">
        <f t="shared" si="119"/>
        <v>3</v>
      </c>
      <c r="CB45" s="2">
        <f t="shared" si="120"/>
        <v>3</v>
      </c>
      <c r="CD45" s="2">
        <f t="shared" si="59"/>
        <v>0</v>
      </c>
      <c r="CE45" s="2" t="str">
        <f t="shared" si="121"/>
        <v>N/A</v>
      </c>
      <c r="CF45" s="2" t="str">
        <f t="shared" si="122"/>
        <v>N/A</v>
      </c>
      <c r="CG45" s="2" t="str">
        <f t="shared" si="123"/>
        <v>N/A</v>
      </c>
      <c r="CH45" s="2" t="str">
        <f t="shared" si="124"/>
        <v>N/A</v>
      </c>
      <c r="CJ45" s="2">
        <f t="shared" si="21"/>
        <v>0</v>
      </c>
      <c r="CK45" s="2" t="str">
        <f t="shared" si="125"/>
        <v>N/A</v>
      </c>
      <c r="CL45" s="2" t="str">
        <f t="shared" si="126"/>
        <v>N/A</v>
      </c>
      <c r="CM45" s="2" t="str">
        <f t="shared" si="127"/>
        <v>N/A</v>
      </c>
      <c r="CN45" s="2" t="str">
        <f t="shared" si="128"/>
        <v>N/A</v>
      </c>
      <c r="CP45" s="2">
        <v>2</v>
      </c>
      <c r="CQ45" s="2">
        <v>2</v>
      </c>
      <c r="CR45" s="2">
        <v>2</v>
      </c>
      <c r="CS45" s="2">
        <v>1</v>
      </c>
      <c r="CU45" s="2">
        <v>0</v>
      </c>
      <c r="CV45" s="2">
        <v>1</v>
      </c>
      <c r="CW45" s="2">
        <v>1</v>
      </c>
      <c r="CX45" s="2">
        <v>0</v>
      </c>
      <c r="CZ45" s="2">
        <v>0</v>
      </c>
      <c r="DA45" s="2">
        <v>0</v>
      </c>
      <c r="DB45" s="2">
        <v>0</v>
      </c>
      <c r="DC45" s="2">
        <v>0</v>
      </c>
    </row>
    <row r="46" spans="1:107" x14ac:dyDescent="0.2">
      <c r="A46" s="2" t="s">
        <v>231</v>
      </c>
      <c r="B46" s="2">
        <v>9</v>
      </c>
      <c r="C46" s="2">
        <v>371</v>
      </c>
      <c r="D46" s="2">
        <v>4</v>
      </c>
      <c r="E46" s="2">
        <v>7</v>
      </c>
      <c r="F46" s="2">
        <v>3</v>
      </c>
      <c r="G46" s="2">
        <v>6</v>
      </c>
      <c r="H46" s="2">
        <v>5</v>
      </c>
      <c r="I46" s="2">
        <v>4</v>
      </c>
      <c r="J46" s="2">
        <v>1</v>
      </c>
      <c r="L46" s="2">
        <f t="shared" si="69"/>
        <v>0</v>
      </c>
      <c r="M46" s="2">
        <f t="shared" si="70"/>
        <v>0</v>
      </c>
      <c r="N46" s="2">
        <f t="shared" si="71"/>
        <v>0</v>
      </c>
      <c r="O46" s="2">
        <f t="shared" si="72"/>
        <v>1</v>
      </c>
      <c r="Q46" s="2">
        <f t="shared" si="73"/>
        <v>1</v>
      </c>
      <c r="R46" s="2">
        <f t="shared" si="74"/>
        <v>0</v>
      </c>
      <c r="S46" s="2">
        <f t="shared" si="75"/>
        <v>0</v>
      </c>
      <c r="T46" s="2">
        <f t="shared" si="76"/>
        <v>0</v>
      </c>
      <c r="V46" s="2">
        <f t="shared" si="77"/>
        <v>0</v>
      </c>
      <c r="W46" s="2">
        <f t="shared" si="78"/>
        <v>0</v>
      </c>
      <c r="X46" s="2">
        <f t="shared" si="79"/>
        <v>1</v>
      </c>
      <c r="Y46" s="2">
        <f t="shared" si="80"/>
        <v>0</v>
      </c>
      <c r="AA46" s="2">
        <f t="shared" si="81"/>
        <v>0</v>
      </c>
      <c r="AB46" s="2">
        <f t="shared" si="82"/>
        <v>1</v>
      </c>
      <c r="AC46" s="2">
        <f t="shared" si="83"/>
        <v>0</v>
      </c>
      <c r="AD46" s="2">
        <f t="shared" si="84"/>
        <v>0</v>
      </c>
      <c r="AF46" s="2">
        <f t="shared" si="85"/>
        <v>0</v>
      </c>
      <c r="AG46" s="2">
        <f t="shared" si="86"/>
        <v>0</v>
      </c>
      <c r="AH46" s="2">
        <f t="shared" si="87"/>
        <v>0</v>
      </c>
      <c r="AI46" s="2">
        <f t="shared" si="88"/>
        <v>0</v>
      </c>
      <c r="AK46" s="2">
        <f t="shared" si="89"/>
        <v>0</v>
      </c>
      <c r="AL46" s="2">
        <f t="shared" si="90"/>
        <v>0</v>
      </c>
      <c r="AM46" s="2">
        <f t="shared" si="91"/>
        <v>0</v>
      </c>
      <c r="AN46" s="2">
        <f t="shared" si="92"/>
        <v>0</v>
      </c>
      <c r="AP46" s="2">
        <f t="shared" si="93"/>
        <v>0</v>
      </c>
      <c r="AQ46" s="2">
        <f t="shared" si="94"/>
        <v>0</v>
      </c>
      <c r="AR46" s="2">
        <f t="shared" si="95"/>
        <v>0</v>
      </c>
      <c r="AS46" s="2">
        <f t="shared" si="96"/>
        <v>0</v>
      </c>
      <c r="AU46" s="2">
        <f t="shared" si="97"/>
        <v>0</v>
      </c>
      <c r="AV46" s="2">
        <f t="shared" si="98"/>
        <v>0</v>
      </c>
      <c r="AW46" s="2">
        <f t="shared" si="99"/>
        <v>0</v>
      </c>
      <c r="AX46" s="2">
        <f t="shared" si="100"/>
        <v>0</v>
      </c>
      <c r="AZ46" s="2">
        <f t="shared" si="101"/>
        <v>1</v>
      </c>
      <c r="BA46" s="2">
        <f t="shared" si="102"/>
        <v>1</v>
      </c>
      <c r="BB46" s="2">
        <f t="shared" si="103"/>
        <v>1</v>
      </c>
      <c r="BC46" s="2">
        <f t="shared" si="104"/>
        <v>0</v>
      </c>
      <c r="BD46" s="2">
        <f t="shared" si="105"/>
        <v>0</v>
      </c>
      <c r="BE46" s="2">
        <f t="shared" si="106"/>
        <v>0</v>
      </c>
      <c r="BF46" s="2">
        <f t="shared" si="107"/>
        <v>0</v>
      </c>
      <c r="BG46" s="2">
        <f t="shared" si="108"/>
        <v>1</v>
      </c>
      <c r="BH46" s="2">
        <f t="shared" si="109"/>
        <v>0</v>
      </c>
      <c r="BI46" s="2">
        <f t="shared" si="110"/>
        <v>0</v>
      </c>
      <c r="BJ46" s="2">
        <f t="shared" si="111"/>
        <v>1</v>
      </c>
      <c r="BK46" s="2">
        <f t="shared" si="112"/>
        <v>1</v>
      </c>
      <c r="BM46" s="8" t="str">
        <f t="shared" si="49"/>
        <v>Paul</v>
      </c>
      <c r="BN46" s="2">
        <f t="shared" si="17"/>
        <v>1</v>
      </c>
      <c r="BO46" s="2">
        <f t="shared" si="18"/>
        <v>0</v>
      </c>
      <c r="BP46" s="2">
        <f t="shared" si="19"/>
        <v>0</v>
      </c>
      <c r="BQ46" s="2">
        <f t="shared" si="20"/>
        <v>0</v>
      </c>
      <c r="BS46" s="2">
        <f t="shared" si="113"/>
        <v>0</v>
      </c>
      <c r="BT46" s="2">
        <f t="shared" si="114"/>
        <v>0</v>
      </c>
      <c r="BU46" s="2">
        <f t="shared" si="115"/>
        <v>0</v>
      </c>
      <c r="BV46" s="2">
        <f t="shared" si="116"/>
        <v>0</v>
      </c>
      <c r="BX46" s="2">
        <f t="shared" si="54"/>
        <v>0</v>
      </c>
      <c r="BY46" s="2" t="str">
        <f t="shared" si="117"/>
        <v>N/A</v>
      </c>
      <c r="BZ46" s="2" t="str">
        <f t="shared" si="118"/>
        <v>N/A</v>
      </c>
      <c r="CA46" s="2" t="str">
        <f t="shared" si="119"/>
        <v>N/A</v>
      </c>
      <c r="CB46" s="2" t="str">
        <f t="shared" si="120"/>
        <v>N/A</v>
      </c>
      <c r="CD46" s="2">
        <f t="shared" si="59"/>
        <v>1</v>
      </c>
      <c r="CE46" s="2">
        <f t="shared" si="121"/>
        <v>3</v>
      </c>
      <c r="CF46" s="2">
        <f t="shared" si="122"/>
        <v>6</v>
      </c>
      <c r="CG46" s="2">
        <f t="shared" si="123"/>
        <v>5</v>
      </c>
      <c r="CH46" s="2">
        <f t="shared" si="124"/>
        <v>4</v>
      </c>
      <c r="CJ46" s="2">
        <f t="shared" si="21"/>
        <v>0</v>
      </c>
      <c r="CK46" s="2" t="str">
        <f t="shared" si="125"/>
        <v>N/A</v>
      </c>
      <c r="CL46" s="2" t="str">
        <f t="shared" si="126"/>
        <v>N/A</v>
      </c>
      <c r="CM46" s="2" t="str">
        <f t="shared" si="127"/>
        <v>N/A</v>
      </c>
      <c r="CN46" s="2" t="str">
        <f t="shared" si="128"/>
        <v>N/A</v>
      </c>
      <c r="CP46" s="2">
        <v>1</v>
      </c>
      <c r="CQ46" s="2">
        <v>1</v>
      </c>
      <c r="CR46" s="2">
        <v>2</v>
      </c>
      <c r="CS46" s="2">
        <v>2</v>
      </c>
      <c r="CU46" s="2">
        <v>1</v>
      </c>
      <c r="CV46" s="2">
        <v>0</v>
      </c>
      <c r="CW46" s="2">
        <v>0</v>
      </c>
      <c r="CX46" s="2">
        <v>1</v>
      </c>
      <c r="CZ46" s="2">
        <v>1</v>
      </c>
      <c r="DA46" s="2">
        <v>0</v>
      </c>
      <c r="DB46" s="2">
        <v>1</v>
      </c>
      <c r="DC46" s="2">
        <v>1</v>
      </c>
    </row>
    <row r="47" spans="1:107" x14ac:dyDescent="0.2">
      <c r="A47" s="2" t="s">
        <v>231</v>
      </c>
      <c r="B47" s="2">
        <v>10</v>
      </c>
      <c r="C47" s="2">
        <v>333</v>
      </c>
      <c r="D47" s="2">
        <v>4</v>
      </c>
      <c r="E47" s="2">
        <v>12</v>
      </c>
      <c r="F47" s="2">
        <v>6</v>
      </c>
      <c r="G47" s="2">
        <v>4</v>
      </c>
      <c r="H47" s="2">
        <v>6</v>
      </c>
      <c r="I47" s="2">
        <v>4</v>
      </c>
      <c r="J47" s="2">
        <v>1</v>
      </c>
      <c r="L47" s="2">
        <f t="shared" si="69"/>
        <v>0</v>
      </c>
      <c r="M47" s="2">
        <f t="shared" si="70"/>
        <v>1</v>
      </c>
      <c r="N47" s="2">
        <f t="shared" si="71"/>
        <v>0</v>
      </c>
      <c r="O47" s="2">
        <f t="shared" si="72"/>
        <v>1</v>
      </c>
      <c r="Q47" s="2">
        <f t="shared" si="73"/>
        <v>0</v>
      </c>
      <c r="R47" s="2">
        <f t="shared" si="74"/>
        <v>0</v>
      </c>
      <c r="S47" s="2">
        <f t="shared" si="75"/>
        <v>0</v>
      </c>
      <c r="T47" s="2">
        <f t="shared" si="76"/>
        <v>0</v>
      </c>
      <c r="V47" s="2">
        <f t="shared" si="77"/>
        <v>0</v>
      </c>
      <c r="W47" s="2">
        <f t="shared" si="78"/>
        <v>0</v>
      </c>
      <c r="X47" s="2">
        <f t="shared" si="79"/>
        <v>0</v>
      </c>
      <c r="Y47" s="2">
        <f t="shared" si="80"/>
        <v>0</v>
      </c>
      <c r="AA47" s="2">
        <f t="shared" si="81"/>
        <v>1</v>
      </c>
      <c r="AB47" s="2">
        <f t="shared" si="82"/>
        <v>0</v>
      </c>
      <c r="AC47" s="2">
        <f t="shared" si="83"/>
        <v>1</v>
      </c>
      <c r="AD47" s="2">
        <f t="shared" si="84"/>
        <v>0</v>
      </c>
      <c r="AF47" s="2">
        <f t="shared" si="85"/>
        <v>0</v>
      </c>
      <c r="AG47" s="2">
        <f t="shared" si="86"/>
        <v>0</v>
      </c>
      <c r="AH47" s="2">
        <f t="shared" si="87"/>
        <v>0</v>
      </c>
      <c r="AI47" s="2">
        <f t="shared" si="88"/>
        <v>0</v>
      </c>
      <c r="AK47" s="2">
        <f t="shared" si="89"/>
        <v>0</v>
      </c>
      <c r="AL47" s="2">
        <f t="shared" si="90"/>
        <v>0</v>
      </c>
      <c r="AM47" s="2">
        <f t="shared" si="91"/>
        <v>0</v>
      </c>
      <c r="AN47" s="2">
        <f t="shared" si="92"/>
        <v>0</v>
      </c>
      <c r="AP47" s="2">
        <f t="shared" si="93"/>
        <v>0</v>
      </c>
      <c r="AQ47" s="2">
        <f t="shared" si="94"/>
        <v>0</v>
      </c>
      <c r="AR47" s="2">
        <f t="shared" si="95"/>
        <v>0</v>
      </c>
      <c r="AS47" s="2">
        <f t="shared" si="96"/>
        <v>0</v>
      </c>
      <c r="AU47" s="2">
        <f t="shared" si="97"/>
        <v>0</v>
      </c>
      <c r="AV47" s="2">
        <f t="shared" si="98"/>
        <v>0</v>
      </c>
      <c r="AW47" s="2">
        <f t="shared" si="99"/>
        <v>0</v>
      </c>
      <c r="AX47" s="2">
        <f t="shared" si="100"/>
        <v>0</v>
      </c>
      <c r="AZ47" s="2">
        <f t="shared" si="101"/>
        <v>0</v>
      </c>
      <c r="BA47" s="2">
        <f t="shared" si="102"/>
        <v>0</v>
      </c>
      <c r="BB47" s="2">
        <f t="shared" si="103"/>
        <v>0</v>
      </c>
      <c r="BC47" s="2">
        <f t="shared" si="104"/>
        <v>1</v>
      </c>
      <c r="BD47" s="2">
        <f t="shared" si="105"/>
        <v>1</v>
      </c>
      <c r="BE47" s="2">
        <f t="shared" si="106"/>
        <v>0</v>
      </c>
      <c r="BF47" s="2">
        <f t="shared" si="107"/>
        <v>0</v>
      </c>
      <c r="BG47" s="2">
        <f t="shared" si="108"/>
        <v>0</v>
      </c>
      <c r="BH47" s="2">
        <f t="shared" si="109"/>
        <v>0</v>
      </c>
      <c r="BI47" s="2">
        <f t="shared" si="110"/>
        <v>1</v>
      </c>
      <c r="BJ47" s="2">
        <f t="shared" si="111"/>
        <v>0</v>
      </c>
      <c r="BK47" s="2">
        <f t="shared" si="112"/>
        <v>1</v>
      </c>
      <c r="BM47" s="8">
        <f t="shared" si="49"/>
        <v>0</v>
      </c>
      <c r="BN47" s="2">
        <f t="shared" si="17"/>
        <v>0</v>
      </c>
      <c r="BO47" s="2">
        <f t="shared" si="18"/>
        <v>0</v>
      </c>
      <c r="BP47" s="2">
        <f t="shared" si="19"/>
        <v>0</v>
      </c>
      <c r="BQ47" s="2">
        <f t="shared" si="20"/>
        <v>0</v>
      </c>
      <c r="BS47" s="2">
        <f t="shared" si="113"/>
        <v>0</v>
      </c>
      <c r="BT47" s="2">
        <f t="shared" si="114"/>
        <v>0</v>
      </c>
      <c r="BU47" s="2">
        <f t="shared" si="115"/>
        <v>0</v>
      </c>
      <c r="BV47" s="2">
        <f t="shared" si="116"/>
        <v>0</v>
      </c>
      <c r="BX47" s="2">
        <f t="shared" si="54"/>
        <v>0</v>
      </c>
      <c r="BY47" s="2" t="str">
        <f t="shared" si="117"/>
        <v>N/A</v>
      </c>
      <c r="BZ47" s="2" t="str">
        <f t="shared" si="118"/>
        <v>N/A</v>
      </c>
      <c r="CA47" s="2" t="str">
        <f t="shared" si="119"/>
        <v>N/A</v>
      </c>
      <c r="CB47" s="2" t="str">
        <f t="shared" si="120"/>
        <v>N/A</v>
      </c>
      <c r="CD47" s="2">
        <f t="shared" si="59"/>
        <v>1</v>
      </c>
      <c r="CE47" s="2">
        <f t="shared" si="121"/>
        <v>6</v>
      </c>
      <c r="CF47" s="2">
        <f t="shared" si="122"/>
        <v>4</v>
      </c>
      <c r="CG47" s="2">
        <f t="shared" si="123"/>
        <v>6</v>
      </c>
      <c r="CH47" s="2">
        <f t="shared" si="124"/>
        <v>4</v>
      </c>
      <c r="CJ47" s="2">
        <f t="shared" si="21"/>
        <v>0</v>
      </c>
      <c r="CK47" s="2" t="str">
        <f t="shared" si="125"/>
        <v>N/A</v>
      </c>
      <c r="CL47" s="2" t="str">
        <f t="shared" si="126"/>
        <v>N/A</v>
      </c>
      <c r="CM47" s="2" t="str">
        <f t="shared" si="127"/>
        <v>N/A</v>
      </c>
      <c r="CN47" s="2" t="str">
        <f t="shared" si="128"/>
        <v>N/A</v>
      </c>
      <c r="CP47" s="2">
        <v>2</v>
      </c>
      <c r="CQ47" s="2">
        <v>1</v>
      </c>
      <c r="CR47" s="2">
        <v>1</v>
      </c>
      <c r="CS47" s="2">
        <v>1</v>
      </c>
      <c r="CU47" s="2">
        <v>0</v>
      </c>
      <c r="CV47" s="2">
        <v>0</v>
      </c>
      <c r="CW47" s="2">
        <v>0</v>
      </c>
      <c r="CX47" s="2">
        <v>0</v>
      </c>
      <c r="CZ47" s="2">
        <v>1</v>
      </c>
      <c r="DA47" s="2">
        <v>0</v>
      </c>
      <c r="DB47" s="2">
        <v>0</v>
      </c>
      <c r="DC47" s="2">
        <v>1</v>
      </c>
    </row>
    <row r="48" spans="1:107" x14ac:dyDescent="0.2">
      <c r="A48" s="2" t="s">
        <v>231</v>
      </c>
      <c r="B48" s="2">
        <v>11</v>
      </c>
      <c r="C48" s="2">
        <v>356</v>
      </c>
      <c r="D48" s="2">
        <v>4</v>
      </c>
      <c r="E48" s="2">
        <v>14</v>
      </c>
      <c r="F48" s="2">
        <v>4</v>
      </c>
      <c r="G48" s="2">
        <v>5</v>
      </c>
      <c r="H48" s="2">
        <v>5</v>
      </c>
      <c r="I48" s="2">
        <v>5</v>
      </c>
      <c r="J48" s="2">
        <v>1</v>
      </c>
      <c r="L48" s="2">
        <f t="shared" si="69"/>
        <v>1</v>
      </c>
      <c r="M48" s="2">
        <f t="shared" si="70"/>
        <v>0</v>
      </c>
      <c r="N48" s="2">
        <f t="shared" si="71"/>
        <v>0</v>
      </c>
      <c r="O48" s="2">
        <f t="shared" si="72"/>
        <v>0</v>
      </c>
      <c r="Q48" s="2">
        <f t="shared" si="73"/>
        <v>0</v>
      </c>
      <c r="R48" s="2">
        <f t="shared" si="74"/>
        <v>0</v>
      </c>
      <c r="S48" s="2">
        <f t="shared" si="75"/>
        <v>0</v>
      </c>
      <c r="T48" s="2">
        <f t="shared" si="76"/>
        <v>0</v>
      </c>
      <c r="V48" s="2">
        <f t="shared" si="77"/>
        <v>0</v>
      </c>
      <c r="W48" s="2">
        <f t="shared" si="78"/>
        <v>1</v>
      </c>
      <c r="X48" s="2">
        <f t="shared" si="79"/>
        <v>1</v>
      </c>
      <c r="Y48" s="2">
        <f t="shared" si="80"/>
        <v>1</v>
      </c>
      <c r="AA48" s="2">
        <f t="shared" si="81"/>
        <v>0</v>
      </c>
      <c r="AB48" s="2">
        <f t="shared" si="82"/>
        <v>0</v>
      </c>
      <c r="AC48" s="2">
        <f t="shared" si="83"/>
        <v>0</v>
      </c>
      <c r="AD48" s="2">
        <f t="shared" si="84"/>
        <v>0</v>
      </c>
      <c r="AF48" s="2">
        <f t="shared" si="85"/>
        <v>0</v>
      </c>
      <c r="AG48" s="2">
        <f t="shared" si="86"/>
        <v>0</v>
      </c>
      <c r="AH48" s="2">
        <f t="shared" si="87"/>
        <v>0</v>
      </c>
      <c r="AI48" s="2">
        <f t="shared" si="88"/>
        <v>0</v>
      </c>
      <c r="AK48" s="2">
        <f t="shared" si="89"/>
        <v>0</v>
      </c>
      <c r="AL48" s="2">
        <f t="shared" si="90"/>
        <v>0</v>
      </c>
      <c r="AM48" s="2">
        <f t="shared" si="91"/>
        <v>0</v>
      </c>
      <c r="AN48" s="2">
        <f t="shared" si="92"/>
        <v>0</v>
      </c>
      <c r="AP48" s="2">
        <f t="shared" si="93"/>
        <v>0</v>
      </c>
      <c r="AQ48" s="2">
        <f t="shared" si="94"/>
        <v>0</v>
      </c>
      <c r="AR48" s="2">
        <f t="shared" si="95"/>
        <v>0</v>
      </c>
      <c r="AS48" s="2">
        <f t="shared" si="96"/>
        <v>0</v>
      </c>
      <c r="AU48" s="2">
        <f t="shared" si="97"/>
        <v>0</v>
      </c>
      <c r="AV48" s="2">
        <f t="shared" si="98"/>
        <v>0</v>
      </c>
      <c r="AW48" s="2">
        <f t="shared" si="99"/>
        <v>0</v>
      </c>
      <c r="AX48" s="2">
        <f t="shared" si="100"/>
        <v>0</v>
      </c>
      <c r="AZ48" s="2">
        <f t="shared" si="101"/>
        <v>1</v>
      </c>
      <c r="BA48" s="2">
        <f t="shared" si="102"/>
        <v>1</v>
      </c>
      <c r="BB48" s="2">
        <f t="shared" si="103"/>
        <v>1</v>
      </c>
      <c r="BC48" s="2">
        <f t="shared" si="104"/>
        <v>0</v>
      </c>
      <c r="BD48" s="2">
        <f t="shared" si="105"/>
        <v>0</v>
      </c>
      <c r="BE48" s="2">
        <f t="shared" si="106"/>
        <v>0</v>
      </c>
      <c r="BF48" s="2">
        <f t="shared" si="107"/>
        <v>0</v>
      </c>
      <c r="BG48" s="2">
        <f t="shared" si="108"/>
        <v>0</v>
      </c>
      <c r="BH48" s="2">
        <f t="shared" si="109"/>
        <v>0</v>
      </c>
      <c r="BI48" s="2">
        <f t="shared" si="110"/>
        <v>0</v>
      </c>
      <c r="BJ48" s="2">
        <f t="shared" si="111"/>
        <v>0</v>
      </c>
      <c r="BK48" s="2">
        <f t="shared" si="112"/>
        <v>0</v>
      </c>
      <c r="BM48" s="8" t="str">
        <f t="shared" si="49"/>
        <v>Paul</v>
      </c>
      <c r="BN48" s="2">
        <f t="shared" si="17"/>
        <v>1</v>
      </c>
      <c r="BO48" s="2">
        <f t="shared" si="18"/>
        <v>0</v>
      </c>
      <c r="BP48" s="2">
        <f t="shared" si="19"/>
        <v>0</v>
      </c>
      <c r="BQ48" s="2">
        <f t="shared" si="20"/>
        <v>0</v>
      </c>
      <c r="BS48" s="2">
        <f t="shared" si="113"/>
        <v>0</v>
      </c>
      <c r="BT48" s="2">
        <f t="shared" si="114"/>
        <v>0</v>
      </c>
      <c r="BU48" s="2">
        <f t="shared" si="115"/>
        <v>0</v>
      </c>
      <c r="BV48" s="2">
        <f t="shared" si="116"/>
        <v>0</v>
      </c>
      <c r="BX48" s="2">
        <f t="shared" si="54"/>
        <v>0</v>
      </c>
      <c r="BY48" s="2" t="str">
        <f t="shared" si="117"/>
        <v>N/A</v>
      </c>
      <c r="BZ48" s="2" t="str">
        <f t="shared" si="118"/>
        <v>N/A</v>
      </c>
      <c r="CA48" s="2" t="str">
        <f t="shared" si="119"/>
        <v>N/A</v>
      </c>
      <c r="CB48" s="2" t="str">
        <f t="shared" si="120"/>
        <v>N/A</v>
      </c>
      <c r="CD48" s="2">
        <f t="shared" si="59"/>
        <v>1</v>
      </c>
      <c r="CE48" s="2">
        <f t="shared" si="121"/>
        <v>4</v>
      </c>
      <c r="CF48" s="2">
        <f t="shared" si="122"/>
        <v>5</v>
      </c>
      <c r="CG48" s="2">
        <f t="shared" si="123"/>
        <v>5</v>
      </c>
      <c r="CH48" s="2">
        <f t="shared" si="124"/>
        <v>5</v>
      </c>
      <c r="CJ48" s="2">
        <f t="shared" si="21"/>
        <v>0</v>
      </c>
      <c r="CK48" s="2" t="str">
        <f t="shared" si="125"/>
        <v>N/A</v>
      </c>
      <c r="CL48" s="2" t="str">
        <f t="shared" si="126"/>
        <v>N/A</v>
      </c>
      <c r="CM48" s="2" t="str">
        <f t="shared" si="127"/>
        <v>N/A</v>
      </c>
      <c r="CN48" s="2" t="str">
        <f t="shared" si="128"/>
        <v>N/A</v>
      </c>
      <c r="CP48" s="2">
        <v>1</v>
      </c>
      <c r="CQ48" s="2">
        <v>2</v>
      </c>
      <c r="CR48" s="2">
        <v>2</v>
      </c>
      <c r="CS48" s="2">
        <v>2</v>
      </c>
      <c r="CU48" s="2">
        <v>0</v>
      </c>
      <c r="CV48" s="2">
        <v>0</v>
      </c>
      <c r="CW48" s="2">
        <v>0</v>
      </c>
      <c r="CX48" s="2">
        <v>0</v>
      </c>
      <c r="CZ48" s="2">
        <v>1</v>
      </c>
      <c r="DA48" s="2">
        <v>1</v>
      </c>
      <c r="DB48" s="2">
        <v>0</v>
      </c>
      <c r="DC48" s="2">
        <v>0</v>
      </c>
    </row>
    <row r="49" spans="1:107" x14ac:dyDescent="0.2">
      <c r="A49" s="2" t="s">
        <v>231</v>
      </c>
      <c r="B49" s="2">
        <v>12</v>
      </c>
      <c r="C49" s="2">
        <v>158</v>
      </c>
      <c r="D49" s="2">
        <v>3</v>
      </c>
      <c r="E49" s="2">
        <v>16</v>
      </c>
      <c r="F49" s="2">
        <v>6</v>
      </c>
      <c r="G49" s="2">
        <v>4</v>
      </c>
      <c r="H49" s="2">
        <v>3</v>
      </c>
      <c r="I49" s="2">
        <v>4</v>
      </c>
      <c r="J49" s="2">
        <v>1</v>
      </c>
      <c r="L49" s="2">
        <f t="shared" si="69"/>
        <v>0</v>
      </c>
      <c r="M49" s="2">
        <f t="shared" si="70"/>
        <v>0</v>
      </c>
      <c r="N49" s="2">
        <f t="shared" si="71"/>
        <v>1</v>
      </c>
      <c r="O49" s="2">
        <f t="shared" si="72"/>
        <v>0</v>
      </c>
      <c r="Q49" s="2">
        <f t="shared" si="73"/>
        <v>0</v>
      </c>
      <c r="R49" s="2">
        <f t="shared" si="74"/>
        <v>0</v>
      </c>
      <c r="S49" s="2">
        <f t="shared" si="75"/>
        <v>0</v>
      </c>
      <c r="T49" s="2">
        <f t="shared" si="76"/>
        <v>0</v>
      </c>
      <c r="V49" s="2">
        <f t="shared" si="77"/>
        <v>0</v>
      </c>
      <c r="W49" s="2">
        <f t="shared" si="78"/>
        <v>1</v>
      </c>
      <c r="X49" s="2">
        <f t="shared" si="79"/>
        <v>0</v>
      </c>
      <c r="Y49" s="2">
        <f t="shared" si="80"/>
        <v>1</v>
      </c>
      <c r="AA49" s="2">
        <f t="shared" si="81"/>
        <v>0</v>
      </c>
      <c r="AB49" s="2">
        <f t="shared" si="82"/>
        <v>0</v>
      </c>
      <c r="AC49" s="2">
        <f t="shared" si="83"/>
        <v>0</v>
      </c>
      <c r="AD49" s="2">
        <f t="shared" si="84"/>
        <v>0</v>
      </c>
      <c r="AF49" s="2">
        <f t="shared" si="85"/>
        <v>1</v>
      </c>
      <c r="AG49" s="2">
        <f t="shared" si="86"/>
        <v>0</v>
      </c>
      <c r="AH49" s="2">
        <f t="shared" si="87"/>
        <v>0</v>
      </c>
      <c r="AI49" s="2">
        <f t="shared" si="88"/>
        <v>0</v>
      </c>
      <c r="AK49" s="2">
        <f t="shared" si="89"/>
        <v>0</v>
      </c>
      <c r="AL49" s="2">
        <f t="shared" si="90"/>
        <v>0</v>
      </c>
      <c r="AM49" s="2">
        <f t="shared" si="91"/>
        <v>0</v>
      </c>
      <c r="AN49" s="2">
        <f t="shared" si="92"/>
        <v>0</v>
      </c>
      <c r="AP49" s="2">
        <f t="shared" si="93"/>
        <v>0</v>
      </c>
      <c r="AQ49" s="2">
        <f t="shared" si="94"/>
        <v>0</v>
      </c>
      <c r="AR49" s="2">
        <f t="shared" si="95"/>
        <v>0</v>
      </c>
      <c r="AS49" s="2">
        <f t="shared" si="96"/>
        <v>0</v>
      </c>
      <c r="AU49" s="2">
        <f t="shared" si="97"/>
        <v>0</v>
      </c>
      <c r="AV49" s="2">
        <f t="shared" si="98"/>
        <v>0</v>
      </c>
      <c r="AW49" s="2">
        <f t="shared" si="99"/>
        <v>0</v>
      </c>
      <c r="AX49" s="2">
        <f t="shared" si="100"/>
        <v>0</v>
      </c>
      <c r="AZ49" s="2">
        <f t="shared" si="101"/>
        <v>0</v>
      </c>
      <c r="BA49" s="2">
        <f t="shared" si="102"/>
        <v>0</v>
      </c>
      <c r="BB49" s="2">
        <f t="shared" si="103"/>
        <v>0</v>
      </c>
      <c r="BC49" s="2">
        <f t="shared" si="104"/>
        <v>1</v>
      </c>
      <c r="BD49" s="2">
        <f t="shared" si="105"/>
        <v>0</v>
      </c>
      <c r="BE49" s="2">
        <f t="shared" si="106"/>
        <v>0</v>
      </c>
      <c r="BF49" s="2">
        <f t="shared" si="107"/>
        <v>1</v>
      </c>
      <c r="BG49" s="2">
        <f t="shared" si="108"/>
        <v>1</v>
      </c>
      <c r="BH49" s="2">
        <f t="shared" si="109"/>
        <v>1</v>
      </c>
      <c r="BI49" s="2">
        <f t="shared" si="110"/>
        <v>1</v>
      </c>
      <c r="BJ49" s="2">
        <f t="shared" si="111"/>
        <v>0</v>
      </c>
      <c r="BK49" s="2">
        <f t="shared" si="112"/>
        <v>0</v>
      </c>
      <c r="BM49" s="8" t="str">
        <f t="shared" si="49"/>
        <v>Dan</v>
      </c>
      <c r="BN49" s="2">
        <f t="shared" si="17"/>
        <v>0</v>
      </c>
      <c r="BO49" s="2">
        <f t="shared" si="18"/>
        <v>0</v>
      </c>
      <c r="BP49" s="2">
        <f t="shared" si="19"/>
        <v>1</v>
      </c>
      <c r="BQ49" s="2">
        <f t="shared" si="20"/>
        <v>0</v>
      </c>
      <c r="BS49" s="2">
        <f t="shared" si="113"/>
        <v>1</v>
      </c>
      <c r="BT49" s="2">
        <f t="shared" si="114"/>
        <v>0</v>
      </c>
      <c r="BU49" s="2">
        <f t="shared" si="115"/>
        <v>0</v>
      </c>
      <c r="BV49" s="2">
        <f t="shared" si="116"/>
        <v>0</v>
      </c>
      <c r="BX49" s="2">
        <f t="shared" si="54"/>
        <v>1</v>
      </c>
      <c r="BY49" s="2">
        <f t="shared" si="117"/>
        <v>6</v>
      </c>
      <c r="BZ49" s="2">
        <f t="shared" si="118"/>
        <v>4</v>
      </c>
      <c r="CA49" s="2">
        <f t="shared" si="119"/>
        <v>3</v>
      </c>
      <c r="CB49" s="2">
        <f t="shared" si="120"/>
        <v>4</v>
      </c>
      <c r="CD49" s="2">
        <f t="shared" si="59"/>
        <v>0</v>
      </c>
      <c r="CE49" s="2" t="str">
        <f t="shared" si="121"/>
        <v>N/A</v>
      </c>
      <c r="CF49" s="2" t="str">
        <f t="shared" si="122"/>
        <v>N/A</v>
      </c>
      <c r="CG49" s="2" t="str">
        <f t="shared" si="123"/>
        <v>N/A</v>
      </c>
      <c r="CH49" s="2" t="str">
        <f t="shared" si="124"/>
        <v>N/A</v>
      </c>
      <c r="CJ49" s="2">
        <f t="shared" si="21"/>
        <v>0</v>
      </c>
      <c r="CK49" s="2" t="str">
        <f t="shared" si="125"/>
        <v>N/A</v>
      </c>
      <c r="CL49" s="2" t="str">
        <f t="shared" si="126"/>
        <v>N/A</v>
      </c>
      <c r="CM49" s="2" t="str">
        <f t="shared" si="127"/>
        <v>N/A</v>
      </c>
      <c r="CN49" s="2" t="str">
        <f t="shared" si="128"/>
        <v>N/A</v>
      </c>
      <c r="CP49" s="2">
        <v>2</v>
      </c>
      <c r="CQ49" s="2">
        <v>2</v>
      </c>
      <c r="CR49" s="2">
        <v>1</v>
      </c>
      <c r="CS49" s="2">
        <v>2</v>
      </c>
      <c r="CU49" s="2">
        <v>0</v>
      </c>
      <c r="CV49" s="2">
        <v>0</v>
      </c>
      <c r="CW49" s="2">
        <v>1</v>
      </c>
      <c r="CX49" s="2">
        <v>0</v>
      </c>
      <c r="CZ49" s="2">
        <v>0</v>
      </c>
      <c r="DA49" s="2">
        <v>0</v>
      </c>
      <c r="DB49" s="2">
        <v>0</v>
      </c>
      <c r="DC49" s="2">
        <v>0</v>
      </c>
    </row>
    <row r="50" spans="1:107" x14ac:dyDescent="0.2">
      <c r="A50" s="2" t="s">
        <v>231</v>
      </c>
      <c r="B50" s="2">
        <v>13</v>
      </c>
      <c r="C50" s="2">
        <v>325</v>
      </c>
      <c r="D50" s="2">
        <v>4</v>
      </c>
      <c r="E50" s="2">
        <v>2</v>
      </c>
      <c r="F50" s="2">
        <v>6</v>
      </c>
      <c r="G50" s="2">
        <v>7</v>
      </c>
      <c r="H50" s="2">
        <v>5</v>
      </c>
      <c r="I50" s="2">
        <v>6</v>
      </c>
      <c r="J50" s="2">
        <v>1</v>
      </c>
      <c r="L50" s="2">
        <f t="shared" si="69"/>
        <v>0</v>
      </c>
      <c r="M50" s="2">
        <f t="shared" si="70"/>
        <v>0</v>
      </c>
      <c r="N50" s="2">
        <f t="shared" si="71"/>
        <v>0</v>
      </c>
      <c r="O50" s="2">
        <f t="shared" si="72"/>
        <v>0</v>
      </c>
      <c r="Q50" s="2">
        <f t="shared" si="73"/>
        <v>0</v>
      </c>
      <c r="R50" s="2">
        <f t="shared" si="74"/>
        <v>0</v>
      </c>
      <c r="S50" s="2">
        <f t="shared" si="75"/>
        <v>0</v>
      </c>
      <c r="T50" s="2">
        <f t="shared" si="76"/>
        <v>0</v>
      </c>
      <c r="V50" s="2">
        <f t="shared" si="77"/>
        <v>0</v>
      </c>
      <c r="W50" s="2">
        <f t="shared" si="78"/>
        <v>0</v>
      </c>
      <c r="X50" s="2">
        <f t="shared" si="79"/>
        <v>1</v>
      </c>
      <c r="Y50" s="2">
        <f t="shared" si="80"/>
        <v>0</v>
      </c>
      <c r="AA50" s="2">
        <f t="shared" si="81"/>
        <v>1</v>
      </c>
      <c r="AB50" s="2">
        <f t="shared" si="82"/>
        <v>0</v>
      </c>
      <c r="AC50" s="2">
        <f t="shared" si="83"/>
        <v>0</v>
      </c>
      <c r="AD50" s="2">
        <f t="shared" si="84"/>
        <v>1</v>
      </c>
      <c r="AF50" s="2">
        <f t="shared" si="85"/>
        <v>0</v>
      </c>
      <c r="AG50" s="2">
        <f t="shared" si="86"/>
        <v>1</v>
      </c>
      <c r="AH50" s="2">
        <f t="shared" si="87"/>
        <v>0</v>
      </c>
      <c r="AI50" s="2">
        <f t="shared" si="88"/>
        <v>0</v>
      </c>
      <c r="AK50" s="2">
        <f t="shared" si="89"/>
        <v>0</v>
      </c>
      <c r="AL50" s="2">
        <f t="shared" si="90"/>
        <v>0</v>
      </c>
      <c r="AM50" s="2">
        <f t="shared" si="91"/>
        <v>0</v>
      </c>
      <c r="AN50" s="2">
        <f t="shared" si="92"/>
        <v>0</v>
      </c>
      <c r="AP50" s="2">
        <f t="shared" si="93"/>
        <v>0</v>
      </c>
      <c r="AQ50" s="2">
        <f t="shared" si="94"/>
        <v>0</v>
      </c>
      <c r="AR50" s="2">
        <f t="shared" si="95"/>
        <v>0</v>
      </c>
      <c r="AS50" s="2">
        <f t="shared" si="96"/>
        <v>0</v>
      </c>
      <c r="AU50" s="2">
        <f t="shared" si="97"/>
        <v>0</v>
      </c>
      <c r="AV50" s="2">
        <f t="shared" si="98"/>
        <v>0</v>
      </c>
      <c r="AW50" s="2">
        <f t="shared" si="99"/>
        <v>0</v>
      </c>
      <c r="AX50" s="2">
        <f t="shared" si="100"/>
        <v>0</v>
      </c>
      <c r="AZ50" s="2">
        <f t="shared" si="101"/>
        <v>1</v>
      </c>
      <c r="BA50" s="2">
        <f t="shared" si="102"/>
        <v>0</v>
      </c>
      <c r="BB50" s="2">
        <f t="shared" si="103"/>
        <v>0</v>
      </c>
      <c r="BC50" s="2">
        <f t="shared" si="104"/>
        <v>0</v>
      </c>
      <c r="BD50" s="2">
        <f t="shared" si="105"/>
        <v>0</v>
      </c>
      <c r="BE50" s="2">
        <f t="shared" si="106"/>
        <v>0</v>
      </c>
      <c r="BF50" s="2">
        <f t="shared" si="107"/>
        <v>1</v>
      </c>
      <c r="BG50" s="2">
        <f t="shared" si="108"/>
        <v>1</v>
      </c>
      <c r="BH50" s="2">
        <f t="shared" si="109"/>
        <v>1</v>
      </c>
      <c r="BI50" s="2">
        <f t="shared" si="110"/>
        <v>0</v>
      </c>
      <c r="BJ50" s="2">
        <f t="shared" si="111"/>
        <v>1</v>
      </c>
      <c r="BK50" s="2">
        <f t="shared" si="112"/>
        <v>0</v>
      </c>
      <c r="BM50" s="8" t="str">
        <f t="shared" si="49"/>
        <v>Dan</v>
      </c>
      <c r="BN50" s="2">
        <f t="shared" si="17"/>
        <v>0</v>
      </c>
      <c r="BO50" s="2">
        <f t="shared" si="18"/>
        <v>0</v>
      </c>
      <c r="BP50" s="2">
        <f t="shared" si="19"/>
        <v>1</v>
      </c>
      <c r="BQ50" s="2">
        <f t="shared" si="20"/>
        <v>0</v>
      </c>
      <c r="BS50" s="2">
        <f t="shared" si="113"/>
        <v>0</v>
      </c>
      <c r="BT50" s="2">
        <f t="shared" si="114"/>
        <v>0</v>
      </c>
      <c r="BU50" s="2">
        <f t="shared" si="115"/>
        <v>0</v>
      </c>
      <c r="BV50" s="2">
        <f t="shared" si="116"/>
        <v>0</v>
      </c>
      <c r="BX50" s="2">
        <f t="shared" si="54"/>
        <v>0</v>
      </c>
      <c r="BY50" s="2" t="str">
        <f t="shared" si="117"/>
        <v>N/A</v>
      </c>
      <c r="BZ50" s="2" t="str">
        <f t="shared" si="118"/>
        <v>N/A</v>
      </c>
      <c r="CA50" s="2" t="str">
        <f t="shared" si="119"/>
        <v>N/A</v>
      </c>
      <c r="CB50" s="2" t="str">
        <f t="shared" si="120"/>
        <v>N/A</v>
      </c>
      <c r="CD50" s="2">
        <f t="shared" si="59"/>
        <v>1</v>
      </c>
      <c r="CE50" s="2">
        <f t="shared" si="121"/>
        <v>6</v>
      </c>
      <c r="CF50" s="2">
        <f t="shared" si="122"/>
        <v>7</v>
      </c>
      <c r="CG50" s="2">
        <f t="shared" si="123"/>
        <v>5</v>
      </c>
      <c r="CH50" s="2">
        <f t="shared" si="124"/>
        <v>6</v>
      </c>
      <c r="CJ50" s="2">
        <f t="shared" si="21"/>
        <v>0</v>
      </c>
      <c r="CK50" s="2" t="str">
        <f t="shared" si="125"/>
        <v>N/A</v>
      </c>
      <c r="CL50" s="2" t="str">
        <f t="shared" si="126"/>
        <v>N/A</v>
      </c>
      <c r="CM50" s="2" t="str">
        <f t="shared" si="127"/>
        <v>N/A</v>
      </c>
      <c r="CN50" s="2" t="str">
        <f t="shared" si="128"/>
        <v>N/A</v>
      </c>
      <c r="CP50" s="2">
        <v>1</v>
      </c>
      <c r="CQ50" s="2">
        <v>2</v>
      </c>
      <c r="CR50" s="2">
        <v>2</v>
      </c>
      <c r="CS50" s="2">
        <v>2</v>
      </c>
      <c r="CU50" s="2">
        <v>0</v>
      </c>
      <c r="CV50" s="2">
        <v>0</v>
      </c>
      <c r="CW50" s="2">
        <v>0</v>
      </c>
      <c r="CX50" s="2">
        <v>0</v>
      </c>
      <c r="CZ50" s="2">
        <v>1</v>
      </c>
      <c r="DA50" s="2">
        <v>0</v>
      </c>
      <c r="DB50" s="2">
        <v>0</v>
      </c>
      <c r="DC50" s="2">
        <v>0</v>
      </c>
    </row>
    <row r="51" spans="1:107" x14ac:dyDescent="0.2">
      <c r="A51" s="2" t="s">
        <v>231</v>
      </c>
      <c r="B51" s="2">
        <v>14</v>
      </c>
      <c r="C51" s="2">
        <v>142</v>
      </c>
      <c r="D51" s="2">
        <v>3</v>
      </c>
      <c r="E51" s="2">
        <v>18</v>
      </c>
      <c r="F51" s="2">
        <v>4</v>
      </c>
      <c r="G51" s="2">
        <v>5</v>
      </c>
      <c r="H51" s="2">
        <v>3</v>
      </c>
      <c r="I51" s="2">
        <v>4</v>
      </c>
      <c r="J51" s="2">
        <v>1</v>
      </c>
      <c r="L51" s="2">
        <f t="shared" si="69"/>
        <v>0</v>
      </c>
      <c r="M51" s="2">
        <f t="shared" si="70"/>
        <v>0</v>
      </c>
      <c r="N51" s="2">
        <f t="shared" si="71"/>
        <v>1</v>
      </c>
      <c r="O51" s="2">
        <f t="shared" si="72"/>
        <v>0</v>
      </c>
      <c r="Q51" s="2">
        <f t="shared" si="73"/>
        <v>0</v>
      </c>
      <c r="R51" s="2">
        <f t="shared" si="74"/>
        <v>0</v>
      </c>
      <c r="S51" s="2">
        <f t="shared" si="75"/>
        <v>0</v>
      </c>
      <c r="T51" s="2">
        <f t="shared" si="76"/>
        <v>0</v>
      </c>
      <c r="V51" s="2">
        <f t="shared" si="77"/>
        <v>1</v>
      </c>
      <c r="W51" s="2">
        <f t="shared" si="78"/>
        <v>0</v>
      </c>
      <c r="X51" s="2">
        <f t="shared" si="79"/>
        <v>0</v>
      </c>
      <c r="Y51" s="2">
        <f t="shared" si="80"/>
        <v>1</v>
      </c>
      <c r="AA51" s="2">
        <f t="shared" si="81"/>
        <v>0</v>
      </c>
      <c r="AB51" s="2">
        <f t="shared" si="82"/>
        <v>1</v>
      </c>
      <c r="AC51" s="2">
        <f t="shared" si="83"/>
        <v>0</v>
      </c>
      <c r="AD51" s="2">
        <f t="shared" si="84"/>
        <v>0</v>
      </c>
      <c r="AF51" s="2">
        <f t="shared" si="85"/>
        <v>0</v>
      </c>
      <c r="AG51" s="2">
        <f t="shared" si="86"/>
        <v>0</v>
      </c>
      <c r="AH51" s="2">
        <f t="shared" si="87"/>
        <v>0</v>
      </c>
      <c r="AI51" s="2">
        <f t="shared" si="88"/>
        <v>0</v>
      </c>
      <c r="AK51" s="2">
        <f t="shared" si="89"/>
        <v>0</v>
      </c>
      <c r="AL51" s="2">
        <f t="shared" si="90"/>
        <v>0</v>
      </c>
      <c r="AM51" s="2">
        <f t="shared" si="91"/>
        <v>0</v>
      </c>
      <c r="AN51" s="2">
        <f t="shared" si="92"/>
        <v>0</v>
      </c>
      <c r="AP51" s="2">
        <f t="shared" si="93"/>
        <v>0</v>
      </c>
      <c r="AQ51" s="2">
        <f t="shared" si="94"/>
        <v>0</v>
      </c>
      <c r="AR51" s="2">
        <f t="shared" si="95"/>
        <v>0</v>
      </c>
      <c r="AS51" s="2">
        <f t="shared" si="96"/>
        <v>0</v>
      </c>
      <c r="AU51" s="2">
        <f t="shared" si="97"/>
        <v>0</v>
      </c>
      <c r="AV51" s="2">
        <f t="shared" si="98"/>
        <v>0</v>
      </c>
      <c r="AW51" s="2">
        <f t="shared" si="99"/>
        <v>0</v>
      </c>
      <c r="AX51" s="2">
        <f t="shared" si="100"/>
        <v>0</v>
      </c>
      <c r="AZ51" s="2">
        <f t="shared" si="101"/>
        <v>1</v>
      </c>
      <c r="BA51" s="2">
        <f t="shared" si="102"/>
        <v>0</v>
      </c>
      <c r="BB51" s="2">
        <f t="shared" si="103"/>
        <v>0</v>
      </c>
      <c r="BC51" s="2">
        <f t="shared" si="104"/>
        <v>0</v>
      </c>
      <c r="BD51" s="2">
        <f t="shared" si="105"/>
        <v>0</v>
      </c>
      <c r="BE51" s="2">
        <f t="shared" si="106"/>
        <v>0</v>
      </c>
      <c r="BF51" s="2">
        <f t="shared" si="107"/>
        <v>1</v>
      </c>
      <c r="BG51" s="2">
        <f t="shared" si="108"/>
        <v>1</v>
      </c>
      <c r="BH51" s="2">
        <f t="shared" si="109"/>
        <v>1</v>
      </c>
      <c r="BI51" s="2">
        <f t="shared" si="110"/>
        <v>0</v>
      </c>
      <c r="BJ51" s="2">
        <f t="shared" si="111"/>
        <v>1</v>
      </c>
      <c r="BK51" s="2">
        <f t="shared" si="112"/>
        <v>0</v>
      </c>
      <c r="BM51" s="8" t="str">
        <f t="shared" si="49"/>
        <v>Dan</v>
      </c>
      <c r="BN51" s="2">
        <f t="shared" si="17"/>
        <v>0</v>
      </c>
      <c r="BO51" s="2">
        <f t="shared" si="18"/>
        <v>0</v>
      </c>
      <c r="BP51" s="2">
        <f t="shared" si="19"/>
        <v>1</v>
      </c>
      <c r="BQ51" s="2">
        <f t="shared" si="20"/>
        <v>0</v>
      </c>
      <c r="BS51" s="2">
        <f t="shared" si="113"/>
        <v>0</v>
      </c>
      <c r="BT51" s="2">
        <f t="shared" si="114"/>
        <v>0</v>
      </c>
      <c r="BU51" s="2">
        <f t="shared" si="115"/>
        <v>0</v>
      </c>
      <c r="BV51" s="2">
        <f t="shared" si="116"/>
        <v>0</v>
      </c>
      <c r="BX51" s="2">
        <f t="shared" si="54"/>
        <v>1</v>
      </c>
      <c r="BY51" s="2">
        <f t="shared" si="117"/>
        <v>4</v>
      </c>
      <c r="BZ51" s="2">
        <f t="shared" si="118"/>
        <v>5</v>
      </c>
      <c r="CA51" s="2">
        <f t="shared" si="119"/>
        <v>3</v>
      </c>
      <c r="CB51" s="2">
        <f t="shared" si="120"/>
        <v>4</v>
      </c>
      <c r="CD51" s="2">
        <f t="shared" si="59"/>
        <v>0</v>
      </c>
      <c r="CE51" s="2" t="str">
        <f t="shared" si="121"/>
        <v>N/A</v>
      </c>
      <c r="CF51" s="2" t="str">
        <f t="shared" si="122"/>
        <v>N/A</v>
      </c>
      <c r="CG51" s="2" t="str">
        <f t="shared" si="123"/>
        <v>N/A</v>
      </c>
      <c r="CH51" s="2" t="str">
        <f t="shared" si="124"/>
        <v>N/A</v>
      </c>
      <c r="CJ51" s="2">
        <f t="shared" si="21"/>
        <v>0</v>
      </c>
      <c r="CK51" s="2" t="str">
        <f t="shared" si="125"/>
        <v>N/A</v>
      </c>
      <c r="CL51" s="2" t="str">
        <f t="shared" si="126"/>
        <v>N/A</v>
      </c>
      <c r="CM51" s="2" t="str">
        <f t="shared" si="127"/>
        <v>N/A</v>
      </c>
      <c r="CN51" s="2" t="str">
        <f t="shared" si="128"/>
        <v>N/A</v>
      </c>
      <c r="CP51" s="2">
        <v>1</v>
      </c>
      <c r="CQ51" s="2">
        <v>2</v>
      </c>
      <c r="CR51" s="2">
        <v>2</v>
      </c>
      <c r="CS51" s="2">
        <v>2</v>
      </c>
      <c r="CU51" s="2">
        <v>0</v>
      </c>
      <c r="CV51" s="2">
        <v>0</v>
      </c>
      <c r="CW51" s="2">
        <v>0</v>
      </c>
      <c r="CX51" s="2">
        <v>0</v>
      </c>
      <c r="CZ51" s="2">
        <v>0</v>
      </c>
      <c r="DA51" s="2">
        <v>0</v>
      </c>
      <c r="DB51" s="2">
        <v>0</v>
      </c>
      <c r="DC51" s="2">
        <v>0</v>
      </c>
    </row>
    <row r="52" spans="1:107" x14ac:dyDescent="0.2">
      <c r="A52" s="2" t="s">
        <v>231</v>
      </c>
      <c r="B52" s="2">
        <v>15</v>
      </c>
      <c r="C52" s="2">
        <v>433</v>
      </c>
      <c r="D52" s="2">
        <v>5</v>
      </c>
      <c r="E52" s="2">
        <v>4</v>
      </c>
      <c r="F52" s="2">
        <v>8</v>
      </c>
      <c r="G52" s="2">
        <v>5</v>
      </c>
      <c r="H52" s="2">
        <v>5</v>
      </c>
      <c r="I52" s="2">
        <v>5</v>
      </c>
      <c r="J52" s="2">
        <v>1</v>
      </c>
      <c r="L52" s="2">
        <f>IF(F52=$D52,1,0)</f>
        <v>0</v>
      </c>
      <c r="M52" s="2">
        <f t="shared" si="70"/>
        <v>1</v>
      </c>
      <c r="N52" s="2">
        <f t="shared" si="71"/>
        <v>1</v>
      </c>
      <c r="O52" s="2">
        <f t="shared" si="72"/>
        <v>1</v>
      </c>
      <c r="Q52" s="2">
        <f t="shared" si="73"/>
        <v>0</v>
      </c>
      <c r="R52" s="2">
        <f t="shared" si="74"/>
        <v>0</v>
      </c>
      <c r="S52" s="2">
        <f t="shared" si="75"/>
        <v>0</v>
      </c>
      <c r="T52" s="2">
        <f t="shared" si="76"/>
        <v>0</v>
      </c>
      <c r="V52" s="2">
        <f t="shared" si="77"/>
        <v>0</v>
      </c>
      <c r="W52" s="2">
        <f t="shared" si="78"/>
        <v>0</v>
      </c>
      <c r="X52" s="2">
        <f t="shared" si="79"/>
        <v>0</v>
      </c>
      <c r="Y52" s="2">
        <f t="shared" si="80"/>
        <v>0</v>
      </c>
      <c r="AA52" s="2">
        <f t="shared" si="81"/>
        <v>0</v>
      </c>
      <c r="AB52" s="2">
        <f t="shared" si="82"/>
        <v>0</v>
      </c>
      <c r="AC52" s="2">
        <f t="shared" si="83"/>
        <v>0</v>
      </c>
      <c r="AD52" s="2">
        <f t="shared" si="84"/>
        <v>0</v>
      </c>
      <c r="AF52" s="2">
        <f t="shared" si="85"/>
        <v>1</v>
      </c>
      <c r="AG52" s="2">
        <f t="shared" si="86"/>
        <v>0</v>
      </c>
      <c r="AH52" s="2">
        <f t="shared" si="87"/>
        <v>0</v>
      </c>
      <c r="AI52" s="2">
        <f t="shared" si="88"/>
        <v>0</v>
      </c>
      <c r="AK52" s="2">
        <f t="shared" si="89"/>
        <v>0</v>
      </c>
      <c r="AL52" s="2">
        <f t="shared" si="90"/>
        <v>0</v>
      </c>
      <c r="AM52" s="2">
        <f t="shared" si="91"/>
        <v>0</v>
      </c>
      <c r="AN52" s="2">
        <f t="shared" si="92"/>
        <v>0</v>
      </c>
      <c r="AP52" s="2">
        <f t="shared" si="93"/>
        <v>0</v>
      </c>
      <c r="AQ52" s="2">
        <f t="shared" si="94"/>
        <v>0</v>
      </c>
      <c r="AR52" s="2">
        <f t="shared" si="95"/>
        <v>0</v>
      </c>
      <c r="AS52" s="2">
        <f t="shared" si="96"/>
        <v>0</v>
      </c>
      <c r="AU52" s="2">
        <f t="shared" si="97"/>
        <v>0</v>
      </c>
      <c r="AV52" s="2">
        <f t="shared" si="98"/>
        <v>0</v>
      </c>
      <c r="AW52" s="2">
        <f t="shared" si="99"/>
        <v>0</v>
      </c>
      <c r="AX52" s="2">
        <f t="shared" si="100"/>
        <v>0</v>
      </c>
      <c r="AZ52" s="2">
        <f t="shared" si="101"/>
        <v>0</v>
      </c>
      <c r="BA52" s="2">
        <f t="shared" si="102"/>
        <v>0</v>
      </c>
      <c r="BB52" s="2">
        <f t="shared" si="103"/>
        <v>0</v>
      </c>
      <c r="BC52" s="2">
        <f t="shared" si="104"/>
        <v>1</v>
      </c>
      <c r="BD52" s="2">
        <f t="shared" si="105"/>
        <v>0</v>
      </c>
      <c r="BE52" s="2">
        <f t="shared" si="106"/>
        <v>0</v>
      </c>
      <c r="BF52" s="2">
        <f t="shared" si="107"/>
        <v>1</v>
      </c>
      <c r="BG52" s="2">
        <f t="shared" si="108"/>
        <v>0</v>
      </c>
      <c r="BH52" s="2">
        <f t="shared" si="109"/>
        <v>0</v>
      </c>
      <c r="BI52" s="2">
        <f t="shared" si="110"/>
        <v>1</v>
      </c>
      <c r="BJ52" s="2">
        <f t="shared" si="111"/>
        <v>0</v>
      </c>
      <c r="BK52" s="2">
        <f t="shared" si="112"/>
        <v>0</v>
      </c>
      <c r="BM52" s="8">
        <f t="shared" si="49"/>
        <v>0</v>
      </c>
      <c r="BN52" s="2">
        <f t="shared" si="17"/>
        <v>0</v>
      </c>
      <c r="BO52" s="2">
        <f t="shared" si="18"/>
        <v>0</v>
      </c>
      <c r="BP52" s="2">
        <f t="shared" si="19"/>
        <v>0</v>
      </c>
      <c r="BQ52" s="2">
        <f t="shared" si="20"/>
        <v>0</v>
      </c>
      <c r="BS52" s="2">
        <f t="shared" si="113"/>
        <v>0</v>
      </c>
      <c r="BT52" s="2">
        <f t="shared" si="114"/>
        <v>0</v>
      </c>
      <c r="BU52" s="2">
        <f t="shared" si="115"/>
        <v>0</v>
      </c>
      <c r="BV52" s="2">
        <f t="shared" si="116"/>
        <v>0</v>
      </c>
      <c r="BX52" s="2">
        <f t="shared" si="54"/>
        <v>0</v>
      </c>
      <c r="BY52" s="2" t="str">
        <f t="shared" si="117"/>
        <v>N/A</v>
      </c>
      <c r="BZ52" s="2" t="str">
        <f t="shared" si="118"/>
        <v>N/A</v>
      </c>
      <c r="CA52" s="2" t="str">
        <f t="shared" si="119"/>
        <v>N/A</v>
      </c>
      <c r="CB52" s="2" t="str">
        <f t="shared" si="120"/>
        <v>N/A</v>
      </c>
      <c r="CD52" s="2">
        <f t="shared" si="59"/>
        <v>0</v>
      </c>
      <c r="CE52" s="2" t="str">
        <f t="shared" si="121"/>
        <v>N/A</v>
      </c>
      <c r="CF52" s="2" t="str">
        <f t="shared" si="122"/>
        <v>N/A</v>
      </c>
      <c r="CG52" s="2" t="str">
        <f t="shared" si="123"/>
        <v>N/A</v>
      </c>
      <c r="CH52" s="2" t="str">
        <f t="shared" si="124"/>
        <v>N/A</v>
      </c>
      <c r="CJ52" s="2">
        <f t="shared" si="21"/>
        <v>1</v>
      </c>
      <c r="CK52" s="2">
        <f t="shared" si="125"/>
        <v>8</v>
      </c>
      <c r="CL52" s="2">
        <f t="shared" si="126"/>
        <v>5</v>
      </c>
      <c r="CM52" s="2">
        <f t="shared" si="127"/>
        <v>5</v>
      </c>
      <c r="CN52" s="2">
        <f t="shared" si="128"/>
        <v>5</v>
      </c>
      <c r="CP52" s="2">
        <v>2</v>
      </c>
      <c r="CQ52" s="2">
        <v>2</v>
      </c>
      <c r="CR52" s="2">
        <v>1</v>
      </c>
      <c r="CS52" s="2">
        <v>1</v>
      </c>
      <c r="CU52" s="2">
        <v>0</v>
      </c>
      <c r="CV52" s="2">
        <v>1</v>
      </c>
      <c r="CW52" s="2">
        <v>1</v>
      </c>
      <c r="CX52" s="2">
        <v>0</v>
      </c>
      <c r="CZ52" s="2">
        <v>0</v>
      </c>
      <c r="DA52" s="2">
        <v>1</v>
      </c>
      <c r="DB52" s="2">
        <v>1</v>
      </c>
      <c r="DC52" s="2">
        <v>0</v>
      </c>
    </row>
    <row r="53" spans="1:107" x14ac:dyDescent="0.2">
      <c r="A53" s="2" t="s">
        <v>231</v>
      </c>
      <c r="B53" s="2">
        <v>16</v>
      </c>
      <c r="C53" s="2">
        <v>368</v>
      </c>
      <c r="D53" s="2">
        <v>4</v>
      </c>
      <c r="E53" s="2">
        <v>6</v>
      </c>
      <c r="F53" s="2">
        <v>7</v>
      </c>
      <c r="G53" s="2">
        <v>7</v>
      </c>
      <c r="H53" s="2">
        <v>5</v>
      </c>
      <c r="I53" s="2">
        <v>4</v>
      </c>
      <c r="J53" s="2">
        <v>1</v>
      </c>
      <c r="L53" s="2">
        <f>IF(F53=$D53,1,0)</f>
        <v>0</v>
      </c>
      <c r="M53" s="2">
        <f t="shared" si="70"/>
        <v>0</v>
      </c>
      <c r="N53" s="2">
        <f t="shared" si="71"/>
        <v>0</v>
      </c>
      <c r="O53" s="2">
        <f t="shared" si="72"/>
        <v>1</v>
      </c>
      <c r="Q53" s="2">
        <f t="shared" si="73"/>
        <v>0</v>
      </c>
      <c r="R53" s="2">
        <f t="shared" si="74"/>
        <v>0</v>
      </c>
      <c r="S53" s="2">
        <f t="shared" si="75"/>
        <v>0</v>
      </c>
      <c r="T53" s="2">
        <f t="shared" si="76"/>
        <v>0</v>
      </c>
      <c r="V53" s="2">
        <f t="shared" si="77"/>
        <v>0</v>
      </c>
      <c r="W53" s="2">
        <f t="shared" si="78"/>
        <v>0</v>
      </c>
      <c r="X53" s="2">
        <f t="shared" si="79"/>
        <v>1</v>
      </c>
      <c r="Y53" s="2">
        <f t="shared" si="80"/>
        <v>0</v>
      </c>
      <c r="AA53" s="2">
        <f t="shared" si="81"/>
        <v>0</v>
      </c>
      <c r="AB53" s="2">
        <f t="shared" si="82"/>
        <v>0</v>
      </c>
      <c r="AC53" s="2">
        <f t="shared" si="83"/>
        <v>0</v>
      </c>
      <c r="AD53" s="2">
        <f t="shared" si="84"/>
        <v>0</v>
      </c>
      <c r="AF53" s="2">
        <f t="shared" si="85"/>
        <v>1</v>
      </c>
      <c r="AG53" s="2">
        <f t="shared" si="86"/>
        <v>1</v>
      </c>
      <c r="AH53" s="2">
        <f t="shared" si="87"/>
        <v>0</v>
      </c>
      <c r="AI53" s="2">
        <f t="shared" si="88"/>
        <v>0</v>
      </c>
      <c r="AK53" s="2">
        <f t="shared" si="89"/>
        <v>0</v>
      </c>
      <c r="AL53" s="2">
        <f t="shared" si="90"/>
        <v>0</v>
      </c>
      <c r="AM53" s="2">
        <f t="shared" si="91"/>
        <v>0</v>
      </c>
      <c r="AN53" s="2">
        <f t="shared" si="92"/>
        <v>0</v>
      </c>
      <c r="AP53" s="2">
        <f t="shared" si="93"/>
        <v>0</v>
      </c>
      <c r="AQ53" s="2">
        <f t="shared" si="94"/>
        <v>0</v>
      </c>
      <c r="AR53" s="2">
        <f t="shared" si="95"/>
        <v>0</v>
      </c>
      <c r="AS53" s="2">
        <f t="shared" si="96"/>
        <v>0</v>
      </c>
      <c r="AU53" s="2">
        <f t="shared" si="97"/>
        <v>0</v>
      </c>
      <c r="AV53" s="2">
        <f t="shared" si="98"/>
        <v>0</v>
      </c>
      <c r="AW53" s="2">
        <f t="shared" si="99"/>
        <v>0</v>
      </c>
      <c r="AX53" s="2">
        <f t="shared" si="100"/>
        <v>0</v>
      </c>
      <c r="AZ53" s="2">
        <f t="shared" si="101"/>
        <v>0</v>
      </c>
      <c r="BA53" s="2">
        <f t="shared" si="102"/>
        <v>0</v>
      </c>
      <c r="BB53" s="2">
        <f t="shared" si="103"/>
        <v>0</v>
      </c>
      <c r="BC53" s="2">
        <f t="shared" si="104"/>
        <v>0</v>
      </c>
      <c r="BD53" s="2">
        <f t="shared" si="105"/>
        <v>0</v>
      </c>
      <c r="BE53" s="2">
        <f t="shared" si="106"/>
        <v>0</v>
      </c>
      <c r="BF53" s="2">
        <f t="shared" si="107"/>
        <v>1</v>
      </c>
      <c r="BG53" s="2">
        <f t="shared" si="108"/>
        <v>1</v>
      </c>
      <c r="BH53" s="2">
        <f t="shared" si="109"/>
        <v>0</v>
      </c>
      <c r="BI53" s="2">
        <f t="shared" si="110"/>
        <v>1</v>
      </c>
      <c r="BJ53" s="2">
        <f t="shared" si="111"/>
        <v>1</v>
      </c>
      <c r="BK53" s="2">
        <f t="shared" si="112"/>
        <v>1</v>
      </c>
      <c r="BM53" s="8" t="str">
        <f t="shared" si="49"/>
        <v>Droz</v>
      </c>
      <c r="BN53" s="2">
        <f t="shared" si="17"/>
        <v>0</v>
      </c>
      <c r="BO53" s="2">
        <f t="shared" si="18"/>
        <v>0</v>
      </c>
      <c r="BP53" s="2">
        <f t="shared" si="19"/>
        <v>0</v>
      </c>
      <c r="BQ53" s="2">
        <f t="shared" si="20"/>
        <v>1</v>
      </c>
      <c r="BS53" s="2">
        <f t="shared" si="113"/>
        <v>0</v>
      </c>
      <c r="BT53" s="2">
        <f t="shared" si="114"/>
        <v>0</v>
      </c>
      <c r="BU53" s="2">
        <f t="shared" si="115"/>
        <v>0</v>
      </c>
      <c r="BV53" s="2">
        <f t="shared" si="116"/>
        <v>0</v>
      </c>
      <c r="BX53" s="2">
        <f t="shared" si="54"/>
        <v>0</v>
      </c>
      <c r="BY53" s="2" t="str">
        <f t="shared" si="117"/>
        <v>N/A</v>
      </c>
      <c r="BZ53" s="2" t="str">
        <f t="shared" si="118"/>
        <v>N/A</v>
      </c>
      <c r="CA53" s="2" t="str">
        <f t="shared" si="119"/>
        <v>N/A</v>
      </c>
      <c r="CB53" s="2" t="str">
        <f t="shared" si="120"/>
        <v>N/A</v>
      </c>
      <c r="CD53" s="2">
        <f t="shared" si="59"/>
        <v>1</v>
      </c>
      <c r="CE53" s="2">
        <f t="shared" si="121"/>
        <v>7</v>
      </c>
      <c r="CF53" s="2">
        <f t="shared" si="122"/>
        <v>7</v>
      </c>
      <c r="CG53" s="2">
        <f t="shared" si="123"/>
        <v>5</v>
      </c>
      <c r="CH53" s="2">
        <f t="shared" si="124"/>
        <v>4</v>
      </c>
      <c r="CJ53" s="2">
        <f t="shared" si="21"/>
        <v>0</v>
      </c>
      <c r="CK53" s="2" t="str">
        <f t="shared" si="125"/>
        <v>N/A</v>
      </c>
      <c r="CL53" s="2" t="str">
        <f t="shared" si="126"/>
        <v>N/A</v>
      </c>
      <c r="CM53" s="2" t="str">
        <f t="shared" si="127"/>
        <v>N/A</v>
      </c>
      <c r="CN53" s="2" t="str">
        <f t="shared" si="128"/>
        <v>N/A</v>
      </c>
      <c r="CP53" s="2">
        <v>2</v>
      </c>
      <c r="CQ53" s="2">
        <v>2</v>
      </c>
      <c r="CR53" s="2">
        <v>2</v>
      </c>
      <c r="CS53" s="2">
        <v>1</v>
      </c>
      <c r="CU53" s="2">
        <v>0</v>
      </c>
      <c r="CV53" s="2">
        <v>0</v>
      </c>
      <c r="CW53" s="2">
        <v>0</v>
      </c>
      <c r="CX53" s="2">
        <v>0</v>
      </c>
      <c r="CZ53" s="2">
        <v>0</v>
      </c>
      <c r="DA53" s="2">
        <v>0</v>
      </c>
      <c r="DB53" s="2">
        <v>0</v>
      </c>
      <c r="DC53" s="2">
        <v>0</v>
      </c>
    </row>
    <row r="54" spans="1:107" x14ac:dyDescent="0.2">
      <c r="A54" s="2" t="s">
        <v>231</v>
      </c>
      <c r="B54" s="2">
        <v>17</v>
      </c>
      <c r="C54" s="2">
        <v>358</v>
      </c>
      <c r="D54" s="2">
        <v>4</v>
      </c>
      <c r="E54" s="2">
        <v>10</v>
      </c>
      <c r="F54" s="2">
        <v>6</v>
      </c>
      <c r="G54" s="2">
        <v>7</v>
      </c>
      <c r="H54" s="2">
        <v>4</v>
      </c>
      <c r="I54" s="2">
        <v>4</v>
      </c>
      <c r="J54" s="2">
        <v>1</v>
      </c>
      <c r="L54" s="2">
        <f>IF(F54=$D54,1,0)</f>
        <v>0</v>
      </c>
      <c r="M54" s="2">
        <f t="shared" si="70"/>
        <v>0</v>
      </c>
      <c r="N54" s="2">
        <f t="shared" si="71"/>
        <v>1</v>
      </c>
      <c r="O54" s="2">
        <f t="shared" si="72"/>
        <v>1</v>
      </c>
      <c r="Q54" s="2">
        <f t="shared" si="73"/>
        <v>0</v>
      </c>
      <c r="R54" s="2">
        <f t="shared" si="74"/>
        <v>0</v>
      </c>
      <c r="S54" s="2">
        <f t="shared" si="75"/>
        <v>0</v>
      </c>
      <c r="T54" s="2">
        <f t="shared" si="76"/>
        <v>0</v>
      </c>
      <c r="V54" s="2">
        <f t="shared" si="77"/>
        <v>0</v>
      </c>
      <c r="W54" s="2">
        <f t="shared" si="78"/>
        <v>0</v>
      </c>
      <c r="X54" s="2">
        <f t="shared" si="79"/>
        <v>0</v>
      </c>
      <c r="Y54" s="2">
        <f t="shared" si="80"/>
        <v>0</v>
      </c>
      <c r="AA54" s="2">
        <f t="shared" si="81"/>
        <v>1</v>
      </c>
      <c r="AB54" s="2">
        <f t="shared" si="82"/>
        <v>0</v>
      </c>
      <c r="AC54" s="2">
        <f t="shared" si="83"/>
        <v>0</v>
      </c>
      <c r="AD54" s="2">
        <f t="shared" si="84"/>
        <v>0</v>
      </c>
      <c r="AF54" s="2">
        <f t="shared" si="85"/>
        <v>0</v>
      </c>
      <c r="AG54" s="2">
        <f t="shared" si="86"/>
        <v>1</v>
      </c>
      <c r="AH54" s="2">
        <f t="shared" si="87"/>
        <v>0</v>
      </c>
      <c r="AI54" s="2">
        <f t="shared" si="88"/>
        <v>0</v>
      </c>
      <c r="AK54" s="2">
        <f t="shared" si="89"/>
        <v>0</v>
      </c>
      <c r="AL54" s="2">
        <f t="shared" si="90"/>
        <v>0</v>
      </c>
      <c r="AM54" s="2">
        <f t="shared" si="91"/>
        <v>0</v>
      </c>
      <c r="AN54" s="2">
        <f t="shared" si="92"/>
        <v>0</v>
      </c>
      <c r="AP54" s="2">
        <f t="shared" si="93"/>
        <v>0</v>
      </c>
      <c r="AQ54" s="2">
        <f t="shared" si="94"/>
        <v>0</v>
      </c>
      <c r="AR54" s="2">
        <f t="shared" si="95"/>
        <v>0</v>
      </c>
      <c r="AS54" s="2">
        <f t="shared" si="96"/>
        <v>0</v>
      </c>
      <c r="AU54" s="2">
        <f t="shared" si="97"/>
        <v>0</v>
      </c>
      <c r="AV54" s="2">
        <f t="shared" si="98"/>
        <v>0</v>
      </c>
      <c r="AW54" s="2">
        <f t="shared" si="99"/>
        <v>0</v>
      </c>
      <c r="AX54" s="2">
        <f t="shared" si="100"/>
        <v>0</v>
      </c>
      <c r="AZ54" s="2">
        <f t="shared" si="101"/>
        <v>1</v>
      </c>
      <c r="BA54" s="2">
        <f t="shared" si="102"/>
        <v>0</v>
      </c>
      <c r="BB54" s="2">
        <f t="shared" si="103"/>
        <v>0</v>
      </c>
      <c r="BC54" s="2">
        <f t="shared" si="104"/>
        <v>0</v>
      </c>
      <c r="BD54" s="2">
        <f t="shared" si="105"/>
        <v>0</v>
      </c>
      <c r="BE54" s="2">
        <f t="shared" si="106"/>
        <v>0</v>
      </c>
      <c r="BF54" s="2">
        <f t="shared" si="107"/>
        <v>1</v>
      </c>
      <c r="BG54" s="2">
        <f t="shared" si="108"/>
        <v>1</v>
      </c>
      <c r="BH54" s="2">
        <f t="shared" si="109"/>
        <v>0</v>
      </c>
      <c r="BI54" s="2">
        <f t="shared" si="110"/>
        <v>1</v>
      </c>
      <c r="BJ54" s="2">
        <f t="shared" si="111"/>
        <v>1</v>
      </c>
      <c r="BK54" s="2">
        <f t="shared" si="112"/>
        <v>0</v>
      </c>
      <c r="BM54" s="8">
        <f t="shared" si="49"/>
        <v>0</v>
      </c>
      <c r="BN54" s="2">
        <f t="shared" si="17"/>
        <v>0</v>
      </c>
      <c r="BO54" s="2">
        <f t="shared" si="18"/>
        <v>0</v>
      </c>
      <c r="BP54" s="2">
        <f t="shared" si="19"/>
        <v>0</v>
      </c>
      <c r="BQ54" s="2">
        <f t="shared" si="20"/>
        <v>0</v>
      </c>
      <c r="BS54" s="2">
        <f t="shared" si="113"/>
        <v>0</v>
      </c>
      <c r="BT54" s="2">
        <f t="shared" si="114"/>
        <v>0</v>
      </c>
      <c r="BU54" s="2">
        <f t="shared" si="115"/>
        <v>0</v>
      </c>
      <c r="BV54" s="2">
        <f t="shared" si="116"/>
        <v>0</v>
      </c>
      <c r="BX54" s="2">
        <f t="shared" si="54"/>
        <v>0</v>
      </c>
      <c r="BY54" s="2" t="str">
        <f t="shared" si="117"/>
        <v>N/A</v>
      </c>
      <c r="BZ54" s="2" t="str">
        <f t="shared" si="118"/>
        <v>N/A</v>
      </c>
      <c r="CA54" s="2" t="str">
        <f t="shared" si="119"/>
        <v>N/A</v>
      </c>
      <c r="CB54" s="2" t="str">
        <f t="shared" si="120"/>
        <v>N/A</v>
      </c>
      <c r="CD54" s="2">
        <f t="shared" si="59"/>
        <v>1</v>
      </c>
      <c r="CE54" s="2">
        <f t="shared" si="121"/>
        <v>6</v>
      </c>
      <c r="CF54" s="2">
        <f t="shared" si="122"/>
        <v>7</v>
      </c>
      <c r="CG54" s="2">
        <f t="shared" si="123"/>
        <v>4</v>
      </c>
      <c r="CH54" s="2">
        <f t="shared" si="124"/>
        <v>4</v>
      </c>
      <c r="CJ54" s="2">
        <f t="shared" si="21"/>
        <v>0</v>
      </c>
      <c r="CK54" s="2" t="str">
        <f t="shared" si="125"/>
        <v>N/A</v>
      </c>
      <c r="CL54" s="2" t="str">
        <f t="shared" si="126"/>
        <v>N/A</v>
      </c>
      <c r="CM54" s="2" t="str">
        <f t="shared" si="127"/>
        <v>N/A</v>
      </c>
      <c r="CN54" s="2" t="str">
        <f t="shared" si="128"/>
        <v>N/A</v>
      </c>
      <c r="CP54" s="2">
        <v>2</v>
      </c>
      <c r="CQ54" s="2">
        <v>1</v>
      </c>
      <c r="CR54" s="2">
        <v>2</v>
      </c>
      <c r="CS54" s="2">
        <v>2</v>
      </c>
      <c r="CU54" s="2">
        <v>0</v>
      </c>
      <c r="CV54" s="2">
        <v>0</v>
      </c>
      <c r="CW54" s="2">
        <v>0</v>
      </c>
      <c r="CX54" s="2">
        <v>0</v>
      </c>
      <c r="CZ54" s="2">
        <v>0</v>
      </c>
      <c r="DA54" s="2">
        <v>0</v>
      </c>
      <c r="DB54" s="2">
        <v>1</v>
      </c>
      <c r="DC54" s="2">
        <v>1</v>
      </c>
    </row>
    <row r="55" spans="1:107" x14ac:dyDescent="0.2">
      <c r="A55" s="2" t="s">
        <v>231</v>
      </c>
      <c r="B55" s="2">
        <v>18</v>
      </c>
      <c r="C55" s="2">
        <v>308</v>
      </c>
      <c r="D55" s="2">
        <v>4</v>
      </c>
      <c r="E55" s="2">
        <v>8</v>
      </c>
      <c r="F55" s="2">
        <v>8</v>
      </c>
      <c r="G55" s="2">
        <v>6</v>
      </c>
      <c r="H55" s="2">
        <v>4</v>
      </c>
      <c r="I55" s="2">
        <v>4</v>
      </c>
      <c r="J55" s="2">
        <v>1</v>
      </c>
      <c r="L55" s="2">
        <f>IF(F55=$D55,1,0)</f>
        <v>0</v>
      </c>
      <c r="M55" s="2">
        <f t="shared" si="70"/>
        <v>0</v>
      </c>
      <c r="N55" s="2">
        <f t="shared" si="71"/>
        <v>1</v>
      </c>
      <c r="O55" s="2">
        <f t="shared" si="72"/>
        <v>1</v>
      </c>
      <c r="Q55" s="2">
        <f t="shared" si="73"/>
        <v>0</v>
      </c>
      <c r="R55" s="2">
        <f t="shared" si="74"/>
        <v>0</v>
      </c>
      <c r="S55" s="2">
        <f t="shared" si="75"/>
        <v>0</v>
      </c>
      <c r="T55" s="2">
        <f t="shared" si="76"/>
        <v>0</v>
      </c>
      <c r="V55" s="2">
        <f t="shared" si="77"/>
        <v>0</v>
      </c>
      <c r="W55" s="2">
        <f t="shared" si="78"/>
        <v>0</v>
      </c>
      <c r="X55" s="2">
        <f t="shared" si="79"/>
        <v>0</v>
      </c>
      <c r="Y55" s="2">
        <f t="shared" si="80"/>
        <v>0</v>
      </c>
      <c r="AA55" s="2">
        <f t="shared" si="81"/>
        <v>0</v>
      </c>
      <c r="AB55" s="2">
        <f t="shared" si="82"/>
        <v>1</v>
      </c>
      <c r="AC55" s="2">
        <f t="shared" si="83"/>
        <v>0</v>
      </c>
      <c r="AD55" s="2">
        <f t="shared" si="84"/>
        <v>0</v>
      </c>
      <c r="AF55" s="2">
        <f t="shared" si="85"/>
        <v>0</v>
      </c>
      <c r="AG55" s="2">
        <f t="shared" si="86"/>
        <v>0</v>
      </c>
      <c r="AH55" s="2">
        <f t="shared" si="87"/>
        <v>0</v>
      </c>
      <c r="AI55" s="2">
        <f t="shared" si="88"/>
        <v>0</v>
      </c>
      <c r="AK55" s="2">
        <f t="shared" si="89"/>
        <v>1</v>
      </c>
      <c r="AL55" s="2">
        <f t="shared" si="90"/>
        <v>0</v>
      </c>
      <c r="AM55" s="2">
        <f t="shared" si="91"/>
        <v>0</v>
      </c>
      <c r="AN55" s="2">
        <f t="shared" si="92"/>
        <v>0</v>
      </c>
      <c r="AP55" s="2">
        <f t="shared" si="93"/>
        <v>0</v>
      </c>
      <c r="AQ55" s="2">
        <f t="shared" si="94"/>
        <v>0</v>
      </c>
      <c r="AR55" s="2">
        <f t="shared" si="95"/>
        <v>0</v>
      </c>
      <c r="AS55" s="2">
        <f t="shared" si="96"/>
        <v>0</v>
      </c>
      <c r="AU55" s="2">
        <f t="shared" si="97"/>
        <v>0</v>
      </c>
      <c r="AV55" s="2">
        <f t="shared" si="98"/>
        <v>0</v>
      </c>
      <c r="AW55" s="2">
        <f t="shared" si="99"/>
        <v>0</v>
      </c>
      <c r="AX55" s="2">
        <f t="shared" si="100"/>
        <v>0</v>
      </c>
      <c r="AZ55" s="2">
        <f t="shared" si="101"/>
        <v>0</v>
      </c>
      <c r="BA55" s="2">
        <f t="shared" si="102"/>
        <v>0</v>
      </c>
      <c r="BB55" s="2">
        <f t="shared" si="103"/>
        <v>0</v>
      </c>
      <c r="BC55" s="2">
        <f t="shared" si="104"/>
        <v>1</v>
      </c>
      <c r="BD55" s="2">
        <f t="shared" si="105"/>
        <v>0</v>
      </c>
      <c r="BE55" s="2">
        <f t="shared" si="106"/>
        <v>0</v>
      </c>
      <c r="BF55" s="2">
        <f t="shared" si="107"/>
        <v>1</v>
      </c>
      <c r="BG55" s="2">
        <f t="shared" si="108"/>
        <v>1</v>
      </c>
      <c r="BH55" s="2">
        <f t="shared" si="109"/>
        <v>0</v>
      </c>
      <c r="BI55" s="2">
        <f t="shared" si="110"/>
        <v>1</v>
      </c>
      <c r="BJ55" s="2">
        <f t="shared" si="111"/>
        <v>1</v>
      </c>
      <c r="BK55" s="2">
        <f t="shared" si="112"/>
        <v>0</v>
      </c>
      <c r="BM55" s="8">
        <f t="shared" si="49"/>
        <v>0</v>
      </c>
      <c r="BN55" s="2">
        <f t="shared" si="17"/>
        <v>0</v>
      </c>
      <c r="BO55" s="2">
        <f t="shared" si="18"/>
        <v>0</v>
      </c>
      <c r="BP55" s="2">
        <f t="shared" si="19"/>
        <v>0</v>
      </c>
      <c r="BQ55" s="2">
        <f t="shared" si="20"/>
        <v>0</v>
      </c>
      <c r="BS55" s="2">
        <f t="shared" si="113"/>
        <v>1</v>
      </c>
      <c r="BT55" s="2">
        <f t="shared" si="114"/>
        <v>0</v>
      </c>
      <c r="BU55" s="2">
        <f t="shared" si="115"/>
        <v>0</v>
      </c>
      <c r="BV55" s="2">
        <f t="shared" si="116"/>
        <v>0</v>
      </c>
      <c r="BX55" s="2">
        <f t="shared" si="54"/>
        <v>0</v>
      </c>
      <c r="BY55" s="2" t="str">
        <f t="shared" si="117"/>
        <v>N/A</v>
      </c>
      <c r="BZ55" s="2" t="str">
        <f t="shared" si="118"/>
        <v>N/A</v>
      </c>
      <c r="CA55" s="2" t="str">
        <f t="shared" si="119"/>
        <v>N/A</v>
      </c>
      <c r="CB55" s="2" t="str">
        <f t="shared" si="120"/>
        <v>N/A</v>
      </c>
      <c r="CD55" s="2">
        <f t="shared" si="59"/>
        <v>1</v>
      </c>
      <c r="CE55" s="2">
        <f t="shared" si="121"/>
        <v>8</v>
      </c>
      <c r="CF55" s="2">
        <f t="shared" si="122"/>
        <v>6</v>
      </c>
      <c r="CG55" s="2">
        <f t="shared" si="123"/>
        <v>4</v>
      </c>
      <c r="CH55" s="2">
        <f t="shared" si="124"/>
        <v>4</v>
      </c>
      <c r="CJ55" s="2">
        <f t="shared" si="21"/>
        <v>0</v>
      </c>
      <c r="CK55" s="2" t="str">
        <f t="shared" si="125"/>
        <v>N/A</v>
      </c>
      <c r="CL55" s="2" t="str">
        <f t="shared" si="126"/>
        <v>N/A</v>
      </c>
      <c r="CM55" s="2" t="str">
        <f t="shared" si="127"/>
        <v>N/A</v>
      </c>
      <c r="CN55" s="2" t="str">
        <f t="shared" si="128"/>
        <v>N/A</v>
      </c>
      <c r="CP55" s="2">
        <v>2</v>
      </c>
      <c r="CQ55" s="2">
        <v>2</v>
      </c>
      <c r="CR55" s="2">
        <v>1</v>
      </c>
      <c r="CS55" s="2">
        <v>2</v>
      </c>
      <c r="CU55" s="2">
        <v>0</v>
      </c>
      <c r="CV55" s="2">
        <v>0</v>
      </c>
      <c r="CW55" s="2">
        <v>1</v>
      </c>
      <c r="CX55" s="2">
        <v>0</v>
      </c>
      <c r="CZ55" s="2">
        <v>0</v>
      </c>
      <c r="DA55" s="2">
        <v>0</v>
      </c>
      <c r="DB55" s="2">
        <v>0</v>
      </c>
      <c r="DC55" s="2">
        <v>0</v>
      </c>
    </row>
    <row r="56" spans="1:107" x14ac:dyDescent="0.2">
      <c r="A56" s="2" t="s">
        <v>232</v>
      </c>
      <c r="B56" s="2">
        <v>1</v>
      </c>
      <c r="C56" s="2">
        <v>369</v>
      </c>
      <c r="D56" s="2">
        <v>4</v>
      </c>
      <c r="E56" s="2">
        <v>11</v>
      </c>
      <c r="F56" s="2">
        <v>5</v>
      </c>
      <c r="G56" s="2">
        <v>6</v>
      </c>
      <c r="H56" s="2">
        <v>6</v>
      </c>
      <c r="I56" s="2">
        <v>4</v>
      </c>
      <c r="J56" s="2">
        <v>1</v>
      </c>
      <c r="L56" s="2">
        <f t="shared" ref="L56:L65" si="130">IF(F56=$D56,1,0)</f>
        <v>0</v>
      </c>
      <c r="M56" s="2">
        <f t="shared" ref="M56:M65" si="131">IF(G56=$D56,1,0)</f>
        <v>0</v>
      </c>
      <c r="N56" s="2">
        <f t="shared" ref="N56:N65" si="132">IF(H56=$D56,1,0)</f>
        <v>0</v>
      </c>
      <c r="O56" s="2">
        <f t="shared" ref="O56:O65" si="133">IF(I56=$D56,1,0)</f>
        <v>1</v>
      </c>
      <c r="Q56" s="2">
        <f t="shared" si="22"/>
        <v>0</v>
      </c>
      <c r="R56" s="2">
        <f t="shared" si="23"/>
        <v>0</v>
      </c>
      <c r="S56" s="2">
        <f t="shared" si="24"/>
        <v>0</v>
      </c>
      <c r="T56" s="2">
        <f t="shared" si="25"/>
        <v>0</v>
      </c>
      <c r="V56" s="2">
        <f t="shared" si="26"/>
        <v>1</v>
      </c>
      <c r="W56" s="2">
        <f t="shared" si="27"/>
        <v>0</v>
      </c>
      <c r="X56" s="2">
        <f t="shared" si="28"/>
        <v>0</v>
      </c>
      <c r="Y56" s="2">
        <f t="shared" si="29"/>
        <v>0</v>
      </c>
      <c r="AA56" s="2">
        <f t="shared" si="30"/>
        <v>0</v>
      </c>
      <c r="AB56" s="2">
        <f t="shared" si="31"/>
        <v>1</v>
      </c>
      <c r="AC56" s="2">
        <f t="shared" si="32"/>
        <v>1</v>
      </c>
      <c r="AD56" s="2">
        <f t="shared" si="33"/>
        <v>0</v>
      </c>
      <c r="AF56" s="2">
        <f t="shared" si="34"/>
        <v>0</v>
      </c>
      <c r="AG56" s="2">
        <f t="shared" si="35"/>
        <v>0</v>
      </c>
      <c r="AH56" s="2">
        <f t="shared" si="36"/>
        <v>0</v>
      </c>
      <c r="AI56" s="2">
        <f t="shared" si="37"/>
        <v>0</v>
      </c>
      <c r="AK56" s="2">
        <f t="shared" si="38"/>
        <v>0</v>
      </c>
      <c r="AL56" s="2">
        <f t="shared" si="39"/>
        <v>0</v>
      </c>
      <c r="AM56" s="2">
        <f t="shared" si="40"/>
        <v>0</v>
      </c>
      <c r="AN56" s="2">
        <f t="shared" si="41"/>
        <v>0</v>
      </c>
      <c r="AP56" s="2">
        <f t="shared" si="42"/>
        <v>0</v>
      </c>
      <c r="AQ56" s="2">
        <f t="shared" si="43"/>
        <v>0</v>
      </c>
      <c r="AR56" s="2">
        <f t="shared" si="44"/>
        <v>0</v>
      </c>
      <c r="AS56" s="2">
        <f t="shared" si="45"/>
        <v>0</v>
      </c>
      <c r="AU56" s="2">
        <f t="shared" si="46"/>
        <v>0</v>
      </c>
      <c r="AV56" s="2">
        <f t="shared" si="4"/>
        <v>0</v>
      </c>
      <c r="AW56" s="2">
        <f t="shared" si="47"/>
        <v>0</v>
      </c>
      <c r="AX56" s="2">
        <f t="shared" si="48"/>
        <v>0</v>
      </c>
      <c r="AZ56" s="2">
        <f t="shared" ref="AZ56:AZ65" si="134">IF(F56&lt;G56,1,0)</f>
        <v>1</v>
      </c>
      <c r="BA56" s="2">
        <f t="shared" ref="BA56:BA65" si="135">IF(F56&lt;H56,1,0)</f>
        <v>1</v>
      </c>
      <c r="BB56" s="2">
        <f t="shared" ref="BB56:BB65" si="136">IF(F56&lt;I56,1,0)</f>
        <v>0</v>
      </c>
      <c r="BC56" s="2">
        <f t="shared" ref="BC56:BC65" si="137">IF(G56&lt;F56,1,0)</f>
        <v>0</v>
      </c>
      <c r="BD56" s="2">
        <f t="shared" ref="BD56:BD65" si="138">IF(G56&lt;H56,1,0)</f>
        <v>0</v>
      </c>
      <c r="BE56" s="2">
        <f t="shared" ref="BE56:BE65" si="139">IF(G56&lt;I56,1,0)</f>
        <v>0</v>
      </c>
      <c r="BF56" s="2">
        <f t="shared" ref="BF56:BF65" si="140">IF(H56&lt;F56,1,0)</f>
        <v>0</v>
      </c>
      <c r="BG56" s="2">
        <f t="shared" ref="BG56:BG65" si="141">IF(H56&lt;G56,1,0)</f>
        <v>0</v>
      </c>
      <c r="BH56" s="2">
        <f t="shared" ref="BH56:BH65" si="142">IF(H56&lt;I56,1,0)</f>
        <v>0</v>
      </c>
      <c r="BI56" s="2">
        <f t="shared" ref="BI56:BI65" si="143">IF(I56&lt;F56,1,0)</f>
        <v>1</v>
      </c>
      <c r="BJ56" s="2">
        <f t="shared" ref="BJ56:BJ65" si="144">IF(I56&lt;G56,1,0)</f>
        <v>1</v>
      </c>
      <c r="BK56" s="2">
        <f t="shared" ref="BK56:BK65" si="145">IF(I56&lt;H56,1,0)</f>
        <v>1</v>
      </c>
      <c r="BM56" s="8" t="str">
        <f t="shared" si="49"/>
        <v>Droz</v>
      </c>
      <c r="BN56" s="2">
        <f t="shared" si="17"/>
        <v>0</v>
      </c>
      <c r="BO56" s="2">
        <f t="shared" si="18"/>
        <v>0</v>
      </c>
      <c r="BP56" s="2">
        <f t="shared" si="19"/>
        <v>0</v>
      </c>
      <c r="BQ56" s="2">
        <f t="shared" si="20"/>
        <v>1</v>
      </c>
      <c r="BS56" s="2">
        <f t="shared" ref="BS56:BS84" si="146">IF(F56&gt;=($D56*2),1,0)</f>
        <v>0</v>
      </c>
      <c r="BT56" s="2">
        <f t="shared" si="51"/>
        <v>0</v>
      </c>
      <c r="BU56" s="2">
        <f t="shared" si="52"/>
        <v>0</v>
      </c>
      <c r="BV56" s="2">
        <f t="shared" si="53"/>
        <v>0</v>
      </c>
      <c r="BX56" s="2">
        <f t="shared" si="54"/>
        <v>0</v>
      </c>
      <c r="BY56" s="2" t="str">
        <f t="shared" ref="BY56:BY84" si="147">IF($D56=3,F56,"N/A")</f>
        <v>N/A</v>
      </c>
      <c r="BZ56" s="2" t="str">
        <f t="shared" si="56"/>
        <v>N/A</v>
      </c>
      <c r="CA56" s="2" t="str">
        <f t="shared" si="57"/>
        <v>N/A</v>
      </c>
      <c r="CB56" s="2" t="str">
        <f t="shared" si="58"/>
        <v>N/A</v>
      </c>
      <c r="CD56" s="2">
        <f t="shared" si="59"/>
        <v>1</v>
      </c>
      <c r="CE56" s="2">
        <f t="shared" ref="CE56:CE84" si="148">IF($D56=4,F56,"N/A")</f>
        <v>5</v>
      </c>
      <c r="CF56" s="2">
        <f t="shared" si="61"/>
        <v>6</v>
      </c>
      <c r="CG56" s="2">
        <f t="shared" si="62"/>
        <v>6</v>
      </c>
      <c r="CH56" s="2">
        <f t="shared" si="63"/>
        <v>4</v>
      </c>
      <c r="CJ56" s="2">
        <f t="shared" si="21"/>
        <v>0</v>
      </c>
      <c r="CK56" s="2" t="str">
        <f t="shared" ref="CK56:CK84" si="149">IF($D56=5,F56,"N/A")</f>
        <v>N/A</v>
      </c>
      <c r="CL56" s="2" t="str">
        <f t="shared" si="65"/>
        <v>N/A</v>
      </c>
      <c r="CM56" s="2" t="str">
        <f t="shared" si="66"/>
        <v>N/A</v>
      </c>
      <c r="CN56" s="2" t="str">
        <f t="shared" si="67"/>
        <v>N/A</v>
      </c>
      <c r="CP56" s="2">
        <v>1</v>
      </c>
      <c r="CQ56" s="2">
        <v>1</v>
      </c>
      <c r="CR56" s="2">
        <v>1</v>
      </c>
      <c r="CS56" s="2">
        <v>1</v>
      </c>
      <c r="CU56" s="2">
        <v>0</v>
      </c>
      <c r="CV56" s="2">
        <v>0</v>
      </c>
      <c r="CW56" s="2">
        <v>0</v>
      </c>
      <c r="CX56" s="2">
        <v>0</v>
      </c>
      <c r="CZ56" s="2">
        <v>1</v>
      </c>
      <c r="DA56" s="2">
        <v>1</v>
      </c>
      <c r="DB56" s="2">
        <v>0</v>
      </c>
      <c r="DC56" s="2">
        <v>1</v>
      </c>
    </row>
    <row r="57" spans="1:107" x14ac:dyDescent="0.2">
      <c r="A57" s="2" t="s">
        <v>232</v>
      </c>
      <c r="B57" s="2">
        <v>2</v>
      </c>
      <c r="C57" s="2">
        <v>470</v>
      </c>
      <c r="D57" s="2">
        <v>5</v>
      </c>
      <c r="E57" s="2">
        <v>3</v>
      </c>
      <c r="F57" s="2">
        <v>7</v>
      </c>
      <c r="G57" s="2">
        <v>6</v>
      </c>
      <c r="H57" s="2">
        <v>6</v>
      </c>
      <c r="I57" s="2">
        <v>6</v>
      </c>
      <c r="J57" s="2">
        <v>1</v>
      </c>
      <c r="L57" s="2">
        <f t="shared" si="130"/>
        <v>0</v>
      </c>
      <c r="M57" s="2">
        <f t="shared" si="131"/>
        <v>0</v>
      </c>
      <c r="N57" s="2">
        <f t="shared" si="132"/>
        <v>0</v>
      </c>
      <c r="O57" s="2">
        <f t="shared" si="133"/>
        <v>0</v>
      </c>
      <c r="Q57" s="2">
        <f t="shared" si="22"/>
        <v>0</v>
      </c>
      <c r="R57" s="2">
        <f t="shared" si="23"/>
        <v>0</v>
      </c>
      <c r="S57" s="2">
        <f t="shared" si="24"/>
        <v>0</v>
      </c>
      <c r="T57" s="2">
        <f t="shared" si="25"/>
        <v>0</v>
      </c>
      <c r="V57" s="2">
        <f t="shared" si="26"/>
        <v>0</v>
      </c>
      <c r="W57" s="2">
        <f t="shared" si="27"/>
        <v>1</v>
      </c>
      <c r="X57" s="2">
        <f t="shared" si="28"/>
        <v>1</v>
      </c>
      <c r="Y57" s="2">
        <f t="shared" si="29"/>
        <v>1</v>
      </c>
      <c r="AA57" s="2">
        <f t="shared" si="30"/>
        <v>1</v>
      </c>
      <c r="AB57" s="2">
        <f t="shared" si="31"/>
        <v>0</v>
      </c>
      <c r="AC57" s="2">
        <f t="shared" si="32"/>
        <v>0</v>
      </c>
      <c r="AD57" s="2">
        <f t="shared" si="33"/>
        <v>0</v>
      </c>
      <c r="AF57" s="2">
        <f t="shared" si="34"/>
        <v>0</v>
      </c>
      <c r="AG57" s="2">
        <f t="shared" si="35"/>
        <v>0</v>
      </c>
      <c r="AH57" s="2">
        <f t="shared" si="36"/>
        <v>0</v>
      </c>
      <c r="AI57" s="2">
        <f t="shared" si="37"/>
        <v>0</v>
      </c>
      <c r="AK57" s="2">
        <f t="shared" si="38"/>
        <v>0</v>
      </c>
      <c r="AL57" s="2">
        <f t="shared" si="39"/>
        <v>0</v>
      </c>
      <c r="AM57" s="2">
        <f t="shared" si="40"/>
        <v>0</v>
      </c>
      <c r="AN57" s="2">
        <f t="shared" si="41"/>
        <v>0</v>
      </c>
      <c r="AP57" s="2">
        <f t="shared" si="42"/>
        <v>0</v>
      </c>
      <c r="AQ57" s="2">
        <f t="shared" si="43"/>
        <v>0</v>
      </c>
      <c r="AR57" s="2">
        <f t="shared" si="44"/>
        <v>0</v>
      </c>
      <c r="AS57" s="2">
        <f t="shared" si="45"/>
        <v>0</v>
      </c>
      <c r="AU57" s="2">
        <f t="shared" si="46"/>
        <v>0</v>
      </c>
      <c r="AV57" s="2">
        <f t="shared" si="4"/>
        <v>0</v>
      </c>
      <c r="AW57" s="2">
        <f t="shared" si="47"/>
        <v>0</v>
      </c>
      <c r="AX57" s="2">
        <f t="shared" si="48"/>
        <v>0</v>
      </c>
      <c r="AZ57" s="2">
        <f t="shared" si="134"/>
        <v>0</v>
      </c>
      <c r="BA57" s="2">
        <f t="shared" si="135"/>
        <v>0</v>
      </c>
      <c r="BB57" s="2">
        <f t="shared" si="136"/>
        <v>0</v>
      </c>
      <c r="BC57" s="2">
        <f t="shared" si="137"/>
        <v>1</v>
      </c>
      <c r="BD57" s="2">
        <f t="shared" si="138"/>
        <v>0</v>
      </c>
      <c r="BE57" s="2">
        <f t="shared" si="139"/>
        <v>0</v>
      </c>
      <c r="BF57" s="2">
        <f t="shared" si="140"/>
        <v>1</v>
      </c>
      <c r="BG57" s="2">
        <f t="shared" si="141"/>
        <v>0</v>
      </c>
      <c r="BH57" s="2">
        <f t="shared" si="142"/>
        <v>0</v>
      </c>
      <c r="BI57" s="2">
        <f t="shared" si="143"/>
        <v>1</v>
      </c>
      <c r="BJ57" s="2">
        <f t="shared" si="144"/>
        <v>0</v>
      </c>
      <c r="BK57" s="2">
        <f t="shared" si="145"/>
        <v>0</v>
      </c>
      <c r="BM57" s="8">
        <f t="shared" si="49"/>
        <v>0</v>
      </c>
      <c r="BN57" s="2">
        <f t="shared" si="17"/>
        <v>0</v>
      </c>
      <c r="BO57" s="2">
        <f t="shared" si="18"/>
        <v>0</v>
      </c>
      <c r="BP57" s="2">
        <f t="shared" si="19"/>
        <v>0</v>
      </c>
      <c r="BQ57" s="2">
        <f t="shared" si="20"/>
        <v>0</v>
      </c>
      <c r="BS57" s="2">
        <f t="shared" si="146"/>
        <v>0</v>
      </c>
      <c r="BT57" s="2">
        <f t="shared" si="51"/>
        <v>0</v>
      </c>
      <c r="BU57" s="2">
        <f t="shared" si="52"/>
        <v>0</v>
      </c>
      <c r="BV57" s="2">
        <f t="shared" si="53"/>
        <v>0</v>
      </c>
      <c r="BX57" s="2">
        <f t="shared" si="54"/>
        <v>0</v>
      </c>
      <c r="BY57" s="2" t="str">
        <f t="shared" si="147"/>
        <v>N/A</v>
      </c>
      <c r="BZ57" s="2" t="str">
        <f t="shared" si="56"/>
        <v>N/A</v>
      </c>
      <c r="CA57" s="2" t="str">
        <f t="shared" si="57"/>
        <v>N/A</v>
      </c>
      <c r="CB57" s="2" t="str">
        <f t="shared" si="58"/>
        <v>N/A</v>
      </c>
      <c r="CD57" s="2">
        <f t="shared" si="59"/>
        <v>0</v>
      </c>
      <c r="CE57" s="2" t="str">
        <f t="shared" si="148"/>
        <v>N/A</v>
      </c>
      <c r="CF57" s="2" t="str">
        <f t="shared" si="61"/>
        <v>N/A</v>
      </c>
      <c r="CG57" s="2" t="str">
        <f t="shared" si="62"/>
        <v>N/A</v>
      </c>
      <c r="CH57" s="2" t="str">
        <f t="shared" si="63"/>
        <v>N/A</v>
      </c>
      <c r="CJ57" s="2">
        <f t="shared" si="21"/>
        <v>1</v>
      </c>
      <c r="CK57" s="2">
        <f t="shared" si="149"/>
        <v>7</v>
      </c>
      <c r="CL57" s="2">
        <f t="shared" si="65"/>
        <v>6</v>
      </c>
      <c r="CM57" s="2">
        <f t="shared" si="66"/>
        <v>6</v>
      </c>
      <c r="CN57" s="2">
        <f t="shared" si="67"/>
        <v>6</v>
      </c>
      <c r="CP57" s="2">
        <v>4</v>
      </c>
      <c r="CQ57" s="2">
        <v>2</v>
      </c>
      <c r="CR57" s="2">
        <v>2</v>
      </c>
      <c r="CS57" s="2">
        <v>2</v>
      </c>
      <c r="CU57" s="2">
        <v>1</v>
      </c>
      <c r="CV57" s="2">
        <v>0</v>
      </c>
      <c r="CW57" s="2">
        <v>0</v>
      </c>
      <c r="CX57" s="2">
        <v>0</v>
      </c>
      <c r="CZ57" s="2">
        <v>0</v>
      </c>
      <c r="DA57" s="2">
        <v>1</v>
      </c>
      <c r="DB57" s="2">
        <v>1</v>
      </c>
      <c r="DC57" s="2">
        <v>0</v>
      </c>
    </row>
    <row r="58" spans="1:107" x14ac:dyDescent="0.2">
      <c r="A58" s="2" t="s">
        <v>232</v>
      </c>
      <c r="B58" s="2">
        <v>3</v>
      </c>
      <c r="C58" s="2">
        <v>145</v>
      </c>
      <c r="D58" s="2">
        <v>3</v>
      </c>
      <c r="E58" s="2">
        <v>9</v>
      </c>
      <c r="F58" s="2">
        <v>5</v>
      </c>
      <c r="G58" s="2">
        <v>2</v>
      </c>
      <c r="H58" s="2">
        <v>4</v>
      </c>
      <c r="I58" s="2">
        <v>5</v>
      </c>
      <c r="J58" s="2">
        <v>1</v>
      </c>
      <c r="L58" s="2">
        <f t="shared" si="130"/>
        <v>0</v>
      </c>
      <c r="M58" s="2">
        <f t="shared" si="131"/>
        <v>0</v>
      </c>
      <c r="N58" s="2">
        <f t="shared" si="132"/>
        <v>0</v>
      </c>
      <c r="O58" s="2">
        <f t="shared" si="133"/>
        <v>0</v>
      </c>
      <c r="Q58" s="2">
        <f t="shared" si="22"/>
        <v>0</v>
      </c>
      <c r="R58" s="2">
        <f t="shared" si="23"/>
        <v>1</v>
      </c>
      <c r="S58" s="2">
        <f t="shared" si="24"/>
        <v>0</v>
      </c>
      <c r="T58" s="2">
        <f t="shared" si="25"/>
        <v>0</v>
      </c>
      <c r="V58" s="2">
        <f t="shared" si="26"/>
        <v>0</v>
      </c>
      <c r="W58" s="2">
        <f t="shared" si="27"/>
        <v>0</v>
      </c>
      <c r="X58" s="2">
        <f t="shared" si="28"/>
        <v>1</v>
      </c>
      <c r="Y58" s="2">
        <f t="shared" si="29"/>
        <v>0</v>
      </c>
      <c r="AA58" s="2">
        <f t="shared" si="30"/>
        <v>1</v>
      </c>
      <c r="AB58" s="2">
        <f t="shared" si="31"/>
        <v>0</v>
      </c>
      <c r="AC58" s="2">
        <f t="shared" si="32"/>
        <v>0</v>
      </c>
      <c r="AD58" s="2">
        <f t="shared" si="33"/>
        <v>1</v>
      </c>
      <c r="AF58" s="2">
        <f t="shared" si="34"/>
        <v>0</v>
      </c>
      <c r="AG58" s="2">
        <f t="shared" si="35"/>
        <v>0</v>
      </c>
      <c r="AH58" s="2">
        <f t="shared" si="36"/>
        <v>0</v>
      </c>
      <c r="AI58" s="2">
        <f t="shared" si="37"/>
        <v>0</v>
      </c>
      <c r="AK58" s="2">
        <f t="shared" si="38"/>
        <v>0</v>
      </c>
      <c r="AL58" s="2">
        <f t="shared" si="39"/>
        <v>0</v>
      </c>
      <c r="AM58" s="2">
        <f t="shared" si="40"/>
        <v>0</v>
      </c>
      <c r="AN58" s="2">
        <f t="shared" si="41"/>
        <v>0</v>
      </c>
      <c r="AP58" s="2">
        <f t="shared" si="42"/>
        <v>0</v>
      </c>
      <c r="AQ58" s="2">
        <f t="shared" si="43"/>
        <v>0</v>
      </c>
      <c r="AR58" s="2">
        <f t="shared" si="44"/>
        <v>0</v>
      </c>
      <c r="AS58" s="2">
        <f t="shared" si="45"/>
        <v>0</v>
      </c>
      <c r="AU58" s="2">
        <f t="shared" si="46"/>
        <v>0</v>
      </c>
      <c r="AV58" s="2">
        <f t="shared" si="4"/>
        <v>0</v>
      </c>
      <c r="AW58" s="2">
        <f t="shared" si="47"/>
        <v>0</v>
      </c>
      <c r="AX58" s="2">
        <f t="shared" si="48"/>
        <v>0</v>
      </c>
      <c r="AZ58" s="2">
        <f t="shared" si="134"/>
        <v>0</v>
      </c>
      <c r="BA58" s="2">
        <f t="shared" si="135"/>
        <v>0</v>
      </c>
      <c r="BB58" s="2">
        <f t="shared" si="136"/>
        <v>0</v>
      </c>
      <c r="BC58" s="2">
        <f t="shared" si="137"/>
        <v>1</v>
      </c>
      <c r="BD58" s="2">
        <f t="shared" si="138"/>
        <v>1</v>
      </c>
      <c r="BE58" s="2">
        <f t="shared" si="139"/>
        <v>1</v>
      </c>
      <c r="BF58" s="2">
        <f t="shared" si="140"/>
        <v>1</v>
      </c>
      <c r="BG58" s="2">
        <f t="shared" si="141"/>
        <v>0</v>
      </c>
      <c r="BH58" s="2">
        <f t="shared" si="142"/>
        <v>1</v>
      </c>
      <c r="BI58" s="2">
        <f t="shared" si="143"/>
        <v>0</v>
      </c>
      <c r="BJ58" s="2">
        <f t="shared" si="144"/>
        <v>0</v>
      </c>
      <c r="BK58" s="2">
        <f t="shared" si="145"/>
        <v>0</v>
      </c>
      <c r="BM58" s="8" t="str">
        <f t="shared" si="49"/>
        <v>Scott</v>
      </c>
      <c r="BN58" s="2">
        <f t="shared" si="17"/>
        <v>0</v>
      </c>
      <c r="BO58" s="2">
        <f t="shared" si="18"/>
        <v>1</v>
      </c>
      <c r="BP58" s="2">
        <f t="shared" si="19"/>
        <v>0</v>
      </c>
      <c r="BQ58" s="2">
        <f t="shared" si="20"/>
        <v>0</v>
      </c>
      <c r="BS58" s="2">
        <f t="shared" si="146"/>
        <v>0</v>
      </c>
      <c r="BT58" s="2">
        <f t="shared" si="51"/>
        <v>0</v>
      </c>
      <c r="BU58" s="2">
        <f t="shared" si="52"/>
        <v>0</v>
      </c>
      <c r="BV58" s="2">
        <f t="shared" si="53"/>
        <v>0</v>
      </c>
      <c r="BX58" s="2">
        <f t="shared" si="54"/>
        <v>1</v>
      </c>
      <c r="BY58" s="2">
        <f t="shared" si="147"/>
        <v>5</v>
      </c>
      <c r="BZ58" s="2">
        <f t="shared" si="56"/>
        <v>2</v>
      </c>
      <c r="CA58" s="2">
        <f t="shared" si="57"/>
        <v>4</v>
      </c>
      <c r="CB58" s="2">
        <f t="shared" si="58"/>
        <v>5</v>
      </c>
      <c r="CD58" s="2">
        <f t="shared" si="59"/>
        <v>0</v>
      </c>
      <c r="CE58" s="2" t="str">
        <f t="shared" si="148"/>
        <v>N/A</v>
      </c>
      <c r="CF58" s="2" t="str">
        <f t="shared" si="61"/>
        <v>N/A</v>
      </c>
      <c r="CG58" s="2" t="str">
        <f t="shared" si="62"/>
        <v>N/A</v>
      </c>
      <c r="CH58" s="2" t="str">
        <f t="shared" si="63"/>
        <v>N/A</v>
      </c>
      <c r="CJ58" s="2">
        <f t="shared" si="21"/>
        <v>0</v>
      </c>
      <c r="CK58" s="2" t="str">
        <f t="shared" si="149"/>
        <v>N/A</v>
      </c>
      <c r="CL58" s="2" t="str">
        <f t="shared" si="65"/>
        <v>N/A</v>
      </c>
      <c r="CM58" s="2" t="str">
        <f t="shared" si="66"/>
        <v>N/A</v>
      </c>
      <c r="CN58" s="2" t="str">
        <f t="shared" si="67"/>
        <v>N/A</v>
      </c>
      <c r="CP58" s="2">
        <v>2</v>
      </c>
      <c r="CQ58" s="2">
        <v>1</v>
      </c>
      <c r="CR58" s="2">
        <v>2</v>
      </c>
      <c r="CS58" s="2">
        <v>2</v>
      </c>
      <c r="CU58" s="2">
        <v>0</v>
      </c>
      <c r="CV58" s="2">
        <v>1</v>
      </c>
      <c r="CW58" s="2">
        <v>0</v>
      </c>
      <c r="CX58" s="2">
        <v>0</v>
      </c>
      <c r="CZ58" s="2">
        <v>0</v>
      </c>
      <c r="DA58" s="2">
        <v>0</v>
      </c>
      <c r="DB58" s="2">
        <v>0</v>
      </c>
      <c r="DC58" s="2">
        <v>0</v>
      </c>
    </row>
    <row r="59" spans="1:107" x14ac:dyDescent="0.2">
      <c r="A59" s="2" t="s">
        <v>232</v>
      </c>
      <c r="B59" s="2">
        <v>4</v>
      </c>
      <c r="C59" s="2">
        <v>394</v>
      </c>
      <c r="D59" s="2">
        <v>4</v>
      </c>
      <c r="E59" s="2">
        <v>1</v>
      </c>
      <c r="F59" s="2">
        <v>7</v>
      </c>
      <c r="G59" s="2">
        <v>7</v>
      </c>
      <c r="H59" s="2">
        <v>5</v>
      </c>
      <c r="I59" s="2">
        <v>4</v>
      </c>
      <c r="J59" s="2">
        <v>1</v>
      </c>
      <c r="L59" s="2">
        <f t="shared" si="130"/>
        <v>0</v>
      </c>
      <c r="M59" s="2">
        <f t="shared" si="131"/>
        <v>0</v>
      </c>
      <c r="N59" s="2">
        <f t="shared" si="132"/>
        <v>0</v>
      </c>
      <c r="O59" s="2">
        <f t="shared" si="133"/>
        <v>1</v>
      </c>
      <c r="Q59" s="2">
        <f t="shared" si="22"/>
        <v>0</v>
      </c>
      <c r="R59" s="2">
        <f t="shared" si="23"/>
        <v>0</v>
      </c>
      <c r="S59" s="2">
        <f t="shared" si="24"/>
        <v>0</v>
      </c>
      <c r="T59" s="2">
        <f t="shared" si="25"/>
        <v>0</v>
      </c>
      <c r="V59" s="2">
        <f t="shared" si="26"/>
        <v>0</v>
      </c>
      <c r="W59" s="2">
        <f t="shared" si="27"/>
        <v>0</v>
      </c>
      <c r="X59" s="2">
        <f t="shared" si="28"/>
        <v>1</v>
      </c>
      <c r="Y59" s="2">
        <f t="shared" si="29"/>
        <v>0</v>
      </c>
      <c r="AA59" s="2">
        <f t="shared" si="30"/>
        <v>0</v>
      </c>
      <c r="AB59" s="2">
        <f t="shared" si="31"/>
        <v>0</v>
      </c>
      <c r="AC59" s="2">
        <f t="shared" si="32"/>
        <v>0</v>
      </c>
      <c r="AD59" s="2">
        <f t="shared" si="33"/>
        <v>0</v>
      </c>
      <c r="AF59" s="2">
        <f t="shared" si="34"/>
        <v>1</v>
      </c>
      <c r="AG59" s="2">
        <f t="shared" si="35"/>
        <v>1</v>
      </c>
      <c r="AH59" s="2">
        <f t="shared" si="36"/>
        <v>0</v>
      </c>
      <c r="AI59" s="2">
        <f t="shared" si="37"/>
        <v>0</v>
      </c>
      <c r="AK59" s="2">
        <f t="shared" si="38"/>
        <v>0</v>
      </c>
      <c r="AL59" s="2">
        <f t="shared" si="39"/>
        <v>0</v>
      </c>
      <c r="AM59" s="2">
        <f t="shared" si="40"/>
        <v>0</v>
      </c>
      <c r="AN59" s="2">
        <f t="shared" si="41"/>
        <v>0</v>
      </c>
      <c r="AP59" s="2">
        <f t="shared" si="42"/>
        <v>0</v>
      </c>
      <c r="AQ59" s="2">
        <f t="shared" si="43"/>
        <v>0</v>
      </c>
      <c r="AR59" s="2">
        <f t="shared" si="44"/>
        <v>0</v>
      </c>
      <c r="AS59" s="2">
        <f t="shared" si="45"/>
        <v>0</v>
      </c>
      <c r="AU59" s="2">
        <f t="shared" si="46"/>
        <v>0</v>
      </c>
      <c r="AV59" s="2">
        <f t="shared" si="4"/>
        <v>0</v>
      </c>
      <c r="AW59" s="2">
        <f t="shared" si="47"/>
        <v>0</v>
      </c>
      <c r="AX59" s="2">
        <f t="shared" si="48"/>
        <v>0</v>
      </c>
      <c r="AZ59" s="2">
        <f t="shared" si="134"/>
        <v>0</v>
      </c>
      <c r="BA59" s="2">
        <f t="shared" si="135"/>
        <v>0</v>
      </c>
      <c r="BB59" s="2">
        <f t="shared" si="136"/>
        <v>0</v>
      </c>
      <c r="BC59" s="2">
        <f t="shared" si="137"/>
        <v>0</v>
      </c>
      <c r="BD59" s="2">
        <f t="shared" si="138"/>
        <v>0</v>
      </c>
      <c r="BE59" s="2">
        <f t="shared" si="139"/>
        <v>0</v>
      </c>
      <c r="BF59" s="2">
        <f t="shared" si="140"/>
        <v>1</v>
      </c>
      <c r="BG59" s="2">
        <f t="shared" si="141"/>
        <v>1</v>
      </c>
      <c r="BH59" s="2">
        <f t="shared" si="142"/>
        <v>0</v>
      </c>
      <c r="BI59" s="2">
        <f t="shared" si="143"/>
        <v>1</v>
      </c>
      <c r="BJ59" s="2">
        <f t="shared" si="144"/>
        <v>1</v>
      </c>
      <c r="BK59" s="2">
        <f t="shared" si="145"/>
        <v>1</v>
      </c>
      <c r="BM59" s="8" t="str">
        <f t="shared" si="49"/>
        <v>Droz</v>
      </c>
      <c r="BN59" s="2">
        <f t="shared" si="17"/>
        <v>0</v>
      </c>
      <c r="BO59" s="2">
        <f t="shared" si="18"/>
        <v>0</v>
      </c>
      <c r="BP59" s="2">
        <f t="shared" si="19"/>
        <v>0</v>
      </c>
      <c r="BQ59" s="2">
        <f t="shared" si="20"/>
        <v>1</v>
      </c>
      <c r="BS59" s="2">
        <f t="shared" si="146"/>
        <v>0</v>
      </c>
      <c r="BT59" s="2">
        <f t="shared" si="51"/>
        <v>0</v>
      </c>
      <c r="BU59" s="2">
        <f t="shared" si="52"/>
        <v>0</v>
      </c>
      <c r="BV59" s="2">
        <f t="shared" si="53"/>
        <v>0</v>
      </c>
      <c r="BX59" s="2">
        <f t="shared" si="54"/>
        <v>0</v>
      </c>
      <c r="BY59" s="2" t="str">
        <f t="shared" si="147"/>
        <v>N/A</v>
      </c>
      <c r="BZ59" s="2" t="str">
        <f t="shared" si="56"/>
        <v>N/A</v>
      </c>
      <c r="CA59" s="2" t="str">
        <f t="shared" si="57"/>
        <v>N/A</v>
      </c>
      <c r="CB59" s="2" t="str">
        <f t="shared" si="58"/>
        <v>N/A</v>
      </c>
      <c r="CD59" s="2">
        <f t="shared" si="59"/>
        <v>1</v>
      </c>
      <c r="CE59" s="2">
        <f t="shared" si="148"/>
        <v>7</v>
      </c>
      <c r="CF59" s="2">
        <f t="shared" si="61"/>
        <v>7</v>
      </c>
      <c r="CG59" s="2">
        <f t="shared" si="62"/>
        <v>5</v>
      </c>
      <c r="CH59" s="2">
        <f t="shared" si="63"/>
        <v>4</v>
      </c>
      <c r="CJ59" s="2">
        <f t="shared" si="21"/>
        <v>0</v>
      </c>
      <c r="CK59" s="2" t="str">
        <f t="shared" si="149"/>
        <v>N/A</v>
      </c>
      <c r="CL59" s="2" t="str">
        <f t="shared" si="65"/>
        <v>N/A</v>
      </c>
      <c r="CM59" s="2" t="str">
        <f t="shared" si="66"/>
        <v>N/A</v>
      </c>
      <c r="CN59" s="2" t="str">
        <f t="shared" si="67"/>
        <v>N/A</v>
      </c>
      <c r="CP59" s="2">
        <v>2</v>
      </c>
      <c r="CQ59" s="2">
        <v>2</v>
      </c>
      <c r="CR59" s="2">
        <v>2</v>
      </c>
      <c r="CS59" s="2">
        <v>2</v>
      </c>
      <c r="CU59" s="2">
        <v>0</v>
      </c>
      <c r="CV59" s="2">
        <v>0</v>
      </c>
      <c r="CW59" s="2">
        <v>0</v>
      </c>
      <c r="CX59" s="2">
        <v>1</v>
      </c>
      <c r="CZ59" s="2">
        <v>1</v>
      </c>
      <c r="DA59" s="2">
        <v>0</v>
      </c>
      <c r="DB59" s="2">
        <v>1</v>
      </c>
      <c r="DC59" s="2">
        <v>1</v>
      </c>
    </row>
    <row r="60" spans="1:107" x14ac:dyDescent="0.2">
      <c r="A60" s="2" t="s">
        <v>232</v>
      </c>
      <c r="B60" s="2">
        <v>5</v>
      </c>
      <c r="C60" s="2">
        <v>328</v>
      </c>
      <c r="D60" s="2">
        <v>4</v>
      </c>
      <c r="E60" s="2">
        <v>15</v>
      </c>
      <c r="F60" s="2">
        <v>5</v>
      </c>
      <c r="G60" s="2">
        <v>4</v>
      </c>
      <c r="H60" s="2">
        <v>5</v>
      </c>
      <c r="I60" s="2">
        <v>5</v>
      </c>
      <c r="J60" s="2">
        <v>1</v>
      </c>
      <c r="L60" s="2">
        <f t="shared" si="130"/>
        <v>0</v>
      </c>
      <c r="M60" s="2">
        <f t="shared" si="131"/>
        <v>1</v>
      </c>
      <c r="N60" s="2">
        <f t="shared" si="132"/>
        <v>0</v>
      </c>
      <c r="O60" s="2">
        <f t="shared" si="133"/>
        <v>0</v>
      </c>
      <c r="Q60" s="2">
        <f t="shared" si="22"/>
        <v>0</v>
      </c>
      <c r="R60" s="2">
        <f t="shared" si="23"/>
        <v>0</v>
      </c>
      <c r="S60" s="2">
        <f t="shared" si="24"/>
        <v>0</v>
      </c>
      <c r="T60" s="2">
        <f t="shared" si="25"/>
        <v>0</v>
      </c>
      <c r="V60" s="2">
        <f t="shared" si="26"/>
        <v>1</v>
      </c>
      <c r="W60" s="2">
        <f t="shared" si="27"/>
        <v>0</v>
      </c>
      <c r="X60" s="2">
        <f t="shared" si="28"/>
        <v>1</v>
      </c>
      <c r="Y60" s="2">
        <f t="shared" si="29"/>
        <v>1</v>
      </c>
      <c r="AA60" s="2">
        <f t="shared" si="30"/>
        <v>0</v>
      </c>
      <c r="AB60" s="2">
        <f t="shared" si="31"/>
        <v>0</v>
      </c>
      <c r="AC60" s="2">
        <f t="shared" si="32"/>
        <v>0</v>
      </c>
      <c r="AD60" s="2">
        <f t="shared" si="33"/>
        <v>0</v>
      </c>
      <c r="AF60" s="2">
        <f t="shared" si="34"/>
        <v>0</v>
      </c>
      <c r="AG60" s="2">
        <f t="shared" si="35"/>
        <v>0</v>
      </c>
      <c r="AH60" s="2">
        <f t="shared" si="36"/>
        <v>0</v>
      </c>
      <c r="AI60" s="2">
        <f t="shared" si="37"/>
        <v>0</v>
      </c>
      <c r="AK60" s="2">
        <f t="shared" si="38"/>
        <v>0</v>
      </c>
      <c r="AL60" s="2">
        <f t="shared" si="39"/>
        <v>0</v>
      </c>
      <c r="AM60" s="2">
        <f t="shared" si="40"/>
        <v>0</v>
      </c>
      <c r="AN60" s="2">
        <f t="shared" si="41"/>
        <v>0</v>
      </c>
      <c r="AP60" s="2">
        <f t="shared" si="42"/>
        <v>0</v>
      </c>
      <c r="AQ60" s="2">
        <f t="shared" si="43"/>
        <v>0</v>
      </c>
      <c r="AR60" s="2">
        <f t="shared" si="44"/>
        <v>0</v>
      </c>
      <c r="AS60" s="2">
        <f t="shared" si="45"/>
        <v>0</v>
      </c>
      <c r="AU60" s="2">
        <f t="shared" si="46"/>
        <v>0</v>
      </c>
      <c r="AV60" s="2">
        <f t="shared" si="4"/>
        <v>0</v>
      </c>
      <c r="AW60" s="2">
        <f t="shared" si="47"/>
        <v>0</v>
      </c>
      <c r="AX60" s="2">
        <f t="shared" si="48"/>
        <v>0</v>
      </c>
      <c r="AZ60" s="2">
        <f t="shared" si="134"/>
        <v>0</v>
      </c>
      <c r="BA60" s="2">
        <f t="shared" si="135"/>
        <v>0</v>
      </c>
      <c r="BB60" s="2">
        <f t="shared" si="136"/>
        <v>0</v>
      </c>
      <c r="BC60" s="2">
        <f t="shared" si="137"/>
        <v>1</v>
      </c>
      <c r="BD60" s="2">
        <f t="shared" si="138"/>
        <v>1</v>
      </c>
      <c r="BE60" s="2">
        <f t="shared" si="139"/>
        <v>1</v>
      </c>
      <c r="BF60" s="2">
        <f t="shared" si="140"/>
        <v>0</v>
      </c>
      <c r="BG60" s="2">
        <f t="shared" si="141"/>
        <v>0</v>
      </c>
      <c r="BH60" s="2">
        <f t="shared" si="142"/>
        <v>0</v>
      </c>
      <c r="BI60" s="2">
        <f t="shared" si="143"/>
        <v>0</v>
      </c>
      <c r="BJ60" s="2">
        <f t="shared" si="144"/>
        <v>0</v>
      </c>
      <c r="BK60" s="2">
        <f t="shared" si="145"/>
        <v>0</v>
      </c>
      <c r="BM60" s="8" t="str">
        <f t="shared" si="49"/>
        <v>Scott</v>
      </c>
      <c r="BN60" s="2">
        <f t="shared" si="17"/>
        <v>0</v>
      </c>
      <c r="BO60" s="2">
        <f t="shared" si="18"/>
        <v>1</v>
      </c>
      <c r="BP60" s="2">
        <f t="shared" si="19"/>
        <v>0</v>
      </c>
      <c r="BQ60" s="2">
        <f t="shared" si="20"/>
        <v>0</v>
      </c>
      <c r="BS60" s="2">
        <f t="shared" si="146"/>
        <v>0</v>
      </c>
      <c r="BT60" s="2">
        <f t="shared" si="51"/>
        <v>0</v>
      </c>
      <c r="BU60" s="2">
        <f t="shared" si="52"/>
        <v>0</v>
      </c>
      <c r="BV60" s="2">
        <f t="shared" si="53"/>
        <v>0</v>
      </c>
      <c r="BX60" s="2">
        <f t="shared" si="54"/>
        <v>0</v>
      </c>
      <c r="BY60" s="2" t="str">
        <f t="shared" si="147"/>
        <v>N/A</v>
      </c>
      <c r="BZ60" s="2" t="str">
        <f t="shared" si="56"/>
        <v>N/A</v>
      </c>
      <c r="CA60" s="2" t="str">
        <f t="shared" si="57"/>
        <v>N/A</v>
      </c>
      <c r="CB60" s="2" t="str">
        <f t="shared" si="58"/>
        <v>N/A</v>
      </c>
      <c r="CD60" s="2">
        <f t="shared" si="59"/>
        <v>1</v>
      </c>
      <c r="CE60" s="2">
        <f t="shared" si="148"/>
        <v>5</v>
      </c>
      <c r="CF60" s="2">
        <f t="shared" si="61"/>
        <v>4</v>
      </c>
      <c r="CG60" s="2">
        <f t="shared" si="62"/>
        <v>5</v>
      </c>
      <c r="CH60" s="2">
        <f t="shared" si="63"/>
        <v>5</v>
      </c>
      <c r="CJ60" s="2">
        <f t="shared" si="21"/>
        <v>0</v>
      </c>
      <c r="CK60" s="2" t="str">
        <f t="shared" si="149"/>
        <v>N/A</v>
      </c>
      <c r="CL60" s="2" t="str">
        <f t="shared" si="65"/>
        <v>N/A</v>
      </c>
      <c r="CM60" s="2" t="str">
        <f t="shared" si="66"/>
        <v>N/A</v>
      </c>
      <c r="CN60" s="2" t="str">
        <f t="shared" si="67"/>
        <v>N/A</v>
      </c>
      <c r="CP60" s="2">
        <v>2</v>
      </c>
      <c r="CQ60" s="2">
        <v>1</v>
      </c>
      <c r="CR60" s="2">
        <v>3</v>
      </c>
      <c r="CS60" s="2">
        <v>2</v>
      </c>
      <c r="CU60" s="2">
        <v>0</v>
      </c>
      <c r="CV60" s="2">
        <v>0</v>
      </c>
      <c r="CW60" s="2">
        <v>1</v>
      </c>
      <c r="CX60" s="2">
        <v>0</v>
      </c>
      <c r="CZ60" s="2">
        <v>0</v>
      </c>
      <c r="DA60" s="2">
        <v>0</v>
      </c>
      <c r="DB60" s="2">
        <v>0</v>
      </c>
      <c r="DC60" s="2">
        <v>0</v>
      </c>
    </row>
    <row r="61" spans="1:107" x14ac:dyDescent="0.2">
      <c r="A61" s="2" t="s">
        <v>232</v>
      </c>
      <c r="B61" s="2">
        <v>6</v>
      </c>
      <c r="C61" s="2">
        <v>463</v>
      </c>
      <c r="D61" s="2">
        <v>5</v>
      </c>
      <c r="E61" s="2">
        <v>5</v>
      </c>
      <c r="F61" s="2">
        <v>6</v>
      </c>
      <c r="G61" s="2">
        <v>6</v>
      </c>
      <c r="H61" s="2">
        <v>5</v>
      </c>
      <c r="I61" s="2">
        <v>5</v>
      </c>
      <c r="J61" s="2">
        <v>1</v>
      </c>
      <c r="L61" s="2">
        <f t="shared" si="130"/>
        <v>0</v>
      </c>
      <c r="M61" s="2">
        <f t="shared" si="131"/>
        <v>0</v>
      </c>
      <c r="N61" s="2">
        <f t="shared" si="132"/>
        <v>1</v>
      </c>
      <c r="O61" s="2">
        <f t="shared" si="133"/>
        <v>1</v>
      </c>
      <c r="Q61" s="2">
        <f t="shared" si="22"/>
        <v>0</v>
      </c>
      <c r="R61" s="2">
        <f t="shared" si="23"/>
        <v>0</v>
      </c>
      <c r="S61" s="2">
        <f t="shared" si="24"/>
        <v>0</v>
      </c>
      <c r="T61" s="2">
        <f t="shared" si="25"/>
        <v>0</v>
      </c>
      <c r="V61" s="2">
        <f t="shared" si="26"/>
        <v>1</v>
      </c>
      <c r="W61" s="2">
        <f t="shared" si="27"/>
        <v>1</v>
      </c>
      <c r="X61" s="2">
        <f t="shared" si="28"/>
        <v>0</v>
      </c>
      <c r="Y61" s="2">
        <f t="shared" si="29"/>
        <v>0</v>
      </c>
      <c r="AA61" s="2">
        <f t="shared" si="30"/>
        <v>0</v>
      </c>
      <c r="AB61" s="2">
        <f t="shared" si="31"/>
        <v>0</v>
      </c>
      <c r="AC61" s="2">
        <f t="shared" si="32"/>
        <v>0</v>
      </c>
      <c r="AD61" s="2">
        <f t="shared" si="33"/>
        <v>0</v>
      </c>
      <c r="AF61" s="2">
        <f t="shared" si="34"/>
        <v>0</v>
      </c>
      <c r="AG61" s="2">
        <f t="shared" si="35"/>
        <v>0</v>
      </c>
      <c r="AH61" s="2">
        <f t="shared" si="36"/>
        <v>0</v>
      </c>
      <c r="AI61" s="2">
        <f t="shared" si="37"/>
        <v>0</v>
      </c>
      <c r="AK61" s="2">
        <f t="shared" si="38"/>
        <v>0</v>
      </c>
      <c r="AL61" s="2">
        <f t="shared" si="39"/>
        <v>0</v>
      </c>
      <c r="AM61" s="2">
        <f t="shared" si="40"/>
        <v>0</v>
      </c>
      <c r="AN61" s="2">
        <f t="shared" si="41"/>
        <v>0</v>
      </c>
      <c r="AP61" s="2">
        <f t="shared" si="42"/>
        <v>0</v>
      </c>
      <c r="AQ61" s="2">
        <f t="shared" si="43"/>
        <v>0</v>
      </c>
      <c r="AR61" s="2">
        <f t="shared" si="44"/>
        <v>0</v>
      </c>
      <c r="AS61" s="2">
        <f t="shared" si="45"/>
        <v>0</v>
      </c>
      <c r="AU61" s="2">
        <f t="shared" si="46"/>
        <v>0</v>
      </c>
      <c r="AV61" s="2">
        <f t="shared" si="4"/>
        <v>0</v>
      </c>
      <c r="AW61" s="2">
        <f t="shared" si="47"/>
        <v>0</v>
      </c>
      <c r="AX61" s="2">
        <f t="shared" si="48"/>
        <v>0</v>
      </c>
      <c r="AZ61" s="2">
        <f t="shared" si="134"/>
        <v>0</v>
      </c>
      <c r="BA61" s="2">
        <f t="shared" si="135"/>
        <v>0</v>
      </c>
      <c r="BB61" s="2">
        <f t="shared" si="136"/>
        <v>0</v>
      </c>
      <c r="BC61" s="2">
        <f t="shared" si="137"/>
        <v>0</v>
      </c>
      <c r="BD61" s="2">
        <f t="shared" si="138"/>
        <v>0</v>
      </c>
      <c r="BE61" s="2">
        <f t="shared" si="139"/>
        <v>0</v>
      </c>
      <c r="BF61" s="2">
        <f t="shared" si="140"/>
        <v>1</v>
      </c>
      <c r="BG61" s="2">
        <f t="shared" si="141"/>
        <v>1</v>
      </c>
      <c r="BH61" s="2">
        <f t="shared" si="142"/>
        <v>0</v>
      </c>
      <c r="BI61" s="2">
        <f t="shared" si="143"/>
        <v>1</v>
      </c>
      <c r="BJ61" s="2">
        <f t="shared" si="144"/>
        <v>1</v>
      </c>
      <c r="BK61" s="2">
        <f t="shared" si="145"/>
        <v>0</v>
      </c>
      <c r="BM61" s="8">
        <f t="shared" si="49"/>
        <v>0</v>
      </c>
      <c r="BN61" s="2">
        <f t="shared" si="17"/>
        <v>0</v>
      </c>
      <c r="BO61" s="2">
        <f t="shared" si="18"/>
        <v>0</v>
      </c>
      <c r="BP61" s="2">
        <f t="shared" si="19"/>
        <v>0</v>
      </c>
      <c r="BQ61" s="2">
        <f t="shared" si="20"/>
        <v>0</v>
      </c>
      <c r="BS61" s="2">
        <f t="shared" si="146"/>
        <v>0</v>
      </c>
      <c r="BT61" s="2">
        <f t="shared" si="51"/>
        <v>0</v>
      </c>
      <c r="BU61" s="2">
        <f t="shared" si="52"/>
        <v>0</v>
      </c>
      <c r="BV61" s="2">
        <f t="shared" si="53"/>
        <v>0</v>
      </c>
      <c r="BX61" s="2">
        <f t="shared" si="54"/>
        <v>0</v>
      </c>
      <c r="BY61" s="2" t="str">
        <f t="shared" si="147"/>
        <v>N/A</v>
      </c>
      <c r="BZ61" s="2" t="str">
        <f t="shared" si="56"/>
        <v>N/A</v>
      </c>
      <c r="CA61" s="2" t="str">
        <f t="shared" si="57"/>
        <v>N/A</v>
      </c>
      <c r="CB61" s="2" t="str">
        <f t="shared" si="58"/>
        <v>N/A</v>
      </c>
      <c r="CD61" s="2">
        <f t="shared" si="59"/>
        <v>0</v>
      </c>
      <c r="CE61" s="2" t="str">
        <f t="shared" si="148"/>
        <v>N/A</v>
      </c>
      <c r="CF61" s="2" t="str">
        <f t="shared" si="61"/>
        <v>N/A</v>
      </c>
      <c r="CG61" s="2" t="str">
        <f t="shared" si="62"/>
        <v>N/A</v>
      </c>
      <c r="CH61" s="2" t="str">
        <f t="shared" si="63"/>
        <v>N/A</v>
      </c>
      <c r="CJ61" s="2">
        <f t="shared" si="21"/>
        <v>1</v>
      </c>
      <c r="CK61" s="2">
        <f t="shared" si="149"/>
        <v>6</v>
      </c>
      <c r="CL61" s="2">
        <f t="shared" si="65"/>
        <v>6</v>
      </c>
      <c r="CM61" s="2">
        <f t="shared" si="66"/>
        <v>5</v>
      </c>
      <c r="CN61" s="2">
        <f t="shared" si="67"/>
        <v>5</v>
      </c>
      <c r="CP61" s="2">
        <v>1</v>
      </c>
      <c r="CQ61" s="2">
        <v>2</v>
      </c>
      <c r="CR61" s="2">
        <v>2</v>
      </c>
      <c r="CS61" s="2">
        <v>1</v>
      </c>
      <c r="CU61" s="2">
        <v>0</v>
      </c>
      <c r="CV61" s="2">
        <v>0</v>
      </c>
      <c r="CW61" s="2">
        <v>1</v>
      </c>
      <c r="CX61" s="2">
        <v>0</v>
      </c>
      <c r="CZ61" s="2">
        <v>0</v>
      </c>
      <c r="DA61" s="2">
        <v>1</v>
      </c>
      <c r="DB61" s="2">
        <v>1</v>
      </c>
      <c r="DC61" s="2">
        <v>0</v>
      </c>
    </row>
    <row r="62" spans="1:107" x14ac:dyDescent="0.2">
      <c r="A62" s="2" t="s">
        <v>232</v>
      </c>
      <c r="B62" s="2">
        <v>7</v>
      </c>
      <c r="C62" s="2">
        <v>165</v>
      </c>
      <c r="D62" s="2">
        <v>3</v>
      </c>
      <c r="E62" s="2">
        <v>7</v>
      </c>
      <c r="F62" s="2">
        <v>6</v>
      </c>
      <c r="G62" s="2">
        <v>3</v>
      </c>
      <c r="H62" s="2">
        <v>3</v>
      </c>
      <c r="I62" s="2">
        <v>5</v>
      </c>
      <c r="J62" s="2">
        <v>1</v>
      </c>
      <c r="L62" s="2">
        <f t="shared" si="130"/>
        <v>0</v>
      </c>
      <c r="M62" s="2">
        <f t="shared" si="131"/>
        <v>1</v>
      </c>
      <c r="N62" s="2">
        <f t="shared" si="132"/>
        <v>1</v>
      </c>
      <c r="O62" s="2">
        <f t="shared" si="133"/>
        <v>0</v>
      </c>
      <c r="Q62" s="2">
        <f t="shared" si="22"/>
        <v>0</v>
      </c>
      <c r="R62" s="2">
        <f t="shared" si="23"/>
        <v>0</v>
      </c>
      <c r="S62" s="2">
        <f t="shared" si="24"/>
        <v>0</v>
      </c>
      <c r="T62" s="2">
        <f t="shared" si="25"/>
        <v>0</v>
      </c>
      <c r="V62" s="2">
        <f t="shared" si="26"/>
        <v>0</v>
      </c>
      <c r="W62" s="2">
        <f t="shared" si="27"/>
        <v>0</v>
      </c>
      <c r="X62" s="2">
        <f t="shared" si="28"/>
        <v>0</v>
      </c>
      <c r="Y62" s="2">
        <f t="shared" si="29"/>
        <v>0</v>
      </c>
      <c r="AA62" s="2">
        <f t="shared" si="30"/>
        <v>0</v>
      </c>
      <c r="AB62" s="2">
        <f t="shared" si="31"/>
        <v>0</v>
      </c>
      <c r="AC62" s="2">
        <f t="shared" si="32"/>
        <v>0</v>
      </c>
      <c r="AD62" s="2">
        <f t="shared" si="33"/>
        <v>1</v>
      </c>
      <c r="AF62" s="2">
        <f t="shared" si="34"/>
        <v>1</v>
      </c>
      <c r="AG62" s="2">
        <f t="shared" si="35"/>
        <v>0</v>
      </c>
      <c r="AH62" s="2">
        <f t="shared" si="36"/>
        <v>0</v>
      </c>
      <c r="AI62" s="2">
        <f t="shared" si="37"/>
        <v>0</v>
      </c>
      <c r="AK62" s="2">
        <f t="shared" si="38"/>
        <v>0</v>
      </c>
      <c r="AL62" s="2">
        <f t="shared" si="39"/>
        <v>0</v>
      </c>
      <c r="AM62" s="2">
        <f t="shared" si="40"/>
        <v>0</v>
      </c>
      <c r="AN62" s="2">
        <f t="shared" si="41"/>
        <v>0</v>
      </c>
      <c r="AP62" s="2">
        <f t="shared" si="42"/>
        <v>0</v>
      </c>
      <c r="AQ62" s="2">
        <f t="shared" si="43"/>
        <v>0</v>
      </c>
      <c r="AR62" s="2">
        <f t="shared" si="44"/>
        <v>0</v>
      </c>
      <c r="AS62" s="2">
        <f t="shared" si="45"/>
        <v>0</v>
      </c>
      <c r="AU62" s="2">
        <f t="shared" si="46"/>
        <v>0</v>
      </c>
      <c r="AV62" s="2">
        <f t="shared" si="4"/>
        <v>0</v>
      </c>
      <c r="AW62" s="2">
        <f t="shared" si="47"/>
        <v>0</v>
      </c>
      <c r="AX62" s="2">
        <f t="shared" si="48"/>
        <v>0</v>
      </c>
      <c r="AZ62" s="2">
        <f t="shared" si="134"/>
        <v>0</v>
      </c>
      <c r="BA62" s="2">
        <f t="shared" si="135"/>
        <v>0</v>
      </c>
      <c r="BB62" s="2">
        <f t="shared" si="136"/>
        <v>0</v>
      </c>
      <c r="BC62" s="2">
        <f t="shared" si="137"/>
        <v>1</v>
      </c>
      <c r="BD62" s="2">
        <f t="shared" si="138"/>
        <v>0</v>
      </c>
      <c r="BE62" s="2">
        <f t="shared" si="139"/>
        <v>1</v>
      </c>
      <c r="BF62" s="2">
        <f t="shared" si="140"/>
        <v>1</v>
      </c>
      <c r="BG62" s="2">
        <f t="shared" si="141"/>
        <v>0</v>
      </c>
      <c r="BH62" s="2">
        <f t="shared" si="142"/>
        <v>1</v>
      </c>
      <c r="BI62" s="2">
        <f t="shared" si="143"/>
        <v>1</v>
      </c>
      <c r="BJ62" s="2">
        <f t="shared" si="144"/>
        <v>0</v>
      </c>
      <c r="BK62" s="2">
        <f t="shared" si="145"/>
        <v>0</v>
      </c>
      <c r="BM62" s="8">
        <f t="shared" si="49"/>
        <v>0</v>
      </c>
      <c r="BN62" s="2">
        <f t="shared" si="17"/>
        <v>0</v>
      </c>
      <c r="BO62" s="2">
        <f t="shared" si="18"/>
        <v>0</v>
      </c>
      <c r="BP62" s="2">
        <f t="shared" si="19"/>
        <v>0</v>
      </c>
      <c r="BQ62" s="2">
        <f t="shared" si="20"/>
        <v>0</v>
      </c>
      <c r="BS62" s="2">
        <f t="shared" si="146"/>
        <v>1</v>
      </c>
      <c r="BT62" s="2">
        <f t="shared" si="51"/>
        <v>0</v>
      </c>
      <c r="BU62" s="2">
        <f t="shared" si="52"/>
        <v>0</v>
      </c>
      <c r="BV62" s="2">
        <f t="shared" si="53"/>
        <v>0</v>
      </c>
      <c r="BX62" s="2">
        <f t="shared" si="54"/>
        <v>1</v>
      </c>
      <c r="BY62" s="2">
        <f t="shared" si="147"/>
        <v>6</v>
      </c>
      <c r="BZ62" s="2">
        <f t="shared" si="56"/>
        <v>3</v>
      </c>
      <c r="CA62" s="2">
        <f t="shared" si="57"/>
        <v>3</v>
      </c>
      <c r="CB62" s="2">
        <f t="shared" si="58"/>
        <v>5</v>
      </c>
      <c r="CD62" s="2">
        <f t="shared" si="59"/>
        <v>0</v>
      </c>
      <c r="CE62" s="2" t="str">
        <f t="shared" si="148"/>
        <v>N/A</v>
      </c>
      <c r="CF62" s="2" t="str">
        <f t="shared" si="61"/>
        <v>N/A</v>
      </c>
      <c r="CG62" s="2" t="str">
        <f t="shared" si="62"/>
        <v>N/A</v>
      </c>
      <c r="CH62" s="2" t="str">
        <f t="shared" si="63"/>
        <v>N/A</v>
      </c>
      <c r="CJ62" s="2">
        <f t="shared" si="21"/>
        <v>0</v>
      </c>
      <c r="CK62" s="2" t="str">
        <f t="shared" si="149"/>
        <v>N/A</v>
      </c>
      <c r="CL62" s="2" t="str">
        <f t="shared" si="65"/>
        <v>N/A</v>
      </c>
      <c r="CM62" s="2" t="str">
        <f t="shared" si="66"/>
        <v>N/A</v>
      </c>
      <c r="CN62" s="2" t="str">
        <f t="shared" si="67"/>
        <v>N/A</v>
      </c>
      <c r="CP62" s="2">
        <v>2</v>
      </c>
      <c r="CQ62" s="2">
        <v>1</v>
      </c>
      <c r="CR62" s="2">
        <v>1</v>
      </c>
      <c r="CS62" s="2">
        <v>3</v>
      </c>
      <c r="CU62" s="2">
        <v>0</v>
      </c>
      <c r="CV62" s="2">
        <v>0</v>
      </c>
      <c r="CW62" s="2">
        <v>0</v>
      </c>
      <c r="CX62" s="2">
        <v>0</v>
      </c>
      <c r="CZ62" s="2">
        <v>0</v>
      </c>
      <c r="DA62" s="2">
        <v>0</v>
      </c>
      <c r="DB62" s="2">
        <v>0</v>
      </c>
      <c r="DC62" s="2">
        <v>0</v>
      </c>
    </row>
    <row r="63" spans="1:107" x14ac:dyDescent="0.2">
      <c r="A63" s="2" t="s">
        <v>232</v>
      </c>
      <c r="B63" s="2">
        <v>8</v>
      </c>
      <c r="C63" s="2">
        <v>313</v>
      </c>
      <c r="D63" s="2">
        <v>4</v>
      </c>
      <c r="E63" s="2">
        <v>17</v>
      </c>
      <c r="F63" s="2">
        <v>5</v>
      </c>
      <c r="G63" s="2">
        <v>4</v>
      </c>
      <c r="H63" s="2">
        <v>6</v>
      </c>
      <c r="I63" s="2">
        <v>4</v>
      </c>
      <c r="J63" s="2">
        <v>1</v>
      </c>
      <c r="L63" s="2">
        <f t="shared" si="130"/>
        <v>0</v>
      </c>
      <c r="M63" s="2">
        <f t="shared" si="131"/>
        <v>1</v>
      </c>
      <c r="N63" s="2">
        <f t="shared" si="132"/>
        <v>0</v>
      </c>
      <c r="O63" s="2">
        <f t="shared" si="133"/>
        <v>1</v>
      </c>
      <c r="Q63" s="2">
        <f t="shared" si="22"/>
        <v>0</v>
      </c>
      <c r="R63" s="2">
        <f t="shared" si="23"/>
        <v>0</v>
      </c>
      <c r="S63" s="2">
        <f t="shared" si="24"/>
        <v>0</v>
      </c>
      <c r="T63" s="2">
        <f t="shared" si="25"/>
        <v>0</v>
      </c>
      <c r="V63" s="2">
        <f t="shared" si="26"/>
        <v>1</v>
      </c>
      <c r="W63" s="2">
        <f t="shared" si="27"/>
        <v>0</v>
      </c>
      <c r="X63" s="2">
        <f t="shared" si="28"/>
        <v>0</v>
      </c>
      <c r="Y63" s="2">
        <f t="shared" si="29"/>
        <v>0</v>
      </c>
      <c r="AA63" s="2">
        <f t="shared" si="30"/>
        <v>0</v>
      </c>
      <c r="AB63" s="2">
        <f t="shared" si="31"/>
        <v>0</v>
      </c>
      <c r="AC63" s="2">
        <f t="shared" si="32"/>
        <v>1</v>
      </c>
      <c r="AD63" s="2">
        <f t="shared" si="33"/>
        <v>0</v>
      </c>
      <c r="AF63" s="2">
        <f t="shared" si="34"/>
        <v>0</v>
      </c>
      <c r="AG63" s="2">
        <f t="shared" si="35"/>
        <v>0</v>
      </c>
      <c r="AH63" s="2">
        <f t="shared" si="36"/>
        <v>0</v>
      </c>
      <c r="AI63" s="2">
        <f t="shared" si="37"/>
        <v>0</v>
      </c>
      <c r="AK63" s="2">
        <f t="shared" si="38"/>
        <v>0</v>
      </c>
      <c r="AL63" s="2">
        <f t="shared" si="39"/>
        <v>0</v>
      </c>
      <c r="AM63" s="2">
        <f t="shared" si="40"/>
        <v>0</v>
      </c>
      <c r="AN63" s="2">
        <f t="shared" si="41"/>
        <v>0</v>
      </c>
      <c r="AP63" s="2">
        <f t="shared" si="42"/>
        <v>0</v>
      </c>
      <c r="AQ63" s="2">
        <f t="shared" si="43"/>
        <v>0</v>
      </c>
      <c r="AR63" s="2">
        <f t="shared" si="44"/>
        <v>0</v>
      </c>
      <c r="AS63" s="2">
        <f t="shared" si="45"/>
        <v>0</v>
      </c>
      <c r="AU63" s="2">
        <f t="shared" si="46"/>
        <v>0</v>
      </c>
      <c r="AV63" s="2">
        <f t="shared" si="4"/>
        <v>0</v>
      </c>
      <c r="AW63" s="2">
        <f t="shared" si="47"/>
        <v>0</v>
      </c>
      <c r="AX63" s="2">
        <f t="shared" si="48"/>
        <v>0</v>
      </c>
      <c r="AZ63" s="2">
        <f t="shared" si="134"/>
        <v>0</v>
      </c>
      <c r="BA63" s="2">
        <f t="shared" si="135"/>
        <v>1</v>
      </c>
      <c r="BB63" s="2">
        <f t="shared" si="136"/>
        <v>0</v>
      </c>
      <c r="BC63" s="2">
        <f t="shared" si="137"/>
        <v>1</v>
      </c>
      <c r="BD63" s="2">
        <f t="shared" si="138"/>
        <v>1</v>
      </c>
      <c r="BE63" s="2">
        <f t="shared" si="139"/>
        <v>0</v>
      </c>
      <c r="BF63" s="2">
        <f t="shared" si="140"/>
        <v>0</v>
      </c>
      <c r="BG63" s="2">
        <f t="shared" si="141"/>
        <v>0</v>
      </c>
      <c r="BH63" s="2">
        <f t="shared" si="142"/>
        <v>0</v>
      </c>
      <c r="BI63" s="2">
        <f t="shared" si="143"/>
        <v>1</v>
      </c>
      <c r="BJ63" s="2">
        <f t="shared" si="144"/>
        <v>0</v>
      </c>
      <c r="BK63" s="2">
        <f t="shared" si="145"/>
        <v>1</v>
      </c>
      <c r="BM63" s="8">
        <f t="shared" si="49"/>
        <v>0</v>
      </c>
      <c r="BN63" s="2">
        <f t="shared" si="17"/>
        <v>0</v>
      </c>
      <c r="BO63" s="2">
        <f t="shared" si="18"/>
        <v>0</v>
      </c>
      <c r="BP63" s="2">
        <f t="shared" si="19"/>
        <v>0</v>
      </c>
      <c r="BQ63" s="2">
        <f t="shared" si="20"/>
        <v>0</v>
      </c>
      <c r="BS63" s="2">
        <f t="shared" si="146"/>
        <v>0</v>
      </c>
      <c r="BT63" s="2">
        <f t="shared" si="51"/>
        <v>0</v>
      </c>
      <c r="BU63" s="2">
        <f t="shared" si="52"/>
        <v>0</v>
      </c>
      <c r="BV63" s="2">
        <f t="shared" si="53"/>
        <v>0</v>
      </c>
      <c r="BX63" s="2">
        <f t="shared" si="54"/>
        <v>0</v>
      </c>
      <c r="BY63" s="2" t="str">
        <f t="shared" si="147"/>
        <v>N/A</v>
      </c>
      <c r="BZ63" s="2" t="str">
        <f t="shared" si="56"/>
        <v>N/A</v>
      </c>
      <c r="CA63" s="2" t="str">
        <f t="shared" si="57"/>
        <v>N/A</v>
      </c>
      <c r="CB63" s="2" t="str">
        <f t="shared" si="58"/>
        <v>N/A</v>
      </c>
      <c r="CD63" s="2">
        <f t="shared" si="59"/>
        <v>1</v>
      </c>
      <c r="CE63" s="2">
        <f t="shared" si="148"/>
        <v>5</v>
      </c>
      <c r="CF63" s="2">
        <f t="shared" si="61"/>
        <v>4</v>
      </c>
      <c r="CG63" s="2">
        <f t="shared" si="62"/>
        <v>6</v>
      </c>
      <c r="CH63" s="2">
        <f t="shared" si="63"/>
        <v>4</v>
      </c>
      <c r="CJ63" s="2">
        <f t="shared" si="21"/>
        <v>0</v>
      </c>
      <c r="CK63" s="2" t="str">
        <f t="shared" si="149"/>
        <v>N/A</v>
      </c>
      <c r="CL63" s="2" t="str">
        <f t="shared" si="65"/>
        <v>N/A</v>
      </c>
      <c r="CM63" s="2" t="str">
        <f t="shared" si="66"/>
        <v>N/A</v>
      </c>
      <c r="CN63" s="2" t="str">
        <f t="shared" si="67"/>
        <v>N/A</v>
      </c>
      <c r="CP63" s="2">
        <v>2</v>
      </c>
      <c r="CQ63" s="2">
        <v>2</v>
      </c>
      <c r="CR63" s="2">
        <v>2</v>
      </c>
      <c r="CS63" s="2">
        <v>1</v>
      </c>
      <c r="CU63" s="2">
        <v>0</v>
      </c>
      <c r="CV63" s="2">
        <v>1</v>
      </c>
      <c r="CW63" s="2">
        <v>0</v>
      </c>
      <c r="CX63" s="2">
        <v>0</v>
      </c>
      <c r="CZ63" s="2">
        <v>1</v>
      </c>
      <c r="DA63" s="2">
        <v>1</v>
      </c>
      <c r="DB63" s="2">
        <v>1</v>
      </c>
      <c r="DC63" s="2">
        <v>1</v>
      </c>
    </row>
    <row r="64" spans="1:107" x14ac:dyDescent="0.2">
      <c r="A64" s="2" t="s">
        <v>232</v>
      </c>
      <c r="B64" s="2">
        <v>9</v>
      </c>
      <c r="C64" s="2">
        <v>355</v>
      </c>
      <c r="D64" s="2">
        <v>4</v>
      </c>
      <c r="E64" s="2">
        <v>13</v>
      </c>
      <c r="F64" s="2">
        <v>8</v>
      </c>
      <c r="G64" s="2">
        <v>5</v>
      </c>
      <c r="H64" s="2">
        <v>6</v>
      </c>
      <c r="I64" s="2">
        <v>3</v>
      </c>
      <c r="J64" s="2">
        <v>1</v>
      </c>
      <c r="L64" s="2">
        <f t="shared" si="130"/>
        <v>0</v>
      </c>
      <c r="M64" s="2">
        <f t="shared" si="131"/>
        <v>0</v>
      </c>
      <c r="N64" s="2">
        <f t="shared" si="132"/>
        <v>0</v>
      </c>
      <c r="O64" s="2">
        <f t="shared" si="133"/>
        <v>0</v>
      </c>
      <c r="Q64" s="2">
        <f t="shared" si="22"/>
        <v>0</v>
      </c>
      <c r="R64" s="2">
        <f t="shared" si="23"/>
        <v>0</v>
      </c>
      <c r="S64" s="2">
        <f t="shared" si="24"/>
        <v>0</v>
      </c>
      <c r="T64" s="2">
        <f t="shared" si="25"/>
        <v>1</v>
      </c>
      <c r="V64" s="2">
        <f t="shared" si="26"/>
        <v>0</v>
      </c>
      <c r="W64" s="2">
        <f t="shared" si="27"/>
        <v>1</v>
      </c>
      <c r="X64" s="2">
        <f t="shared" si="28"/>
        <v>0</v>
      </c>
      <c r="Y64" s="2">
        <f t="shared" si="29"/>
        <v>0</v>
      </c>
      <c r="AA64" s="2">
        <f t="shared" si="30"/>
        <v>0</v>
      </c>
      <c r="AB64" s="2">
        <f t="shared" si="31"/>
        <v>0</v>
      </c>
      <c r="AC64" s="2">
        <f t="shared" si="32"/>
        <v>1</v>
      </c>
      <c r="AD64" s="2">
        <f t="shared" si="33"/>
        <v>0</v>
      </c>
      <c r="AF64" s="2">
        <f t="shared" si="34"/>
        <v>0</v>
      </c>
      <c r="AG64" s="2">
        <f t="shared" si="35"/>
        <v>0</v>
      </c>
      <c r="AH64" s="2">
        <f t="shared" si="36"/>
        <v>0</v>
      </c>
      <c r="AI64" s="2">
        <f t="shared" si="37"/>
        <v>0</v>
      </c>
      <c r="AK64" s="2">
        <f t="shared" si="38"/>
        <v>1</v>
      </c>
      <c r="AL64" s="2">
        <f t="shared" si="39"/>
        <v>0</v>
      </c>
      <c r="AM64" s="2">
        <f t="shared" si="40"/>
        <v>0</v>
      </c>
      <c r="AN64" s="2">
        <f t="shared" si="41"/>
        <v>0</v>
      </c>
      <c r="AP64" s="2">
        <f t="shared" si="42"/>
        <v>0</v>
      </c>
      <c r="AQ64" s="2">
        <f t="shared" si="43"/>
        <v>0</v>
      </c>
      <c r="AR64" s="2">
        <f t="shared" si="44"/>
        <v>0</v>
      </c>
      <c r="AS64" s="2">
        <f t="shared" si="45"/>
        <v>0</v>
      </c>
      <c r="AU64" s="2">
        <f t="shared" si="46"/>
        <v>0</v>
      </c>
      <c r="AV64" s="2">
        <f t="shared" si="4"/>
        <v>0</v>
      </c>
      <c r="AW64" s="2">
        <f t="shared" si="47"/>
        <v>0</v>
      </c>
      <c r="AX64" s="2">
        <f t="shared" si="48"/>
        <v>0</v>
      </c>
      <c r="AZ64" s="2">
        <f t="shared" si="134"/>
        <v>0</v>
      </c>
      <c r="BA64" s="2">
        <f t="shared" si="135"/>
        <v>0</v>
      </c>
      <c r="BB64" s="2">
        <f t="shared" si="136"/>
        <v>0</v>
      </c>
      <c r="BC64" s="2">
        <f t="shared" si="137"/>
        <v>1</v>
      </c>
      <c r="BD64" s="2">
        <f t="shared" si="138"/>
        <v>1</v>
      </c>
      <c r="BE64" s="2">
        <f t="shared" si="139"/>
        <v>0</v>
      </c>
      <c r="BF64" s="2">
        <f t="shared" si="140"/>
        <v>1</v>
      </c>
      <c r="BG64" s="2">
        <f t="shared" si="141"/>
        <v>0</v>
      </c>
      <c r="BH64" s="2">
        <f t="shared" si="142"/>
        <v>0</v>
      </c>
      <c r="BI64" s="2">
        <f t="shared" si="143"/>
        <v>1</v>
      </c>
      <c r="BJ64" s="2">
        <f t="shared" si="144"/>
        <v>1</v>
      </c>
      <c r="BK64" s="2">
        <f t="shared" si="145"/>
        <v>1</v>
      </c>
      <c r="BM64" s="8" t="str">
        <f t="shared" si="49"/>
        <v>Droz</v>
      </c>
      <c r="BN64" s="2">
        <f t="shared" si="17"/>
        <v>0</v>
      </c>
      <c r="BO64" s="2">
        <f t="shared" si="18"/>
        <v>0</v>
      </c>
      <c r="BP64" s="2">
        <f t="shared" si="19"/>
        <v>0</v>
      </c>
      <c r="BQ64" s="2">
        <f t="shared" si="20"/>
        <v>1</v>
      </c>
      <c r="BS64" s="2">
        <f t="shared" si="146"/>
        <v>1</v>
      </c>
      <c r="BT64" s="2">
        <f t="shared" si="51"/>
        <v>0</v>
      </c>
      <c r="BU64" s="2">
        <f t="shared" si="52"/>
        <v>0</v>
      </c>
      <c r="BV64" s="2">
        <f t="shared" si="53"/>
        <v>0</v>
      </c>
      <c r="BX64" s="2">
        <f t="shared" si="54"/>
        <v>0</v>
      </c>
      <c r="BY64" s="2" t="str">
        <f t="shared" si="147"/>
        <v>N/A</v>
      </c>
      <c r="BZ64" s="2" t="str">
        <f t="shared" si="56"/>
        <v>N/A</v>
      </c>
      <c r="CA64" s="2" t="str">
        <f t="shared" si="57"/>
        <v>N/A</v>
      </c>
      <c r="CB64" s="2" t="str">
        <f t="shared" si="58"/>
        <v>N/A</v>
      </c>
      <c r="CD64" s="2">
        <f t="shared" si="59"/>
        <v>1</v>
      </c>
      <c r="CE64" s="2">
        <f t="shared" si="148"/>
        <v>8</v>
      </c>
      <c r="CF64" s="2">
        <f t="shared" si="61"/>
        <v>5</v>
      </c>
      <c r="CG64" s="2">
        <f t="shared" si="62"/>
        <v>6</v>
      </c>
      <c r="CH64" s="2">
        <f t="shared" si="63"/>
        <v>3</v>
      </c>
      <c r="CJ64" s="2">
        <f t="shared" si="21"/>
        <v>0</v>
      </c>
      <c r="CK64" s="2" t="str">
        <f t="shared" si="149"/>
        <v>N/A</v>
      </c>
      <c r="CL64" s="2" t="str">
        <f t="shared" si="65"/>
        <v>N/A</v>
      </c>
      <c r="CM64" s="2" t="str">
        <f t="shared" si="66"/>
        <v>N/A</v>
      </c>
      <c r="CN64" s="2" t="str">
        <f t="shared" si="67"/>
        <v>N/A</v>
      </c>
      <c r="CP64" s="2">
        <v>2</v>
      </c>
      <c r="CQ64" s="2">
        <v>2</v>
      </c>
      <c r="CR64" s="2">
        <v>2</v>
      </c>
      <c r="CS64" s="2">
        <v>1</v>
      </c>
      <c r="CU64" s="2">
        <v>0</v>
      </c>
      <c r="CV64" s="2">
        <v>0</v>
      </c>
      <c r="CW64" s="2">
        <v>0</v>
      </c>
      <c r="CX64" s="2">
        <v>1</v>
      </c>
      <c r="CZ64" s="2">
        <v>0</v>
      </c>
      <c r="DA64" s="2">
        <v>1</v>
      </c>
      <c r="DB64" s="2">
        <v>0</v>
      </c>
      <c r="DC64" s="2">
        <v>0</v>
      </c>
    </row>
    <row r="65" spans="1:107" x14ac:dyDescent="0.2">
      <c r="A65" s="2" t="s">
        <v>232</v>
      </c>
      <c r="B65" s="2">
        <v>10</v>
      </c>
      <c r="C65" s="2">
        <v>392</v>
      </c>
      <c r="D65" s="2">
        <v>4</v>
      </c>
      <c r="E65" s="2">
        <v>8</v>
      </c>
      <c r="F65" s="2">
        <v>6</v>
      </c>
      <c r="G65" s="2">
        <v>6</v>
      </c>
      <c r="H65" s="2">
        <v>5</v>
      </c>
      <c r="I65" s="2">
        <v>4</v>
      </c>
      <c r="J65" s="2">
        <v>1</v>
      </c>
      <c r="L65" s="2">
        <f t="shared" si="130"/>
        <v>0</v>
      </c>
      <c r="M65" s="2">
        <f t="shared" si="131"/>
        <v>0</v>
      </c>
      <c r="N65" s="2">
        <f t="shared" si="132"/>
        <v>0</v>
      </c>
      <c r="O65" s="2">
        <f t="shared" si="133"/>
        <v>1</v>
      </c>
      <c r="Q65" s="2">
        <f t="shared" si="22"/>
        <v>0</v>
      </c>
      <c r="R65" s="2">
        <f t="shared" si="23"/>
        <v>0</v>
      </c>
      <c r="S65" s="2">
        <f t="shared" si="24"/>
        <v>0</v>
      </c>
      <c r="T65" s="2">
        <f t="shared" si="25"/>
        <v>0</v>
      </c>
      <c r="V65" s="2">
        <f t="shared" si="26"/>
        <v>0</v>
      </c>
      <c r="W65" s="2">
        <f t="shared" si="27"/>
        <v>0</v>
      </c>
      <c r="X65" s="2">
        <f t="shared" si="28"/>
        <v>1</v>
      </c>
      <c r="Y65" s="2">
        <f t="shared" si="29"/>
        <v>0</v>
      </c>
      <c r="AA65" s="2">
        <f t="shared" si="30"/>
        <v>1</v>
      </c>
      <c r="AB65" s="2">
        <f t="shared" si="31"/>
        <v>1</v>
      </c>
      <c r="AC65" s="2">
        <f t="shared" si="32"/>
        <v>0</v>
      </c>
      <c r="AD65" s="2">
        <f t="shared" si="33"/>
        <v>0</v>
      </c>
      <c r="AF65" s="2">
        <f t="shared" si="34"/>
        <v>0</v>
      </c>
      <c r="AG65" s="2">
        <f t="shared" si="35"/>
        <v>0</v>
      </c>
      <c r="AH65" s="2">
        <f t="shared" si="36"/>
        <v>0</v>
      </c>
      <c r="AI65" s="2">
        <f t="shared" si="37"/>
        <v>0</v>
      </c>
      <c r="AK65" s="2">
        <f t="shared" si="38"/>
        <v>0</v>
      </c>
      <c r="AL65" s="2">
        <f t="shared" si="39"/>
        <v>0</v>
      </c>
      <c r="AM65" s="2">
        <f t="shared" si="40"/>
        <v>0</v>
      </c>
      <c r="AN65" s="2">
        <f t="shared" si="41"/>
        <v>0</v>
      </c>
      <c r="AP65" s="2">
        <f t="shared" si="42"/>
        <v>0</v>
      </c>
      <c r="AQ65" s="2">
        <f t="shared" si="43"/>
        <v>0</v>
      </c>
      <c r="AR65" s="2">
        <f t="shared" si="44"/>
        <v>0</v>
      </c>
      <c r="AS65" s="2">
        <f t="shared" si="45"/>
        <v>0</v>
      </c>
      <c r="AU65" s="2">
        <f t="shared" si="46"/>
        <v>0</v>
      </c>
      <c r="AV65" s="2">
        <f t="shared" si="4"/>
        <v>0</v>
      </c>
      <c r="AW65" s="2">
        <f t="shared" si="47"/>
        <v>0</v>
      </c>
      <c r="AX65" s="2">
        <f t="shared" si="48"/>
        <v>0</v>
      </c>
      <c r="AZ65" s="2">
        <f t="shared" si="134"/>
        <v>0</v>
      </c>
      <c r="BA65" s="2">
        <f t="shared" si="135"/>
        <v>0</v>
      </c>
      <c r="BB65" s="2">
        <f t="shared" si="136"/>
        <v>0</v>
      </c>
      <c r="BC65" s="2">
        <f t="shared" si="137"/>
        <v>0</v>
      </c>
      <c r="BD65" s="2">
        <f t="shared" si="138"/>
        <v>0</v>
      </c>
      <c r="BE65" s="2">
        <f t="shared" si="139"/>
        <v>0</v>
      </c>
      <c r="BF65" s="2">
        <f t="shared" si="140"/>
        <v>1</v>
      </c>
      <c r="BG65" s="2">
        <f t="shared" si="141"/>
        <v>1</v>
      </c>
      <c r="BH65" s="2">
        <f t="shared" si="142"/>
        <v>0</v>
      </c>
      <c r="BI65" s="2">
        <f t="shared" si="143"/>
        <v>1</v>
      </c>
      <c r="BJ65" s="2">
        <f t="shared" si="144"/>
        <v>1</v>
      </c>
      <c r="BK65" s="2">
        <f t="shared" si="145"/>
        <v>1</v>
      </c>
      <c r="BM65" s="8" t="str">
        <f t="shared" si="49"/>
        <v>Droz</v>
      </c>
      <c r="BN65" s="2">
        <f t="shared" si="17"/>
        <v>0</v>
      </c>
      <c r="BO65" s="2">
        <f t="shared" si="18"/>
        <v>0</v>
      </c>
      <c r="BP65" s="2">
        <f t="shared" si="19"/>
        <v>0</v>
      </c>
      <c r="BQ65" s="2">
        <f t="shared" si="20"/>
        <v>1</v>
      </c>
      <c r="BS65" s="2">
        <f t="shared" si="146"/>
        <v>0</v>
      </c>
      <c r="BT65" s="2">
        <f t="shared" si="51"/>
        <v>0</v>
      </c>
      <c r="BU65" s="2">
        <f t="shared" si="52"/>
        <v>0</v>
      </c>
      <c r="BV65" s="2">
        <f t="shared" si="53"/>
        <v>0</v>
      </c>
      <c r="BX65" s="2">
        <f t="shared" si="54"/>
        <v>0</v>
      </c>
      <c r="BY65" s="2" t="str">
        <f t="shared" si="147"/>
        <v>N/A</v>
      </c>
      <c r="BZ65" s="2" t="str">
        <f t="shared" si="56"/>
        <v>N/A</v>
      </c>
      <c r="CA65" s="2" t="str">
        <f t="shared" si="57"/>
        <v>N/A</v>
      </c>
      <c r="CB65" s="2" t="str">
        <f t="shared" si="58"/>
        <v>N/A</v>
      </c>
      <c r="CD65" s="2">
        <f t="shared" si="59"/>
        <v>1</v>
      </c>
      <c r="CE65" s="2">
        <f t="shared" si="148"/>
        <v>6</v>
      </c>
      <c r="CF65" s="2">
        <f t="shared" si="61"/>
        <v>6</v>
      </c>
      <c r="CG65" s="2">
        <f t="shared" si="62"/>
        <v>5</v>
      </c>
      <c r="CH65" s="2">
        <f t="shared" si="63"/>
        <v>4</v>
      </c>
      <c r="CJ65" s="2">
        <f t="shared" si="21"/>
        <v>0</v>
      </c>
      <c r="CK65" s="2" t="str">
        <f t="shared" si="149"/>
        <v>N/A</v>
      </c>
      <c r="CL65" s="2" t="str">
        <f t="shared" si="65"/>
        <v>N/A</v>
      </c>
      <c r="CM65" s="2" t="str">
        <f t="shared" si="66"/>
        <v>N/A</v>
      </c>
      <c r="CN65" s="2" t="str">
        <f t="shared" si="67"/>
        <v>N/A</v>
      </c>
      <c r="CP65" s="2">
        <v>2</v>
      </c>
      <c r="CQ65" s="2">
        <v>3</v>
      </c>
      <c r="CR65" s="2">
        <v>2</v>
      </c>
      <c r="CS65" s="2">
        <v>1</v>
      </c>
      <c r="CU65" s="2">
        <v>0</v>
      </c>
      <c r="CV65" s="2">
        <v>0</v>
      </c>
      <c r="CW65" s="2">
        <v>0</v>
      </c>
      <c r="CX65" s="2">
        <v>0</v>
      </c>
      <c r="CZ65" s="2">
        <v>0</v>
      </c>
      <c r="DA65" s="2">
        <v>1</v>
      </c>
      <c r="DB65" s="2">
        <v>1</v>
      </c>
      <c r="DC65" s="2">
        <v>1</v>
      </c>
    </row>
    <row r="66" spans="1:107" x14ac:dyDescent="0.2">
      <c r="A66" s="2" t="s">
        <v>232</v>
      </c>
      <c r="B66" s="2">
        <v>11</v>
      </c>
      <c r="C66" s="2">
        <v>362</v>
      </c>
      <c r="D66" s="2">
        <v>4</v>
      </c>
      <c r="E66" s="2">
        <v>14</v>
      </c>
      <c r="F66" s="2">
        <v>5</v>
      </c>
      <c r="G66" s="2">
        <v>6</v>
      </c>
      <c r="H66" s="2">
        <v>5</v>
      </c>
      <c r="I66" s="2">
        <v>6</v>
      </c>
      <c r="J66" s="2">
        <v>1</v>
      </c>
      <c r="L66" s="2">
        <f t="shared" ref="L66:L83" si="150">IF(F66=$D66,1,0)</f>
        <v>0</v>
      </c>
      <c r="M66" s="2">
        <f t="shared" ref="M66:M83" si="151">IF(G66=$D66,1,0)</f>
        <v>0</v>
      </c>
      <c r="N66" s="2">
        <f t="shared" ref="N66:N83" si="152">IF(H66=$D66,1,0)</f>
        <v>0</v>
      </c>
      <c r="O66" s="2">
        <f t="shared" ref="O66:O83" si="153">IF(I66=$D66,1,0)</f>
        <v>0</v>
      </c>
      <c r="Q66" s="2">
        <f t="shared" si="22"/>
        <v>0</v>
      </c>
      <c r="R66" s="2">
        <f t="shared" si="23"/>
        <v>0</v>
      </c>
      <c r="S66" s="2">
        <f t="shared" si="24"/>
        <v>0</v>
      </c>
      <c r="T66" s="2">
        <f t="shared" si="25"/>
        <v>0</v>
      </c>
      <c r="V66" s="2">
        <f t="shared" si="26"/>
        <v>1</v>
      </c>
      <c r="W66" s="2">
        <f t="shared" si="27"/>
        <v>0</v>
      </c>
      <c r="X66" s="2">
        <f t="shared" si="28"/>
        <v>1</v>
      </c>
      <c r="Y66" s="2">
        <f t="shared" si="29"/>
        <v>0</v>
      </c>
      <c r="AA66" s="2">
        <f t="shared" si="30"/>
        <v>0</v>
      </c>
      <c r="AB66" s="2">
        <f t="shared" si="31"/>
        <v>1</v>
      </c>
      <c r="AC66" s="2">
        <f t="shared" si="32"/>
        <v>0</v>
      </c>
      <c r="AD66" s="2">
        <f t="shared" si="33"/>
        <v>1</v>
      </c>
      <c r="AF66" s="2">
        <f t="shared" si="34"/>
        <v>0</v>
      </c>
      <c r="AG66" s="2">
        <f t="shared" si="35"/>
        <v>0</v>
      </c>
      <c r="AH66" s="2">
        <f t="shared" si="36"/>
        <v>0</v>
      </c>
      <c r="AI66" s="2">
        <f t="shared" si="37"/>
        <v>0</v>
      </c>
      <c r="AK66" s="2">
        <f t="shared" si="38"/>
        <v>0</v>
      </c>
      <c r="AL66" s="2">
        <f t="shared" si="39"/>
        <v>0</v>
      </c>
      <c r="AM66" s="2">
        <f t="shared" si="40"/>
        <v>0</v>
      </c>
      <c r="AN66" s="2">
        <f t="shared" si="41"/>
        <v>0</v>
      </c>
      <c r="AP66" s="2">
        <f t="shared" si="42"/>
        <v>0</v>
      </c>
      <c r="AQ66" s="2">
        <f t="shared" si="43"/>
        <v>0</v>
      </c>
      <c r="AR66" s="2">
        <f t="shared" si="44"/>
        <v>0</v>
      </c>
      <c r="AS66" s="2">
        <f t="shared" si="45"/>
        <v>0</v>
      </c>
      <c r="AU66" s="2">
        <f t="shared" si="46"/>
        <v>0</v>
      </c>
      <c r="AV66" s="2">
        <f t="shared" si="4"/>
        <v>0</v>
      </c>
      <c r="AW66" s="2">
        <f t="shared" si="47"/>
        <v>0</v>
      </c>
      <c r="AX66" s="2">
        <f t="shared" si="48"/>
        <v>0</v>
      </c>
      <c r="AZ66" s="2">
        <f t="shared" ref="AZ66:AZ83" si="154">IF(F66&lt;G66,1,0)</f>
        <v>1</v>
      </c>
      <c r="BA66" s="2">
        <f t="shared" ref="BA66:BA83" si="155">IF(F66&lt;H66,1,0)</f>
        <v>0</v>
      </c>
      <c r="BB66" s="2">
        <f t="shared" ref="BB66:BB83" si="156">IF(F66&lt;I66,1,0)</f>
        <v>1</v>
      </c>
      <c r="BC66" s="2">
        <f t="shared" ref="BC66:BC83" si="157">IF(G66&lt;F66,1,0)</f>
        <v>0</v>
      </c>
      <c r="BD66" s="2">
        <f t="shared" ref="BD66:BD83" si="158">IF(G66&lt;H66,1,0)</f>
        <v>0</v>
      </c>
      <c r="BE66" s="2">
        <f t="shared" ref="BE66:BE83" si="159">IF(G66&lt;I66,1,0)</f>
        <v>0</v>
      </c>
      <c r="BF66" s="2">
        <f t="shared" ref="BF66:BF83" si="160">IF(H66&lt;F66,1,0)</f>
        <v>0</v>
      </c>
      <c r="BG66" s="2">
        <f t="shared" ref="BG66:BG83" si="161">IF(H66&lt;G66,1,0)</f>
        <v>1</v>
      </c>
      <c r="BH66" s="2">
        <f t="shared" ref="BH66:BH83" si="162">IF(H66&lt;I66,1,0)</f>
        <v>1</v>
      </c>
      <c r="BI66" s="2">
        <f t="shared" ref="BI66:BI83" si="163">IF(I66&lt;F66,1,0)</f>
        <v>0</v>
      </c>
      <c r="BJ66" s="2">
        <f t="shared" ref="BJ66:BJ83" si="164">IF(I66&lt;G66,1,0)</f>
        <v>0</v>
      </c>
      <c r="BK66" s="2">
        <f t="shared" ref="BK66:BK83" si="165">IF(I66&lt;H66,1,0)</f>
        <v>0</v>
      </c>
      <c r="BM66" s="8">
        <f t="shared" si="49"/>
        <v>0</v>
      </c>
      <c r="BN66" s="2">
        <f t="shared" ref="BN66:BN109" si="166">IF($BM66="Paul",1,0)</f>
        <v>0</v>
      </c>
      <c r="BO66" s="2">
        <f t="shared" ref="BO66:BO109" si="167">IF($BM66="Scott",1,0)</f>
        <v>0</v>
      </c>
      <c r="BP66" s="2">
        <f t="shared" ref="BP66:BP109" si="168">IF($BM66="Dan",1,0)</f>
        <v>0</v>
      </c>
      <c r="BQ66" s="2">
        <f t="shared" ref="BQ66:BQ109" si="169">IF($BM66="Droz",1,0)</f>
        <v>0</v>
      </c>
      <c r="BS66" s="2">
        <f t="shared" si="146"/>
        <v>0</v>
      </c>
      <c r="BT66" s="2">
        <f t="shared" si="51"/>
        <v>0</v>
      </c>
      <c r="BU66" s="2">
        <f t="shared" si="52"/>
        <v>0</v>
      </c>
      <c r="BV66" s="2">
        <f t="shared" si="53"/>
        <v>0</v>
      </c>
      <c r="BX66" s="2">
        <f t="shared" si="54"/>
        <v>0</v>
      </c>
      <c r="BY66" s="2" t="str">
        <f t="shared" si="147"/>
        <v>N/A</v>
      </c>
      <c r="BZ66" s="2" t="str">
        <f t="shared" si="56"/>
        <v>N/A</v>
      </c>
      <c r="CA66" s="2" t="str">
        <f t="shared" si="57"/>
        <v>N/A</v>
      </c>
      <c r="CB66" s="2" t="str">
        <f t="shared" si="58"/>
        <v>N/A</v>
      </c>
      <c r="CD66" s="2">
        <f t="shared" si="59"/>
        <v>1</v>
      </c>
      <c r="CE66" s="2">
        <f t="shared" si="148"/>
        <v>5</v>
      </c>
      <c r="CF66" s="2">
        <f t="shared" si="61"/>
        <v>6</v>
      </c>
      <c r="CG66" s="2">
        <f t="shared" si="62"/>
        <v>5</v>
      </c>
      <c r="CH66" s="2">
        <f t="shared" si="63"/>
        <v>6</v>
      </c>
      <c r="CJ66" s="2">
        <f t="shared" ref="CJ66:CJ109" si="170">IF($D66=5,1,0)</f>
        <v>0</v>
      </c>
      <c r="CK66" s="2" t="str">
        <f t="shared" si="149"/>
        <v>N/A</v>
      </c>
      <c r="CL66" s="2" t="str">
        <f t="shared" si="65"/>
        <v>N/A</v>
      </c>
      <c r="CM66" s="2" t="str">
        <f t="shared" si="66"/>
        <v>N/A</v>
      </c>
      <c r="CN66" s="2" t="str">
        <f t="shared" si="67"/>
        <v>N/A</v>
      </c>
      <c r="CP66" s="2">
        <v>2</v>
      </c>
      <c r="CQ66" s="2">
        <v>2</v>
      </c>
      <c r="CR66" s="2">
        <v>2</v>
      </c>
      <c r="CS66" s="2">
        <v>2</v>
      </c>
      <c r="CU66" s="2">
        <v>0</v>
      </c>
      <c r="CV66" s="2">
        <v>0</v>
      </c>
      <c r="CW66" s="2">
        <v>0</v>
      </c>
      <c r="CX66" s="2">
        <v>0</v>
      </c>
      <c r="CZ66" s="2">
        <v>0</v>
      </c>
      <c r="DA66" s="2">
        <v>0</v>
      </c>
      <c r="DB66" s="2">
        <v>0</v>
      </c>
      <c r="DC66" s="2">
        <v>1</v>
      </c>
    </row>
    <row r="67" spans="1:107" x14ac:dyDescent="0.2">
      <c r="A67" s="2" t="s">
        <v>232</v>
      </c>
      <c r="B67" s="2">
        <v>12</v>
      </c>
      <c r="C67" s="2">
        <v>149</v>
      </c>
      <c r="D67" s="2">
        <v>3</v>
      </c>
      <c r="E67" s="2">
        <v>12</v>
      </c>
      <c r="F67" s="2">
        <v>4</v>
      </c>
      <c r="G67" s="2">
        <v>4</v>
      </c>
      <c r="H67" s="2">
        <v>4</v>
      </c>
      <c r="I67" s="2">
        <v>2</v>
      </c>
      <c r="J67" s="2">
        <v>1</v>
      </c>
      <c r="L67" s="2">
        <f t="shared" si="150"/>
        <v>0</v>
      </c>
      <c r="M67" s="2">
        <f t="shared" si="151"/>
        <v>0</v>
      </c>
      <c r="N67" s="2">
        <f t="shared" si="152"/>
        <v>0</v>
      </c>
      <c r="O67" s="2">
        <f t="shared" si="153"/>
        <v>0</v>
      </c>
      <c r="Q67" s="2">
        <f t="shared" ref="Q67:Q109" si="171">IF(F67&lt;$D67,1,0)</f>
        <v>0</v>
      </c>
      <c r="R67" s="2">
        <f t="shared" ref="R67:R109" si="172">IF(G67&lt;$D67,1,0)</f>
        <v>0</v>
      </c>
      <c r="S67" s="2">
        <f t="shared" ref="S67:S109" si="173">IF(H67&lt;$D67,1,0)</f>
        <v>0</v>
      </c>
      <c r="T67" s="2">
        <f t="shared" ref="T67:T109" si="174">IF(I67&lt;$D67,1,0)</f>
        <v>1</v>
      </c>
      <c r="V67" s="2">
        <f t="shared" ref="V67:V109" si="175">IF(F67-1=$D67,1,0)</f>
        <v>1</v>
      </c>
      <c r="W67" s="2">
        <f t="shared" ref="W67:W109" si="176">IF(G67-1=$D67,1,0)</f>
        <v>1</v>
      </c>
      <c r="X67" s="2">
        <f t="shared" ref="X67:X109" si="177">IF(H67-1=$D67,1,0)</f>
        <v>1</v>
      </c>
      <c r="Y67" s="2">
        <f t="shared" ref="Y67:Y109" si="178">IF(I67-1=$D67,1,0)</f>
        <v>0</v>
      </c>
      <c r="AA67" s="2">
        <f t="shared" ref="AA67:AA109" si="179">IF(F67-2=$D67,1,0)</f>
        <v>0</v>
      </c>
      <c r="AB67" s="2">
        <f t="shared" ref="AB67:AB109" si="180">IF(G67-2=$D67,1,0)</f>
        <v>0</v>
      </c>
      <c r="AC67" s="2">
        <f t="shared" ref="AC67:AC109" si="181">IF(H67-2=$D67,1,0)</f>
        <v>0</v>
      </c>
      <c r="AD67" s="2">
        <f t="shared" ref="AD67:AD109" si="182">IF(I67-2=$D67,1,0)</f>
        <v>0</v>
      </c>
      <c r="AF67" s="2">
        <f t="shared" ref="AF67:AF109" si="183">IF(F67-3=$D67,1,0)</f>
        <v>0</v>
      </c>
      <c r="AG67" s="2">
        <f t="shared" ref="AG67:AG109" si="184">IF(G67-3=$D67,1,0)</f>
        <v>0</v>
      </c>
      <c r="AH67" s="2">
        <f t="shared" ref="AH67:AH109" si="185">IF(H67-3=$D67,1,0)</f>
        <v>0</v>
      </c>
      <c r="AI67" s="2">
        <f t="shared" ref="AI67:AI109" si="186">IF(I67-3=$D67,1,0)</f>
        <v>0</v>
      </c>
      <c r="AK67" s="2">
        <f t="shared" ref="AK67:AK109" si="187">IF(F67-4=$D67,1,0)</f>
        <v>0</v>
      </c>
      <c r="AL67" s="2">
        <f t="shared" ref="AL67:AL109" si="188">IF(G67-4=$D67,1,0)</f>
        <v>0</v>
      </c>
      <c r="AM67" s="2">
        <f t="shared" ref="AM67:AM109" si="189">IF(H67-4=$D67,1,0)</f>
        <v>0</v>
      </c>
      <c r="AN67" s="2">
        <f t="shared" ref="AN67:AN109" si="190">IF(I67-4=$D67,1,0)</f>
        <v>0</v>
      </c>
      <c r="AP67" s="2">
        <f t="shared" ref="AP67:AP109" si="191">IF(F67-5=$D67,1,0)</f>
        <v>0</v>
      </c>
      <c r="AQ67" s="2">
        <f t="shared" ref="AQ67:AQ109" si="192">IF(G67-5=$D67,1,0)</f>
        <v>0</v>
      </c>
      <c r="AR67" s="2">
        <f t="shared" ref="AR67:AR109" si="193">IF(H67-5=$D67,1,0)</f>
        <v>0</v>
      </c>
      <c r="AS67" s="2">
        <f t="shared" ref="AS67:AS109" si="194">IF(I67-5=$D67,1,0)</f>
        <v>0</v>
      </c>
      <c r="AU67" s="2">
        <f t="shared" ref="AU67:AU109" si="195">IF(F67-6=$D67,1,0)</f>
        <v>0</v>
      </c>
      <c r="AV67" s="2">
        <f t="shared" ref="AV67:AV109" si="196">IF(G67-6=$D67,1,0)</f>
        <v>0</v>
      </c>
      <c r="AW67" s="2">
        <f t="shared" ref="AW67:AW109" si="197">IF(H67-6=$D67,1,0)</f>
        <v>0</v>
      </c>
      <c r="AX67" s="2">
        <f t="shared" ref="AX67:AX109" si="198">IF(I67-6=$D67,1,0)</f>
        <v>0</v>
      </c>
      <c r="AZ67" s="2">
        <f t="shared" si="154"/>
        <v>0</v>
      </c>
      <c r="BA67" s="2">
        <f t="shared" si="155"/>
        <v>0</v>
      </c>
      <c r="BB67" s="2">
        <f t="shared" si="156"/>
        <v>0</v>
      </c>
      <c r="BC67" s="2">
        <f t="shared" si="157"/>
        <v>0</v>
      </c>
      <c r="BD67" s="2">
        <f t="shared" si="158"/>
        <v>0</v>
      </c>
      <c r="BE67" s="2">
        <f t="shared" si="159"/>
        <v>0</v>
      </c>
      <c r="BF67" s="2">
        <f t="shared" si="160"/>
        <v>0</v>
      </c>
      <c r="BG67" s="2">
        <f t="shared" si="161"/>
        <v>0</v>
      </c>
      <c r="BH67" s="2">
        <f t="shared" si="162"/>
        <v>0</v>
      </c>
      <c r="BI67" s="2">
        <f t="shared" si="163"/>
        <v>1</v>
      </c>
      <c r="BJ67" s="2">
        <f t="shared" si="164"/>
        <v>1</v>
      </c>
      <c r="BK67" s="2">
        <f t="shared" si="165"/>
        <v>1</v>
      </c>
      <c r="BM67" s="8" t="str">
        <f t="shared" ref="BM67:BM109" si="199">IF(SUM(AZ67:BB67)=3,"Paul",IF(SUM(BC67:BE67)=3,"Scott",IF(SUM(BF67:BH67)=3,"Dan",IF(SUM(BI67:BK67)=3,"Droz",0))))</f>
        <v>Droz</v>
      </c>
      <c r="BN67" s="2">
        <f t="shared" si="166"/>
        <v>0</v>
      </c>
      <c r="BO67" s="2">
        <f t="shared" si="167"/>
        <v>0</v>
      </c>
      <c r="BP67" s="2">
        <f t="shared" si="168"/>
        <v>0</v>
      </c>
      <c r="BQ67" s="2">
        <f t="shared" si="169"/>
        <v>1</v>
      </c>
      <c r="BS67" s="2">
        <f t="shared" si="146"/>
        <v>0</v>
      </c>
      <c r="BT67" s="2">
        <f t="shared" ref="BT67:BT84" si="200">IF(G67&gt;=($D67*2),1,0)</f>
        <v>0</v>
      </c>
      <c r="BU67" s="2">
        <f t="shared" ref="BU67:BU84" si="201">IF(H67&gt;=($D67*2),1,0)</f>
        <v>0</v>
      </c>
      <c r="BV67" s="2">
        <f t="shared" ref="BV67:BV84" si="202">IF(I67&gt;=($D67*2),1,0)</f>
        <v>0</v>
      </c>
      <c r="BX67" s="2">
        <f t="shared" ref="BX67:BX109" si="203">IF($D67=3,1,0)</f>
        <v>1</v>
      </c>
      <c r="BY67" s="2">
        <f t="shared" si="147"/>
        <v>4</v>
      </c>
      <c r="BZ67" s="2">
        <f t="shared" ref="BZ67:BZ84" si="204">IF($D67=3,G67,"N/A")</f>
        <v>4</v>
      </c>
      <c r="CA67" s="2">
        <f t="shared" ref="CA67:CA84" si="205">IF($D67=3,H67,"N/A")</f>
        <v>4</v>
      </c>
      <c r="CB67" s="2">
        <f t="shared" ref="CB67:CB84" si="206">IF($D67=3,I67,"N/A")</f>
        <v>2</v>
      </c>
      <c r="CD67" s="2">
        <f t="shared" ref="CD67:CD109" si="207">IF($D67=4,1,0)</f>
        <v>0</v>
      </c>
      <c r="CE67" s="2" t="str">
        <f t="shared" si="148"/>
        <v>N/A</v>
      </c>
      <c r="CF67" s="2" t="str">
        <f t="shared" ref="CF67:CF84" si="208">IF($D67=4,G67,"N/A")</f>
        <v>N/A</v>
      </c>
      <c r="CG67" s="2" t="str">
        <f t="shared" ref="CG67:CG84" si="209">IF($D67=4,H67,"N/A")</f>
        <v>N/A</v>
      </c>
      <c r="CH67" s="2" t="str">
        <f t="shared" ref="CH67:CH84" si="210">IF($D67=4,I67,"N/A")</f>
        <v>N/A</v>
      </c>
      <c r="CJ67" s="2">
        <f t="shared" si="170"/>
        <v>0</v>
      </c>
      <c r="CK67" s="2" t="str">
        <f t="shared" si="149"/>
        <v>N/A</v>
      </c>
      <c r="CL67" s="2" t="str">
        <f t="shared" ref="CL67:CL84" si="211">IF($D67=5,G67,"N/A")</f>
        <v>N/A</v>
      </c>
      <c r="CM67" s="2" t="str">
        <f t="shared" ref="CM67:CM84" si="212">IF($D67=5,H67,"N/A")</f>
        <v>N/A</v>
      </c>
      <c r="CN67" s="2" t="str">
        <f t="shared" ref="CN67:CN84" si="213">IF($D67=5,I67,"N/A")</f>
        <v>N/A</v>
      </c>
      <c r="CP67" s="2">
        <v>2</v>
      </c>
      <c r="CQ67" s="2">
        <v>2</v>
      </c>
      <c r="CR67" s="2">
        <v>2</v>
      </c>
      <c r="CS67" s="2">
        <v>1</v>
      </c>
      <c r="CU67" s="2">
        <v>0</v>
      </c>
      <c r="CV67" s="2">
        <v>0</v>
      </c>
      <c r="CW67" s="2">
        <v>0</v>
      </c>
      <c r="CX67" s="2">
        <v>1</v>
      </c>
      <c r="CZ67" s="2">
        <v>0</v>
      </c>
      <c r="DA67" s="2">
        <v>0</v>
      </c>
      <c r="DB67" s="2">
        <v>0</v>
      </c>
      <c r="DC67" s="2">
        <v>0</v>
      </c>
    </row>
    <row r="68" spans="1:107" x14ac:dyDescent="0.2">
      <c r="A68" s="2" t="s">
        <v>232</v>
      </c>
      <c r="B68" s="2">
        <v>13</v>
      </c>
      <c r="C68" s="2">
        <v>340</v>
      </c>
      <c r="D68" s="2">
        <v>4</v>
      </c>
      <c r="E68" s="2">
        <v>18</v>
      </c>
      <c r="F68" s="2">
        <v>6</v>
      </c>
      <c r="G68" s="2">
        <v>4</v>
      </c>
      <c r="H68" s="2">
        <v>6</v>
      </c>
      <c r="I68" s="2">
        <v>4</v>
      </c>
      <c r="J68" s="2">
        <v>1</v>
      </c>
      <c r="L68" s="2">
        <f t="shared" si="150"/>
        <v>0</v>
      </c>
      <c r="M68" s="2">
        <f t="shared" si="151"/>
        <v>1</v>
      </c>
      <c r="N68" s="2">
        <f t="shared" si="152"/>
        <v>0</v>
      </c>
      <c r="O68" s="2">
        <f t="shared" si="153"/>
        <v>1</v>
      </c>
      <c r="Q68" s="2">
        <f t="shared" si="171"/>
        <v>0</v>
      </c>
      <c r="R68" s="2">
        <f t="shared" si="172"/>
        <v>0</v>
      </c>
      <c r="S68" s="2">
        <f t="shared" si="173"/>
        <v>0</v>
      </c>
      <c r="T68" s="2">
        <f t="shared" si="174"/>
        <v>0</v>
      </c>
      <c r="V68" s="2">
        <f t="shared" si="175"/>
        <v>0</v>
      </c>
      <c r="W68" s="2">
        <f t="shared" si="176"/>
        <v>0</v>
      </c>
      <c r="X68" s="2">
        <f t="shared" si="177"/>
        <v>0</v>
      </c>
      <c r="Y68" s="2">
        <f t="shared" si="178"/>
        <v>0</v>
      </c>
      <c r="AA68" s="2">
        <f t="shared" si="179"/>
        <v>1</v>
      </c>
      <c r="AB68" s="2">
        <f t="shared" si="180"/>
        <v>0</v>
      </c>
      <c r="AC68" s="2">
        <f t="shared" si="181"/>
        <v>1</v>
      </c>
      <c r="AD68" s="2">
        <f t="shared" si="182"/>
        <v>0</v>
      </c>
      <c r="AF68" s="2">
        <f t="shared" si="183"/>
        <v>0</v>
      </c>
      <c r="AG68" s="2">
        <f t="shared" si="184"/>
        <v>0</v>
      </c>
      <c r="AH68" s="2">
        <f t="shared" si="185"/>
        <v>0</v>
      </c>
      <c r="AI68" s="2">
        <f t="shared" si="186"/>
        <v>0</v>
      </c>
      <c r="AK68" s="2">
        <f t="shared" si="187"/>
        <v>0</v>
      </c>
      <c r="AL68" s="2">
        <f t="shared" si="188"/>
        <v>0</v>
      </c>
      <c r="AM68" s="2">
        <f t="shared" si="189"/>
        <v>0</v>
      </c>
      <c r="AN68" s="2">
        <f t="shared" si="190"/>
        <v>0</v>
      </c>
      <c r="AP68" s="2">
        <f t="shared" si="191"/>
        <v>0</v>
      </c>
      <c r="AQ68" s="2">
        <f t="shared" si="192"/>
        <v>0</v>
      </c>
      <c r="AR68" s="2">
        <f t="shared" si="193"/>
        <v>0</v>
      </c>
      <c r="AS68" s="2">
        <f t="shared" si="194"/>
        <v>0</v>
      </c>
      <c r="AU68" s="2">
        <f t="shared" si="195"/>
        <v>0</v>
      </c>
      <c r="AV68" s="2">
        <f t="shared" si="196"/>
        <v>0</v>
      </c>
      <c r="AW68" s="2">
        <f t="shared" si="197"/>
        <v>0</v>
      </c>
      <c r="AX68" s="2">
        <f t="shared" si="198"/>
        <v>0</v>
      </c>
      <c r="AZ68" s="2">
        <f t="shared" si="154"/>
        <v>0</v>
      </c>
      <c r="BA68" s="2">
        <f t="shared" si="155"/>
        <v>0</v>
      </c>
      <c r="BB68" s="2">
        <f t="shared" si="156"/>
        <v>0</v>
      </c>
      <c r="BC68" s="2">
        <f t="shared" si="157"/>
        <v>1</v>
      </c>
      <c r="BD68" s="2">
        <f t="shared" si="158"/>
        <v>1</v>
      </c>
      <c r="BE68" s="2">
        <f t="shared" si="159"/>
        <v>0</v>
      </c>
      <c r="BF68" s="2">
        <f t="shared" si="160"/>
        <v>0</v>
      </c>
      <c r="BG68" s="2">
        <f t="shared" si="161"/>
        <v>0</v>
      </c>
      <c r="BH68" s="2">
        <f t="shared" si="162"/>
        <v>0</v>
      </c>
      <c r="BI68" s="2">
        <f t="shared" si="163"/>
        <v>1</v>
      </c>
      <c r="BJ68" s="2">
        <f t="shared" si="164"/>
        <v>0</v>
      </c>
      <c r="BK68" s="2">
        <f t="shared" si="165"/>
        <v>1</v>
      </c>
      <c r="BM68" s="8">
        <f t="shared" si="199"/>
        <v>0</v>
      </c>
      <c r="BN68" s="2">
        <f t="shared" si="166"/>
        <v>0</v>
      </c>
      <c r="BO68" s="2">
        <f t="shared" si="167"/>
        <v>0</v>
      </c>
      <c r="BP68" s="2">
        <f t="shared" si="168"/>
        <v>0</v>
      </c>
      <c r="BQ68" s="2">
        <f t="shared" si="169"/>
        <v>0</v>
      </c>
      <c r="BS68" s="2">
        <f t="shared" si="146"/>
        <v>0</v>
      </c>
      <c r="BT68" s="2">
        <f t="shared" si="200"/>
        <v>0</v>
      </c>
      <c r="BU68" s="2">
        <f t="shared" si="201"/>
        <v>0</v>
      </c>
      <c r="BV68" s="2">
        <f t="shared" si="202"/>
        <v>0</v>
      </c>
      <c r="BX68" s="2">
        <f t="shared" si="203"/>
        <v>0</v>
      </c>
      <c r="BY68" s="2" t="str">
        <f t="shared" si="147"/>
        <v>N/A</v>
      </c>
      <c r="BZ68" s="2" t="str">
        <f t="shared" si="204"/>
        <v>N/A</v>
      </c>
      <c r="CA68" s="2" t="str">
        <f t="shared" si="205"/>
        <v>N/A</v>
      </c>
      <c r="CB68" s="2" t="str">
        <f t="shared" si="206"/>
        <v>N/A</v>
      </c>
      <c r="CD68" s="2">
        <f t="shared" si="207"/>
        <v>1</v>
      </c>
      <c r="CE68" s="2">
        <f t="shared" si="148"/>
        <v>6</v>
      </c>
      <c r="CF68" s="2">
        <f t="shared" si="208"/>
        <v>4</v>
      </c>
      <c r="CG68" s="2">
        <f t="shared" si="209"/>
        <v>6</v>
      </c>
      <c r="CH68" s="2">
        <f t="shared" si="210"/>
        <v>4</v>
      </c>
      <c r="CJ68" s="2">
        <f t="shared" si="170"/>
        <v>0</v>
      </c>
      <c r="CK68" s="2" t="str">
        <f t="shared" si="149"/>
        <v>N/A</v>
      </c>
      <c r="CL68" s="2" t="str">
        <f t="shared" si="211"/>
        <v>N/A</v>
      </c>
      <c r="CM68" s="2" t="str">
        <f t="shared" si="212"/>
        <v>N/A</v>
      </c>
      <c r="CN68" s="2" t="str">
        <f t="shared" si="213"/>
        <v>N/A</v>
      </c>
      <c r="CP68" s="2">
        <v>3</v>
      </c>
      <c r="CQ68" s="2">
        <v>1</v>
      </c>
      <c r="CR68" s="2">
        <v>2</v>
      </c>
      <c r="CS68" s="2">
        <v>2</v>
      </c>
      <c r="CU68" s="2">
        <v>0</v>
      </c>
      <c r="CV68" s="2">
        <v>0</v>
      </c>
      <c r="CW68" s="2">
        <v>0</v>
      </c>
      <c r="CX68" s="2">
        <v>1</v>
      </c>
      <c r="CZ68" s="2">
        <v>1</v>
      </c>
      <c r="DA68" s="2">
        <v>1</v>
      </c>
      <c r="DB68" s="2">
        <v>0</v>
      </c>
      <c r="DC68" s="2">
        <v>1</v>
      </c>
    </row>
    <row r="69" spans="1:107" x14ac:dyDescent="0.2">
      <c r="A69" s="2" t="s">
        <v>232</v>
      </c>
      <c r="B69" s="2">
        <v>14</v>
      </c>
      <c r="C69" s="2">
        <v>420</v>
      </c>
      <c r="D69" s="2">
        <v>4</v>
      </c>
      <c r="E69" s="2">
        <v>2</v>
      </c>
      <c r="F69" s="2">
        <v>7</v>
      </c>
      <c r="G69" s="2">
        <v>5</v>
      </c>
      <c r="H69" s="2">
        <v>6</v>
      </c>
      <c r="I69" s="2">
        <v>5</v>
      </c>
      <c r="J69" s="2">
        <v>1</v>
      </c>
      <c r="L69" s="2">
        <f t="shared" si="150"/>
        <v>0</v>
      </c>
      <c r="M69" s="2">
        <f t="shared" si="151"/>
        <v>0</v>
      </c>
      <c r="N69" s="2">
        <f t="shared" si="152"/>
        <v>0</v>
      </c>
      <c r="O69" s="2">
        <f t="shared" si="153"/>
        <v>0</v>
      </c>
      <c r="Q69" s="2">
        <f t="shared" si="171"/>
        <v>0</v>
      </c>
      <c r="R69" s="2">
        <f t="shared" si="172"/>
        <v>0</v>
      </c>
      <c r="S69" s="2">
        <f t="shared" si="173"/>
        <v>0</v>
      </c>
      <c r="T69" s="2">
        <f t="shared" si="174"/>
        <v>0</v>
      </c>
      <c r="V69" s="2">
        <f t="shared" si="175"/>
        <v>0</v>
      </c>
      <c r="W69" s="2">
        <f t="shared" si="176"/>
        <v>1</v>
      </c>
      <c r="X69" s="2">
        <f t="shared" si="177"/>
        <v>0</v>
      </c>
      <c r="Y69" s="2">
        <f t="shared" si="178"/>
        <v>1</v>
      </c>
      <c r="AA69" s="2">
        <f t="shared" si="179"/>
        <v>0</v>
      </c>
      <c r="AB69" s="2">
        <f t="shared" si="180"/>
        <v>0</v>
      </c>
      <c r="AC69" s="2">
        <f t="shared" si="181"/>
        <v>1</v>
      </c>
      <c r="AD69" s="2">
        <f t="shared" si="182"/>
        <v>0</v>
      </c>
      <c r="AF69" s="2">
        <f t="shared" si="183"/>
        <v>1</v>
      </c>
      <c r="AG69" s="2">
        <f t="shared" si="184"/>
        <v>0</v>
      </c>
      <c r="AH69" s="2">
        <f t="shared" si="185"/>
        <v>0</v>
      </c>
      <c r="AI69" s="2">
        <f t="shared" si="186"/>
        <v>0</v>
      </c>
      <c r="AK69" s="2">
        <f t="shared" si="187"/>
        <v>0</v>
      </c>
      <c r="AL69" s="2">
        <f t="shared" si="188"/>
        <v>0</v>
      </c>
      <c r="AM69" s="2">
        <f t="shared" si="189"/>
        <v>0</v>
      </c>
      <c r="AN69" s="2">
        <f t="shared" si="190"/>
        <v>0</v>
      </c>
      <c r="AP69" s="2">
        <f t="shared" si="191"/>
        <v>0</v>
      </c>
      <c r="AQ69" s="2">
        <f t="shared" si="192"/>
        <v>0</v>
      </c>
      <c r="AR69" s="2">
        <f t="shared" si="193"/>
        <v>0</v>
      </c>
      <c r="AS69" s="2">
        <f t="shared" si="194"/>
        <v>0</v>
      </c>
      <c r="AU69" s="2">
        <f t="shared" si="195"/>
        <v>0</v>
      </c>
      <c r="AV69" s="2">
        <f t="shared" si="196"/>
        <v>0</v>
      </c>
      <c r="AW69" s="2">
        <f t="shared" si="197"/>
        <v>0</v>
      </c>
      <c r="AX69" s="2">
        <f t="shared" si="198"/>
        <v>0</v>
      </c>
      <c r="AZ69" s="2">
        <f t="shared" si="154"/>
        <v>0</v>
      </c>
      <c r="BA69" s="2">
        <f t="shared" si="155"/>
        <v>0</v>
      </c>
      <c r="BB69" s="2">
        <f t="shared" si="156"/>
        <v>0</v>
      </c>
      <c r="BC69" s="2">
        <f t="shared" si="157"/>
        <v>1</v>
      </c>
      <c r="BD69" s="2">
        <f t="shared" si="158"/>
        <v>1</v>
      </c>
      <c r="BE69" s="2">
        <f t="shared" si="159"/>
        <v>0</v>
      </c>
      <c r="BF69" s="2">
        <f t="shared" si="160"/>
        <v>1</v>
      </c>
      <c r="BG69" s="2">
        <f t="shared" si="161"/>
        <v>0</v>
      </c>
      <c r="BH69" s="2">
        <f t="shared" si="162"/>
        <v>0</v>
      </c>
      <c r="BI69" s="2">
        <f t="shared" si="163"/>
        <v>1</v>
      </c>
      <c r="BJ69" s="2">
        <f t="shared" si="164"/>
        <v>0</v>
      </c>
      <c r="BK69" s="2">
        <f t="shared" si="165"/>
        <v>1</v>
      </c>
      <c r="BM69" s="8">
        <f t="shared" si="199"/>
        <v>0</v>
      </c>
      <c r="BN69" s="2">
        <f t="shared" si="166"/>
        <v>0</v>
      </c>
      <c r="BO69" s="2">
        <f t="shared" si="167"/>
        <v>0</v>
      </c>
      <c r="BP69" s="2">
        <f t="shared" si="168"/>
        <v>0</v>
      </c>
      <c r="BQ69" s="2">
        <f t="shared" si="169"/>
        <v>0</v>
      </c>
      <c r="BS69" s="2">
        <f t="shared" si="146"/>
        <v>0</v>
      </c>
      <c r="BT69" s="2">
        <f t="shared" si="200"/>
        <v>0</v>
      </c>
      <c r="BU69" s="2">
        <f t="shared" si="201"/>
        <v>0</v>
      </c>
      <c r="BV69" s="2">
        <f t="shared" si="202"/>
        <v>0</v>
      </c>
      <c r="BX69" s="2">
        <f t="shared" si="203"/>
        <v>0</v>
      </c>
      <c r="BY69" s="2" t="str">
        <f t="shared" si="147"/>
        <v>N/A</v>
      </c>
      <c r="BZ69" s="2" t="str">
        <f t="shared" si="204"/>
        <v>N/A</v>
      </c>
      <c r="CA69" s="2" t="str">
        <f t="shared" si="205"/>
        <v>N/A</v>
      </c>
      <c r="CB69" s="2" t="str">
        <f t="shared" si="206"/>
        <v>N/A</v>
      </c>
      <c r="CD69" s="2">
        <f t="shared" si="207"/>
        <v>1</v>
      </c>
      <c r="CE69" s="2">
        <f t="shared" si="148"/>
        <v>7</v>
      </c>
      <c r="CF69" s="2">
        <f t="shared" si="208"/>
        <v>5</v>
      </c>
      <c r="CG69" s="2">
        <f t="shared" si="209"/>
        <v>6</v>
      </c>
      <c r="CH69" s="2">
        <f t="shared" si="210"/>
        <v>5</v>
      </c>
      <c r="CJ69" s="2">
        <f t="shared" si="170"/>
        <v>0</v>
      </c>
      <c r="CK69" s="2" t="str">
        <f t="shared" si="149"/>
        <v>N/A</v>
      </c>
      <c r="CL69" s="2" t="str">
        <f t="shared" si="211"/>
        <v>N/A</v>
      </c>
      <c r="CM69" s="2" t="str">
        <f t="shared" si="212"/>
        <v>N/A</v>
      </c>
      <c r="CN69" s="2" t="str">
        <f t="shared" si="213"/>
        <v>N/A</v>
      </c>
      <c r="CP69" s="2">
        <v>2</v>
      </c>
      <c r="CQ69" s="2">
        <v>3</v>
      </c>
      <c r="CR69" s="2">
        <v>3</v>
      </c>
      <c r="CS69" s="2">
        <v>2</v>
      </c>
      <c r="CU69" s="2">
        <v>0</v>
      </c>
      <c r="CV69" s="2">
        <v>1</v>
      </c>
      <c r="CW69" s="2">
        <v>0</v>
      </c>
      <c r="CX69" s="2">
        <v>0</v>
      </c>
      <c r="CZ69" s="2">
        <v>1</v>
      </c>
      <c r="DA69" s="2">
        <v>0</v>
      </c>
      <c r="DB69" s="2">
        <v>1</v>
      </c>
      <c r="DC69" s="2">
        <v>0</v>
      </c>
    </row>
    <row r="70" spans="1:107" x14ac:dyDescent="0.2">
      <c r="A70" s="2" t="s">
        <v>232</v>
      </c>
      <c r="B70" s="2">
        <v>15</v>
      </c>
      <c r="C70" s="2">
        <v>600</v>
      </c>
      <c r="D70" s="2">
        <v>5</v>
      </c>
      <c r="E70" s="2">
        <v>10</v>
      </c>
      <c r="F70" s="2">
        <v>8</v>
      </c>
      <c r="G70" s="2">
        <v>6</v>
      </c>
      <c r="H70" s="2">
        <v>6</v>
      </c>
      <c r="I70" s="2">
        <v>5</v>
      </c>
      <c r="J70" s="2">
        <v>1</v>
      </c>
      <c r="L70" s="2">
        <f t="shared" si="150"/>
        <v>0</v>
      </c>
      <c r="M70" s="2">
        <f t="shared" si="151"/>
        <v>0</v>
      </c>
      <c r="N70" s="2">
        <f t="shared" si="152"/>
        <v>0</v>
      </c>
      <c r="O70" s="2">
        <f t="shared" si="153"/>
        <v>1</v>
      </c>
      <c r="Q70" s="2">
        <f t="shared" si="171"/>
        <v>0</v>
      </c>
      <c r="R70" s="2">
        <f t="shared" si="172"/>
        <v>0</v>
      </c>
      <c r="S70" s="2">
        <f t="shared" si="173"/>
        <v>0</v>
      </c>
      <c r="T70" s="2">
        <f t="shared" si="174"/>
        <v>0</v>
      </c>
      <c r="V70" s="2">
        <f t="shared" si="175"/>
        <v>0</v>
      </c>
      <c r="W70" s="2">
        <f t="shared" si="176"/>
        <v>1</v>
      </c>
      <c r="X70" s="2">
        <f t="shared" si="177"/>
        <v>1</v>
      </c>
      <c r="Y70" s="2">
        <f t="shared" si="178"/>
        <v>0</v>
      </c>
      <c r="AA70" s="2">
        <f t="shared" si="179"/>
        <v>0</v>
      </c>
      <c r="AB70" s="2">
        <f t="shared" si="180"/>
        <v>0</v>
      </c>
      <c r="AC70" s="2">
        <f t="shared" si="181"/>
        <v>0</v>
      </c>
      <c r="AD70" s="2">
        <f t="shared" si="182"/>
        <v>0</v>
      </c>
      <c r="AF70" s="2">
        <f t="shared" si="183"/>
        <v>1</v>
      </c>
      <c r="AG70" s="2">
        <f t="shared" si="184"/>
        <v>0</v>
      </c>
      <c r="AH70" s="2">
        <f t="shared" si="185"/>
        <v>0</v>
      </c>
      <c r="AI70" s="2">
        <f t="shared" si="186"/>
        <v>0</v>
      </c>
      <c r="AK70" s="2">
        <f t="shared" si="187"/>
        <v>0</v>
      </c>
      <c r="AL70" s="2">
        <f t="shared" si="188"/>
        <v>0</v>
      </c>
      <c r="AM70" s="2">
        <f t="shared" si="189"/>
        <v>0</v>
      </c>
      <c r="AN70" s="2">
        <f t="shared" si="190"/>
        <v>0</v>
      </c>
      <c r="AP70" s="2">
        <f t="shared" si="191"/>
        <v>0</v>
      </c>
      <c r="AQ70" s="2">
        <f t="shared" si="192"/>
        <v>0</v>
      </c>
      <c r="AR70" s="2">
        <f t="shared" si="193"/>
        <v>0</v>
      </c>
      <c r="AS70" s="2">
        <f t="shared" si="194"/>
        <v>0</v>
      </c>
      <c r="AU70" s="2">
        <f t="shared" si="195"/>
        <v>0</v>
      </c>
      <c r="AV70" s="2">
        <f t="shared" si="196"/>
        <v>0</v>
      </c>
      <c r="AW70" s="2">
        <f t="shared" si="197"/>
        <v>0</v>
      </c>
      <c r="AX70" s="2">
        <f t="shared" si="198"/>
        <v>0</v>
      </c>
      <c r="AZ70" s="2">
        <f t="shared" si="154"/>
        <v>0</v>
      </c>
      <c r="BA70" s="2">
        <f t="shared" si="155"/>
        <v>0</v>
      </c>
      <c r="BB70" s="2">
        <f t="shared" si="156"/>
        <v>0</v>
      </c>
      <c r="BC70" s="2">
        <f t="shared" si="157"/>
        <v>1</v>
      </c>
      <c r="BD70" s="2">
        <f t="shared" si="158"/>
        <v>0</v>
      </c>
      <c r="BE70" s="2">
        <f t="shared" si="159"/>
        <v>0</v>
      </c>
      <c r="BF70" s="2">
        <f t="shared" si="160"/>
        <v>1</v>
      </c>
      <c r="BG70" s="2">
        <f t="shared" si="161"/>
        <v>0</v>
      </c>
      <c r="BH70" s="2">
        <f t="shared" si="162"/>
        <v>0</v>
      </c>
      <c r="BI70" s="2">
        <f t="shared" si="163"/>
        <v>1</v>
      </c>
      <c r="BJ70" s="2">
        <f t="shared" si="164"/>
        <v>1</v>
      </c>
      <c r="BK70" s="2">
        <f t="shared" si="165"/>
        <v>1</v>
      </c>
      <c r="BM70" s="8" t="str">
        <f t="shared" si="199"/>
        <v>Droz</v>
      </c>
      <c r="BN70" s="2">
        <f t="shared" si="166"/>
        <v>0</v>
      </c>
      <c r="BO70" s="2">
        <f t="shared" si="167"/>
        <v>0</v>
      </c>
      <c r="BP70" s="2">
        <f t="shared" si="168"/>
        <v>0</v>
      </c>
      <c r="BQ70" s="2">
        <f t="shared" si="169"/>
        <v>1</v>
      </c>
      <c r="BS70" s="2">
        <f t="shared" si="146"/>
        <v>0</v>
      </c>
      <c r="BT70" s="2">
        <f t="shared" si="200"/>
        <v>0</v>
      </c>
      <c r="BU70" s="2">
        <f t="shared" si="201"/>
        <v>0</v>
      </c>
      <c r="BV70" s="2">
        <f t="shared" si="202"/>
        <v>0</v>
      </c>
      <c r="BX70" s="2">
        <f t="shared" si="203"/>
        <v>0</v>
      </c>
      <c r="BY70" s="2" t="str">
        <f t="shared" si="147"/>
        <v>N/A</v>
      </c>
      <c r="BZ70" s="2" t="str">
        <f t="shared" si="204"/>
        <v>N/A</v>
      </c>
      <c r="CA70" s="2" t="str">
        <f t="shared" si="205"/>
        <v>N/A</v>
      </c>
      <c r="CB70" s="2" t="str">
        <f t="shared" si="206"/>
        <v>N/A</v>
      </c>
      <c r="CD70" s="2">
        <f t="shared" si="207"/>
        <v>0</v>
      </c>
      <c r="CE70" s="2" t="str">
        <f t="shared" si="148"/>
        <v>N/A</v>
      </c>
      <c r="CF70" s="2" t="str">
        <f t="shared" si="208"/>
        <v>N/A</v>
      </c>
      <c r="CG70" s="2" t="str">
        <f t="shared" si="209"/>
        <v>N/A</v>
      </c>
      <c r="CH70" s="2" t="str">
        <f t="shared" si="210"/>
        <v>N/A</v>
      </c>
      <c r="CJ70" s="2">
        <f t="shared" si="170"/>
        <v>1</v>
      </c>
      <c r="CK70" s="2">
        <f t="shared" si="149"/>
        <v>8</v>
      </c>
      <c r="CL70" s="2">
        <f t="shared" si="211"/>
        <v>6</v>
      </c>
      <c r="CM70" s="2">
        <f t="shared" si="212"/>
        <v>6</v>
      </c>
      <c r="CN70" s="2">
        <f t="shared" si="213"/>
        <v>5</v>
      </c>
      <c r="CP70" s="2">
        <v>3</v>
      </c>
      <c r="CQ70" s="2">
        <v>2</v>
      </c>
      <c r="CR70" s="2">
        <v>1</v>
      </c>
      <c r="CS70" s="2">
        <v>1</v>
      </c>
      <c r="CU70" s="2">
        <v>0</v>
      </c>
      <c r="CV70" s="2">
        <v>0</v>
      </c>
      <c r="CW70" s="2">
        <v>0</v>
      </c>
      <c r="CX70" s="2">
        <v>0</v>
      </c>
      <c r="CZ70" s="2">
        <v>0</v>
      </c>
      <c r="DA70" s="2">
        <v>0</v>
      </c>
      <c r="DB70" s="2">
        <v>0</v>
      </c>
      <c r="DC70" s="2">
        <v>0</v>
      </c>
    </row>
    <row r="71" spans="1:107" x14ac:dyDescent="0.2">
      <c r="A71" s="2" t="s">
        <v>232</v>
      </c>
      <c r="B71" s="2">
        <v>16</v>
      </c>
      <c r="C71" s="2">
        <v>150</v>
      </c>
      <c r="D71" s="2">
        <v>3</v>
      </c>
      <c r="E71" s="2">
        <v>16</v>
      </c>
      <c r="F71" s="2">
        <v>3</v>
      </c>
      <c r="G71" s="2">
        <v>7</v>
      </c>
      <c r="H71" s="2">
        <v>3</v>
      </c>
      <c r="I71" s="2">
        <v>3</v>
      </c>
      <c r="J71" s="2">
        <v>1</v>
      </c>
      <c r="L71" s="2">
        <f t="shared" si="150"/>
        <v>1</v>
      </c>
      <c r="M71" s="2">
        <f t="shared" si="151"/>
        <v>0</v>
      </c>
      <c r="N71" s="2">
        <f t="shared" si="152"/>
        <v>1</v>
      </c>
      <c r="O71" s="2">
        <f t="shared" si="153"/>
        <v>1</v>
      </c>
      <c r="Q71" s="2">
        <f t="shared" si="171"/>
        <v>0</v>
      </c>
      <c r="R71" s="2">
        <f t="shared" si="172"/>
        <v>0</v>
      </c>
      <c r="S71" s="2">
        <f t="shared" si="173"/>
        <v>0</v>
      </c>
      <c r="T71" s="2">
        <f t="shared" si="174"/>
        <v>0</v>
      </c>
      <c r="V71" s="2">
        <f t="shared" si="175"/>
        <v>0</v>
      </c>
      <c r="W71" s="2">
        <f t="shared" si="176"/>
        <v>0</v>
      </c>
      <c r="X71" s="2">
        <f t="shared" si="177"/>
        <v>0</v>
      </c>
      <c r="Y71" s="2">
        <f t="shared" si="178"/>
        <v>0</v>
      </c>
      <c r="AA71" s="2">
        <f t="shared" si="179"/>
        <v>0</v>
      </c>
      <c r="AB71" s="2">
        <f t="shared" si="180"/>
        <v>0</v>
      </c>
      <c r="AC71" s="2">
        <f t="shared" si="181"/>
        <v>0</v>
      </c>
      <c r="AD71" s="2">
        <f t="shared" si="182"/>
        <v>0</v>
      </c>
      <c r="AF71" s="2">
        <f t="shared" si="183"/>
        <v>0</v>
      </c>
      <c r="AG71" s="2">
        <f t="shared" si="184"/>
        <v>0</v>
      </c>
      <c r="AH71" s="2">
        <f t="shared" si="185"/>
        <v>0</v>
      </c>
      <c r="AI71" s="2">
        <f t="shared" si="186"/>
        <v>0</v>
      </c>
      <c r="AK71" s="2">
        <f t="shared" si="187"/>
        <v>0</v>
      </c>
      <c r="AL71" s="2">
        <f t="shared" si="188"/>
        <v>1</v>
      </c>
      <c r="AM71" s="2">
        <f t="shared" si="189"/>
        <v>0</v>
      </c>
      <c r="AN71" s="2">
        <f t="shared" si="190"/>
        <v>0</v>
      </c>
      <c r="AP71" s="2">
        <f t="shared" si="191"/>
        <v>0</v>
      </c>
      <c r="AQ71" s="2">
        <f t="shared" si="192"/>
        <v>0</v>
      </c>
      <c r="AR71" s="2">
        <f t="shared" si="193"/>
        <v>0</v>
      </c>
      <c r="AS71" s="2">
        <f t="shared" si="194"/>
        <v>0</v>
      </c>
      <c r="AU71" s="2">
        <f t="shared" si="195"/>
        <v>0</v>
      </c>
      <c r="AV71" s="2">
        <f t="shared" si="196"/>
        <v>0</v>
      </c>
      <c r="AW71" s="2">
        <f t="shared" si="197"/>
        <v>0</v>
      </c>
      <c r="AX71" s="2">
        <f t="shared" si="198"/>
        <v>0</v>
      </c>
      <c r="AZ71" s="2">
        <f t="shared" si="154"/>
        <v>1</v>
      </c>
      <c r="BA71" s="2">
        <f t="shared" si="155"/>
        <v>0</v>
      </c>
      <c r="BB71" s="2">
        <f t="shared" si="156"/>
        <v>0</v>
      </c>
      <c r="BC71" s="2">
        <f t="shared" si="157"/>
        <v>0</v>
      </c>
      <c r="BD71" s="2">
        <f t="shared" si="158"/>
        <v>0</v>
      </c>
      <c r="BE71" s="2">
        <f t="shared" si="159"/>
        <v>0</v>
      </c>
      <c r="BF71" s="2">
        <f t="shared" si="160"/>
        <v>0</v>
      </c>
      <c r="BG71" s="2">
        <f t="shared" si="161"/>
        <v>1</v>
      </c>
      <c r="BH71" s="2">
        <f t="shared" si="162"/>
        <v>0</v>
      </c>
      <c r="BI71" s="2">
        <f t="shared" si="163"/>
        <v>0</v>
      </c>
      <c r="BJ71" s="2">
        <f t="shared" si="164"/>
        <v>1</v>
      </c>
      <c r="BK71" s="2">
        <f t="shared" si="165"/>
        <v>0</v>
      </c>
      <c r="BM71" s="8">
        <f t="shared" si="199"/>
        <v>0</v>
      </c>
      <c r="BN71" s="2">
        <f t="shared" si="166"/>
        <v>0</v>
      </c>
      <c r="BO71" s="2">
        <f t="shared" si="167"/>
        <v>0</v>
      </c>
      <c r="BP71" s="2">
        <f t="shared" si="168"/>
        <v>0</v>
      </c>
      <c r="BQ71" s="2">
        <f t="shared" si="169"/>
        <v>0</v>
      </c>
      <c r="BS71" s="2">
        <f t="shared" si="146"/>
        <v>0</v>
      </c>
      <c r="BT71" s="2">
        <f t="shared" si="200"/>
        <v>1</v>
      </c>
      <c r="BU71" s="2">
        <f t="shared" si="201"/>
        <v>0</v>
      </c>
      <c r="BV71" s="2">
        <f t="shared" si="202"/>
        <v>0</v>
      </c>
      <c r="BX71" s="2">
        <f t="shared" si="203"/>
        <v>1</v>
      </c>
      <c r="BY71" s="2">
        <f t="shared" si="147"/>
        <v>3</v>
      </c>
      <c r="BZ71" s="2">
        <f t="shared" si="204"/>
        <v>7</v>
      </c>
      <c r="CA71" s="2">
        <f t="shared" si="205"/>
        <v>3</v>
      </c>
      <c r="CB71" s="2">
        <f t="shared" si="206"/>
        <v>3</v>
      </c>
      <c r="CD71" s="2">
        <f t="shared" si="207"/>
        <v>0</v>
      </c>
      <c r="CE71" s="2" t="str">
        <f t="shared" si="148"/>
        <v>N/A</v>
      </c>
      <c r="CF71" s="2" t="str">
        <f t="shared" si="208"/>
        <v>N/A</v>
      </c>
      <c r="CG71" s="2" t="str">
        <f t="shared" si="209"/>
        <v>N/A</v>
      </c>
      <c r="CH71" s="2" t="str">
        <f t="shared" si="210"/>
        <v>N/A</v>
      </c>
      <c r="CJ71" s="2">
        <f t="shared" si="170"/>
        <v>0</v>
      </c>
      <c r="CK71" s="2" t="str">
        <f t="shared" si="149"/>
        <v>N/A</v>
      </c>
      <c r="CL71" s="2" t="str">
        <f t="shared" si="211"/>
        <v>N/A</v>
      </c>
      <c r="CM71" s="2" t="str">
        <f t="shared" si="212"/>
        <v>N/A</v>
      </c>
      <c r="CN71" s="2" t="str">
        <f t="shared" si="213"/>
        <v>N/A</v>
      </c>
      <c r="CP71" s="2">
        <v>1</v>
      </c>
      <c r="CQ71" s="2">
        <v>2</v>
      </c>
      <c r="CR71" s="2">
        <v>2</v>
      </c>
      <c r="CS71" s="2">
        <v>1</v>
      </c>
      <c r="CU71" s="2">
        <f t="shared" ref="CU71:CU73" si="214">IF((F71-CP71&lt;=$D71-2),1,0)</f>
        <v>0</v>
      </c>
      <c r="CV71" s="2">
        <v>0</v>
      </c>
      <c r="CW71" s="2">
        <v>1</v>
      </c>
      <c r="CX71" s="2">
        <v>0</v>
      </c>
      <c r="CZ71" s="2">
        <v>0</v>
      </c>
      <c r="DA71" s="2">
        <v>0</v>
      </c>
      <c r="DB71" s="2">
        <v>0</v>
      </c>
      <c r="DC71" s="2">
        <v>0</v>
      </c>
    </row>
    <row r="72" spans="1:107" x14ac:dyDescent="0.2">
      <c r="A72" s="2" t="s">
        <v>232</v>
      </c>
      <c r="B72" s="2">
        <v>17</v>
      </c>
      <c r="C72" s="2">
        <v>412</v>
      </c>
      <c r="D72" s="2">
        <v>4</v>
      </c>
      <c r="E72" s="2">
        <v>4</v>
      </c>
      <c r="F72" s="2">
        <v>8</v>
      </c>
      <c r="G72" s="2">
        <v>6</v>
      </c>
      <c r="H72" s="2">
        <v>6</v>
      </c>
      <c r="I72" s="2">
        <v>6</v>
      </c>
      <c r="J72" s="2">
        <v>1</v>
      </c>
      <c r="L72" s="2">
        <f t="shared" si="150"/>
        <v>0</v>
      </c>
      <c r="M72" s="2">
        <f t="shared" si="151"/>
        <v>0</v>
      </c>
      <c r="N72" s="2">
        <f t="shared" si="152"/>
        <v>0</v>
      </c>
      <c r="O72" s="2">
        <f t="shared" si="153"/>
        <v>0</v>
      </c>
      <c r="Q72" s="2">
        <f t="shared" si="171"/>
        <v>0</v>
      </c>
      <c r="R72" s="2">
        <f t="shared" si="172"/>
        <v>0</v>
      </c>
      <c r="S72" s="2">
        <f t="shared" si="173"/>
        <v>0</v>
      </c>
      <c r="T72" s="2">
        <f t="shared" si="174"/>
        <v>0</v>
      </c>
      <c r="V72" s="2">
        <f t="shared" si="175"/>
        <v>0</v>
      </c>
      <c r="W72" s="2">
        <f t="shared" si="176"/>
        <v>0</v>
      </c>
      <c r="X72" s="2">
        <f t="shared" si="177"/>
        <v>0</v>
      </c>
      <c r="Y72" s="2">
        <f t="shared" si="178"/>
        <v>0</v>
      </c>
      <c r="AA72" s="2">
        <f t="shared" si="179"/>
        <v>0</v>
      </c>
      <c r="AB72" s="2">
        <f t="shared" si="180"/>
        <v>1</v>
      </c>
      <c r="AC72" s="2">
        <f t="shared" si="181"/>
        <v>1</v>
      </c>
      <c r="AD72" s="2">
        <f t="shared" si="182"/>
        <v>1</v>
      </c>
      <c r="AF72" s="2">
        <f t="shared" si="183"/>
        <v>0</v>
      </c>
      <c r="AG72" s="2">
        <f t="shared" si="184"/>
        <v>0</v>
      </c>
      <c r="AH72" s="2">
        <f t="shared" si="185"/>
        <v>0</v>
      </c>
      <c r="AI72" s="2">
        <f t="shared" si="186"/>
        <v>0</v>
      </c>
      <c r="AK72" s="2">
        <f t="shared" si="187"/>
        <v>1</v>
      </c>
      <c r="AL72" s="2">
        <f t="shared" si="188"/>
        <v>0</v>
      </c>
      <c r="AM72" s="2">
        <f t="shared" si="189"/>
        <v>0</v>
      </c>
      <c r="AN72" s="2">
        <f t="shared" si="190"/>
        <v>0</v>
      </c>
      <c r="AP72" s="2">
        <f t="shared" si="191"/>
        <v>0</v>
      </c>
      <c r="AQ72" s="2">
        <f t="shared" si="192"/>
        <v>0</v>
      </c>
      <c r="AR72" s="2">
        <f t="shared" si="193"/>
        <v>0</v>
      </c>
      <c r="AS72" s="2">
        <f t="shared" si="194"/>
        <v>0</v>
      </c>
      <c r="AU72" s="2">
        <f t="shared" si="195"/>
        <v>0</v>
      </c>
      <c r="AV72" s="2">
        <f t="shared" si="196"/>
        <v>0</v>
      </c>
      <c r="AW72" s="2">
        <f t="shared" si="197"/>
        <v>0</v>
      </c>
      <c r="AX72" s="2">
        <f t="shared" si="198"/>
        <v>0</v>
      </c>
      <c r="AZ72" s="2">
        <f t="shared" si="154"/>
        <v>0</v>
      </c>
      <c r="BA72" s="2">
        <f t="shared" si="155"/>
        <v>0</v>
      </c>
      <c r="BB72" s="2">
        <f t="shared" si="156"/>
        <v>0</v>
      </c>
      <c r="BC72" s="2">
        <f t="shared" si="157"/>
        <v>1</v>
      </c>
      <c r="BD72" s="2">
        <f t="shared" si="158"/>
        <v>0</v>
      </c>
      <c r="BE72" s="2">
        <f t="shared" si="159"/>
        <v>0</v>
      </c>
      <c r="BF72" s="2">
        <f t="shared" si="160"/>
        <v>1</v>
      </c>
      <c r="BG72" s="2">
        <f t="shared" si="161"/>
        <v>0</v>
      </c>
      <c r="BH72" s="2">
        <f t="shared" si="162"/>
        <v>0</v>
      </c>
      <c r="BI72" s="2">
        <f t="shared" si="163"/>
        <v>1</v>
      </c>
      <c r="BJ72" s="2">
        <f t="shared" si="164"/>
        <v>0</v>
      </c>
      <c r="BK72" s="2">
        <f t="shared" si="165"/>
        <v>0</v>
      </c>
      <c r="BM72" s="8">
        <f t="shared" si="199"/>
        <v>0</v>
      </c>
      <c r="BN72" s="2">
        <f t="shared" si="166"/>
        <v>0</v>
      </c>
      <c r="BO72" s="2">
        <f t="shared" si="167"/>
        <v>0</v>
      </c>
      <c r="BP72" s="2">
        <f t="shared" si="168"/>
        <v>0</v>
      </c>
      <c r="BQ72" s="2">
        <f t="shared" si="169"/>
        <v>0</v>
      </c>
      <c r="BS72" s="2">
        <f t="shared" si="146"/>
        <v>1</v>
      </c>
      <c r="BT72" s="2">
        <f t="shared" si="200"/>
        <v>0</v>
      </c>
      <c r="BU72" s="2">
        <f t="shared" si="201"/>
        <v>0</v>
      </c>
      <c r="BV72" s="2">
        <f t="shared" si="202"/>
        <v>0</v>
      </c>
      <c r="BX72" s="2">
        <f t="shared" si="203"/>
        <v>0</v>
      </c>
      <c r="BY72" s="2" t="str">
        <f t="shared" si="147"/>
        <v>N/A</v>
      </c>
      <c r="BZ72" s="2" t="str">
        <f t="shared" si="204"/>
        <v>N/A</v>
      </c>
      <c r="CA72" s="2" t="str">
        <f t="shared" si="205"/>
        <v>N/A</v>
      </c>
      <c r="CB72" s="2" t="str">
        <f t="shared" si="206"/>
        <v>N/A</v>
      </c>
      <c r="CD72" s="2">
        <f t="shared" si="207"/>
        <v>1</v>
      </c>
      <c r="CE72" s="2">
        <f t="shared" si="148"/>
        <v>8</v>
      </c>
      <c r="CF72" s="2">
        <f t="shared" si="208"/>
        <v>6</v>
      </c>
      <c r="CG72" s="2">
        <f t="shared" si="209"/>
        <v>6</v>
      </c>
      <c r="CH72" s="2">
        <f t="shared" si="210"/>
        <v>6</v>
      </c>
      <c r="CJ72" s="2">
        <f t="shared" si="170"/>
        <v>0</v>
      </c>
      <c r="CK72" s="2" t="str">
        <f t="shared" si="149"/>
        <v>N/A</v>
      </c>
      <c r="CL72" s="2" t="str">
        <f t="shared" si="211"/>
        <v>N/A</v>
      </c>
      <c r="CM72" s="2" t="str">
        <f t="shared" si="212"/>
        <v>N/A</v>
      </c>
      <c r="CN72" s="2" t="str">
        <f t="shared" si="213"/>
        <v>N/A</v>
      </c>
      <c r="CP72" s="2">
        <v>2</v>
      </c>
      <c r="CQ72" s="2">
        <v>2</v>
      </c>
      <c r="CR72" s="2">
        <v>2</v>
      </c>
      <c r="CS72" s="2">
        <v>2</v>
      </c>
      <c r="CU72" s="2">
        <v>0</v>
      </c>
      <c r="CV72" s="2">
        <v>0</v>
      </c>
      <c r="CW72" s="2">
        <v>0</v>
      </c>
      <c r="CX72" s="2">
        <v>0</v>
      </c>
      <c r="CZ72" s="2">
        <v>0</v>
      </c>
      <c r="DA72" s="2">
        <v>1</v>
      </c>
      <c r="DB72" s="2">
        <v>0</v>
      </c>
      <c r="DC72" s="2">
        <v>0</v>
      </c>
    </row>
    <row r="73" spans="1:107" x14ac:dyDescent="0.2">
      <c r="A73" s="2" t="s">
        <v>232</v>
      </c>
      <c r="B73" s="2">
        <v>18</v>
      </c>
      <c r="C73" s="2">
        <v>421</v>
      </c>
      <c r="D73" s="2">
        <v>4</v>
      </c>
      <c r="E73" s="2">
        <v>6</v>
      </c>
      <c r="F73" s="2">
        <v>5</v>
      </c>
      <c r="G73" s="2">
        <v>5</v>
      </c>
      <c r="H73" s="2">
        <v>5</v>
      </c>
      <c r="I73" s="2">
        <v>7</v>
      </c>
      <c r="J73" s="2">
        <v>1</v>
      </c>
      <c r="L73" s="2">
        <f t="shared" si="150"/>
        <v>0</v>
      </c>
      <c r="M73" s="2">
        <f t="shared" si="151"/>
        <v>0</v>
      </c>
      <c r="N73" s="2">
        <f t="shared" si="152"/>
        <v>0</v>
      </c>
      <c r="O73" s="2">
        <f t="shared" si="153"/>
        <v>0</v>
      </c>
      <c r="Q73" s="2">
        <f t="shared" si="171"/>
        <v>0</v>
      </c>
      <c r="R73" s="2">
        <f t="shared" si="172"/>
        <v>0</v>
      </c>
      <c r="S73" s="2">
        <f t="shared" si="173"/>
        <v>0</v>
      </c>
      <c r="T73" s="2">
        <f t="shared" si="174"/>
        <v>0</v>
      </c>
      <c r="V73" s="2">
        <f t="shared" si="175"/>
        <v>1</v>
      </c>
      <c r="W73" s="2">
        <f t="shared" si="176"/>
        <v>1</v>
      </c>
      <c r="X73" s="2">
        <f t="shared" si="177"/>
        <v>1</v>
      </c>
      <c r="Y73" s="2">
        <f t="shared" si="178"/>
        <v>0</v>
      </c>
      <c r="AA73" s="2">
        <f t="shared" si="179"/>
        <v>0</v>
      </c>
      <c r="AB73" s="2">
        <f t="shared" si="180"/>
        <v>0</v>
      </c>
      <c r="AC73" s="2">
        <f t="shared" si="181"/>
        <v>0</v>
      </c>
      <c r="AD73" s="2">
        <f t="shared" si="182"/>
        <v>0</v>
      </c>
      <c r="AF73" s="2">
        <f t="shared" si="183"/>
        <v>0</v>
      </c>
      <c r="AG73" s="2">
        <f t="shared" si="184"/>
        <v>0</v>
      </c>
      <c r="AH73" s="2">
        <f t="shared" si="185"/>
        <v>0</v>
      </c>
      <c r="AI73" s="2">
        <f t="shared" si="186"/>
        <v>1</v>
      </c>
      <c r="AK73" s="2">
        <f t="shared" si="187"/>
        <v>0</v>
      </c>
      <c r="AL73" s="2">
        <f t="shared" si="188"/>
        <v>0</v>
      </c>
      <c r="AM73" s="2">
        <f t="shared" si="189"/>
        <v>0</v>
      </c>
      <c r="AN73" s="2">
        <f t="shared" si="190"/>
        <v>0</v>
      </c>
      <c r="AP73" s="2">
        <f t="shared" si="191"/>
        <v>0</v>
      </c>
      <c r="AQ73" s="2">
        <f t="shared" si="192"/>
        <v>0</v>
      </c>
      <c r="AR73" s="2">
        <f t="shared" si="193"/>
        <v>0</v>
      </c>
      <c r="AS73" s="2">
        <f t="shared" si="194"/>
        <v>0</v>
      </c>
      <c r="AU73" s="2">
        <f t="shared" si="195"/>
        <v>0</v>
      </c>
      <c r="AV73" s="2">
        <f t="shared" si="196"/>
        <v>0</v>
      </c>
      <c r="AW73" s="2">
        <f t="shared" si="197"/>
        <v>0</v>
      </c>
      <c r="AX73" s="2">
        <f t="shared" si="198"/>
        <v>0</v>
      </c>
      <c r="AZ73" s="2">
        <f t="shared" si="154"/>
        <v>0</v>
      </c>
      <c r="BA73" s="2">
        <f t="shared" si="155"/>
        <v>0</v>
      </c>
      <c r="BB73" s="2">
        <f t="shared" si="156"/>
        <v>1</v>
      </c>
      <c r="BC73" s="2">
        <f t="shared" si="157"/>
        <v>0</v>
      </c>
      <c r="BD73" s="2">
        <f t="shared" si="158"/>
        <v>0</v>
      </c>
      <c r="BE73" s="2">
        <f t="shared" si="159"/>
        <v>1</v>
      </c>
      <c r="BF73" s="2">
        <f t="shared" si="160"/>
        <v>0</v>
      </c>
      <c r="BG73" s="2">
        <f t="shared" si="161"/>
        <v>0</v>
      </c>
      <c r="BH73" s="2">
        <f t="shared" si="162"/>
        <v>1</v>
      </c>
      <c r="BI73" s="2">
        <f t="shared" si="163"/>
        <v>0</v>
      </c>
      <c r="BJ73" s="2">
        <f t="shared" si="164"/>
        <v>0</v>
      </c>
      <c r="BK73" s="2">
        <f t="shared" si="165"/>
        <v>0</v>
      </c>
      <c r="BM73" s="8">
        <f t="shared" si="199"/>
        <v>0</v>
      </c>
      <c r="BN73" s="2">
        <f t="shared" si="166"/>
        <v>0</v>
      </c>
      <c r="BO73" s="2">
        <f t="shared" si="167"/>
        <v>0</v>
      </c>
      <c r="BP73" s="2">
        <f t="shared" si="168"/>
        <v>0</v>
      </c>
      <c r="BQ73" s="2">
        <f t="shared" si="169"/>
        <v>0</v>
      </c>
      <c r="BS73" s="2">
        <f t="shared" si="146"/>
        <v>0</v>
      </c>
      <c r="BT73" s="2">
        <f t="shared" si="200"/>
        <v>0</v>
      </c>
      <c r="BU73" s="2">
        <f t="shared" si="201"/>
        <v>0</v>
      </c>
      <c r="BV73" s="2">
        <f t="shared" si="202"/>
        <v>0</v>
      </c>
      <c r="BX73" s="2">
        <f t="shared" si="203"/>
        <v>0</v>
      </c>
      <c r="BY73" s="2" t="str">
        <f t="shared" si="147"/>
        <v>N/A</v>
      </c>
      <c r="BZ73" s="2" t="str">
        <f t="shared" si="204"/>
        <v>N/A</v>
      </c>
      <c r="CA73" s="2" t="str">
        <f t="shared" si="205"/>
        <v>N/A</v>
      </c>
      <c r="CB73" s="2" t="str">
        <f t="shared" si="206"/>
        <v>N/A</v>
      </c>
      <c r="CD73" s="2">
        <f t="shared" si="207"/>
        <v>1</v>
      </c>
      <c r="CE73" s="2">
        <f t="shared" si="148"/>
        <v>5</v>
      </c>
      <c r="CF73" s="2">
        <f t="shared" si="208"/>
        <v>5</v>
      </c>
      <c r="CG73" s="2">
        <f t="shared" si="209"/>
        <v>5</v>
      </c>
      <c r="CH73" s="2">
        <f t="shared" si="210"/>
        <v>7</v>
      </c>
      <c r="CJ73" s="2">
        <f t="shared" si="170"/>
        <v>0</v>
      </c>
      <c r="CK73" s="2" t="str">
        <f t="shared" si="149"/>
        <v>N/A</v>
      </c>
      <c r="CL73" s="2" t="str">
        <f t="shared" si="211"/>
        <v>N/A</v>
      </c>
      <c r="CM73" s="2" t="str">
        <f t="shared" si="212"/>
        <v>N/A</v>
      </c>
      <c r="CN73" s="2" t="str">
        <f t="shared" si="213"/>
        <v>N/A</v>
      </c>
      <c r="CP73" s="2">
        <v>1</v>
      </c>
      <c r="CQ73" s="2">
        <v>2</v>
      </c>
      <c r="CR73" s="2">
        <v>1</v>
      </c>
      <c r="CS73" s="2">
        <v>2</v>
      </c>
      <c r="CU73" s="2">
        <f t="shared" si="214"/>
        <v>0</v>
      </c>
      <c r="CV73" s="2">
        <v>0</v>
      </c>
      <c r="CW73" s="2">
        <v>0</v>
      </c>
      <c r="CX73" s="2">
        <v>0</v>
      </c>
      <c r="CZ73" s="2">
        <v>0</v>
      </c>
      <c r="DA73" s="2">
        <v>1</v>
      </c>
      <c r="DB73" s="2">
        <v>0</v>
      </c>
      <c r="DC73" s="2">
        <v>0</v>
      </c>
    </row>
    <row r="74" spans="1:107" x14ac:dyDescent="0.2">
      <c r="A74" s="2" t="s">
        <v>233</v>
      </c>
      <c r="B74" s="2">
        <v>1</v>
      </c>
      <c r="C74" s="2">
        <v>360</v>
      </c>
      <c r="D74" s="2">
        <v>4</v>
      </c>
      <c r="E74" s="2">
        <v>9</v>
      </c>
      <c r="F74" s="2">
        <v>6</v>
      </c>
      <c r="G74" s="2">
        <v>5</v>
      </c>
      <c r="H74" s="2">
        <v>4</v>
      </c>
      <c r="I74" s="2">
        <v>5</v>
      </c>
      <c r="J74" s="2">
        <v>1</v>
      </c>
      <c r="L74" s="2">
        <f t="shared" si="150"/>
        <v>0</v>
      </c>
      <c r="M74" s="2">
        <f t="shared" si="151"/>
        <v>0</v>
      </c>
      <c r="N74" s="2">
        <f t="shared" si="152"/>
        <v>1</v>
      </c>
      <c r="O74" s="2">
        <f t="shared" si="153"/>
        <v>0</v>
      </c>
      <c r="Q74" s="2">
        <f t="shared" si="171"/>
        <v>0</v>
      </c>
      <c r="R74" s="2">
        <f t="shared" si="172"/>
        <v>0</v>
      </c>
      <c r="S74" s="2">
        <f t="shared" si="173"/>
        <v>0</v>
      </c>
      <c r="T74" s="2">
        <f t="shared" si="174"/>
        <v>0</v>
      </c>
      <c r="V74" s="2">
        <f t="shared" si="175"/>
        <v>0</v>
      </c>
      <c r="W74" s="2">
        <f t="shared" si="176"/>
        <v>1</v>
      </c>
      <c r="X74" s="2">
        <f t="shared" si="177"/>
        <v>0</v>
      </c>
      <c r="Y74" s="2">
        <f t="shared" si="178"/>
        <v>1</v>
      </c>
      <c r="AA74" s="2">
        <f t="shared" si="179"/>
        <v>1</v>
      </c>
      <c r="AB74" s="2">
        <f t="shared" si="180"/>
        <v>0</v>
      </c>
      <c r="AC74" s="2">
        <f t="shared" si="181"/>
        <v>0</v>
      </c>
      <c r="AD74" s="2">
        <f t="shared" si="182"/>
        <v>0</v>
      </c>
      <c r="AF74" s="2">
        <f t="shared" si="183"/>
        <v>0</v>
      </c>
      <c r="AG74" s="2">
        <f t="shared" si="184"/>
        <v>0</v>
      </c>
      <c r="AH74" s="2">
        <f t="shared" si="185"/>
        <v>0</v>
      </c>
      <c r="AI74" s="2">
        <f t="shared" si="186"/>
        <v>0</v>
      </c>
      <c r="AK74" s="2">
        <f t="shared" si="187"/>
        <v>0</v>
      </c>
      <c r="AL74" s="2">
        <f t="shared" si="188"/>
        <v>0</v>
      </c>
      <c r="AM74" s="2">
        <f t="shared" si="189"/>
        <v>0</v>
      </c>
      <c r="AN74" s="2">
        <f t="shared" si="190"/>
        <v>0</v>
      </c>
      <c r="AP74" s="2">
        <f t="shared" si="191"/>
        <v>0</v>
      </c>
      <c r="AQ74" s="2">
        <f t="shared" si="192"/>
        <v>0</v>
      </c>
      <c r="AR74" s="2">
        <f t="shared" si="193"/>
        <v>0</v>
      </c>
      <c r="AS74" s="2">
        <f t="shared" si="194"/>
        <v>0</v>
      </c>
      <c r="AU74" s="2">
        <f t="shared" si="195"/>
        <v>0</v>
      </c>
      <c r="AV74" s="2">
        <f t="shared" si="196"/>
        <v>0</v>
      </c>
      <c r="AW74" s="2">
        <f t="shared" si="197"/>
        <v>0</v>
      </c>
      <c r="AX74" s="2">
        <f t="shared" si="198"/>
        <v>0</v>
      </c>
      <c r="AZ74" s="2">
        <f t="shared" si="154"/>
        <v>0</v>
      </c>
      <c r="BA74" s="2">
        <f t="shared" si="155"/>
        <v>0</v>
      </c>
      <c r="BB74" s="2">
        <f t="shared" si="156"/>
        <v>0</v>
      </c>
      <c r="BC74" s="2">
        <f t="shared" si="157"/>
        <v>1</v>
      </c>
      <c r="BD74" s="2">
        <f t="shared" si="158"/>
        <v>0</v>
      </c>
      <c r="BE74" s="2">
        <f t="shared" si="159"/>
        <v>0</v>
      </c>
      <c r="BF74" s="2">
        <f t="shared" si="160"/>
        <v>1</v>
      </c>
      <c r="BG74" s="2">
        <f t="shared" si="161"/>
        <v>1</v>
      </c>
      <c r="BH74" s="2">
        <f t="shared" si="162"/>
        <v>1</v>
      </c>
      <c r="BI74" s="2">
        <f t="shared" si="163"/>
        <v>1</v>
      </c>
      <c r="BJ74" s="2">
        <f t="shared" si="164"/>
        <v>0</v>
      </c>
      <c r="BK74" s="2">
        <f t="shared" si="165"/>
        <v>0</v>
      </c>
      <c r="BM74" s="8" t="str">
        <f t="shared" si="199"/>
        <v>Dan</v>
      </c>
      <c r="BN74" s="2">
        <f t="shared" si="166"/>
        <v>0</v>
      </c>
      <c r="BO74" s="2">
        <f t="shared" si="167"/>
        <v>0</v>
      </c>
      <c r="BP74" s="2">
        <f t="shared" si="168"/>
        <v>1</v>
      </c>
      <c r="BQ74" s="2">
        <f t="shared" si="169"/>
        <v>0</v>
      </c>
      <c r="BS74" s="2">
        <f t="shared" si="146"/>
        <v>0</v>
      </c>
      <c r="BT74" s="2">
        <f t="shared" si="200"/>
        <v>0</v>
      </c>
      <c r="BU74" s="2">
        <f t="shared" si="201"/>
        <v>0</v>
      </c>
      <c r="BV74" s="2">
        <f t="shared" si="202"/>
        <v>0</v>
      </c>
      <c r="BX74" s="2">
        <f t="shared" si="203"/>
        <v>0</v>
      </c>
      <c r="BY74" s="2" t="str">
        <f t="shared" si="147"/>
        <v>N/A</v>
      </c>
      <c r="BZ74" s="2" t="str">
        <f t="shared" si="204"/>
        <v>N/A</v>
      </c>
      <c r="CA74" s="2" t="str">
        <f t="shared" si="205"/>
        <v>N/A</v>
      </c>
      <c r="CB74" s="2" t="str">
        <f t="shared" si="206"/>
        <v>N/A</v>
      </c>
      <c r="CD74" s="2">
        <f t="shared" si="207"/>
        <v>1</v>
      </c>
      <c r="CE74" s="2">
        <f t="shared" si="148"/>
        <v>6</v>
      </c>
      <c r="CF74" s="2">
        <f t="shared" si="208"/>
        <v>5</v>
      </c>
      <c r="CG74" s="2">
        <f t="shared" si="209"/>
        <v>4</v>
      </c>
      <c r="CH74" s="2">
        <f t="shared" si="210"/>
        <v>5</v>
      </c>
      <c r="CJ74" s="2">
        <f t="shared" si="170"/>
        <v>0</v>
      </c>
      <c r="CK74" s="2" t="str">
        <f t="shared" si="149"/>
        <v>N/A</v>
      </c>
      <c r="CL74" s="2" t="str">
        <f t="shared" si="211"/>
        <v>N/A</v>
      </c>
      <c r="CM74" s="2" t="str">
        <f t="shared" si="212"/>
        <v>N/A</v>
      </c>
      <c r="CN74" s="2" t="str">
        <f t="shared" si="213"/>
        <v>N/A</v>
      </c>
      <c r="CP74" s="2">
        <v>2</v>
      </c>
      <c r="CQ74" s="2">
        <v>2</v>
      </c>
      <c r="CR74" s="2">
        <v>0</v>
      </c>
      <c r="CS74" s="2">
        <v>2</v>
      </c>
      <c r="CU74" s="2">
        <v>0</v>
      </c>
      <c r="CV74" s="2">
        <v>0</v>
      </c>
      <c r="CW74" s="2">
        <v>0</v>
      </c>
      <c r="CX74" s="2">
        <v>0</v>
      </c>
      <c r="CZ74" s="2">
        <v>0</v>
      </c>
      <c r="DA74" s="2">
        <v>0</v>
      </c>
      <c r="DB74" s="2">
        <v>0</v>
      </c>
      <c r="DC74" s="2">
        <v>0</v>
      </c>
    </row>
    <row r="75" spans="1:107" x14ac:dyDescent="0.2">
      <c r="A75" s="2" t="s">
        <v>233</v>
      </c>
      <c r="B75" s="2">
        <v>2</v>
      </c>
      <c r="C75" s="2">
        <v>329</v>
      </c>
      <c r="D75" s="2">
        <v>4</v>
      </c>
      <c r="E75" s="2">
        <v>13</v>
      </c>
      <c r="F75" s="2">
        <v>6</v>
      </c>
      <c r="G75" s="2">
        <v>6</v>
      </c>
      <c r="H75" s="2">
        <v>5</v>
      </c>
      <c r="I75" s="2">
        <v>5</v>
      </c>
      <c r="J75" s="2">
        <v>1</v>
      </c>
      <c r="L75" s="2">
        <f t="shared" si="150"/>
        <v>0</v>
      </c>
      <c r="M75" s="2">
        <f t="shared" si="151"/>
        <v>0</v>
      </c>
      <c r="N75" s="2">
        <f t="shared" si="152"/>
        <v>0</v>
      </c>
      <c r="O75" s="2">
        <f t="shared" si="153"/>
        <v>0</v>
      </c>
      <c r="Q75" s="2">
        <f t="shared" si="171"/>
        <v>0</v>
      </c>
      <c r="R75" s="2">
        <f t="shared" si="172"/>
        <v>0</v>
      </c>
      <c r="S75" s="2">
        <f t="shared" si="173"/>
        <v>0</v>
      </c>
      <c r="T75" s="2">
        <f t="shared" si="174"/>
        <v>0</v>
      </c>
      <c r="V75" s="2">
        <f t="shared" si="175"/>
        <v>0</v>
      </c>
      <c r="W75" s="2">
        <f t="shared" si="176"/>
        <v>0</v>
      </c>
      <c r="X75" s="2">
        <f t="shared" si="177"/>
        <v>1</v>
      </c>
      <c r="Y75" s="2">
        <f t="shared" si="178"/>
        <v>1</v>
      </c>
      <c r="AA75" s="2">
        <f t="shared" si="179"/>
        <v>1</v>
      </c>
      <c r="AB75" s="2">
        <f t="shared" si="180"/>
        <v>1</v>
      </c>
      <c r="AC75" s="2">
        <f t="shared" si="181"/>
        <v>0</v>
      </c>
      <c r="AD75" s="2">
        <f t="shared" si="182"/>
        <v>0</v>
      </c>
      <c r="AF75" s="2">
        <f t="shared" si="183"/>
        <v>0</v>
      </c>
      <c r="AG75" s="2">
        <f t="shared" si="184"/>
        <v>0</v>
      </c>
      <c r="AH75" s="2">
        <f t="shared" si="185"/>
        <v>0</v>
      </c>
      <c r="AI75" s="2">
        <f t="shared" si="186"/>
        <v>0</v>
      </c>
      <c r="AK75" s="2">
        <f t="shared" si="187"/>
        <v>0</v>
      </c>
      <c r="AL75" s="2">
        <f t="shared" si="188"/>
        <v>0</v>
      </c>
      <c r="AM75" s="2">
        <f t="shared" si="189"/>
        <v>0</v>
      </c>
      <c r="AN75" s="2">
        <f t="shared" si="190"/>
        <v>0</v>
      </c>
      <c r="AP75" s="2">
        <f t="shared" si="191"/>
        <v>0</v>
      </c>
      <c r="AQ75" s="2">
        <f t="shared" si="192"/>
        <v>0</v>
      </c>
      <c r="AR75" s="2">
        <f t="shared" si="193"/>
        <v>0</v>
      </c>
      <c r="AS75" s="2">
        <f t="shared" si="194"/>
        <v>0</v>
      </c>
      <c r="AU75" s="2">
        <f t="shared" si="195"/>
        <v>0</v>
      </c>
      <c r="AV75" s="2">
        <f t="shared" si="196"/>
        <v>0</v>
      </c>
      <c r="AW75" s="2">
        <f t="shared" si="197"/>
        <v>0</v>
      </c>
      <c r="AX75" s="2">
        <f t="shared" si="198"/>
        <v>0</v>
      </c>
      <c r="AZ75" s="2">
        <f t="shared" si="154"/>
        <v>0</v>
      </c>
      <c r="BA75" s="2">
        <f t="shared" si="155"/>
        <v>0</v>
      </c>
      <c r="BB75" s="2">
        <f t="shared" si="156"/>
        <v>0</v>
      </c>
      <c r="BC75" s="2">
        <f t="shared" si="157"/>
        <v>0</v>
      </c>
      <c r="BD75" s="2">
        <f t="shared" si="158"/>
        <v>0</v>
      </c>
      <c r="BE75" s="2">
        <f t="shared" si="159"/>
        <v>0</v>
      </c>
      <c r="BF75" s="2">
        <f t="shared" si="160"/>
        <v>1</v>
      </c>
      <c r="BG75" s="2">
        <f t="shared" si="161"/>
        <v>1</v>
      </c>
      <c r="BH75" s="2">
        <f t="shared" si="162"/>
        <v>0</v>
      </c>
      <c r="BI75" s="2">
        <f t="shared" si="163"/>
        <v>1</v>
      </c>
      <c r="BJ75" s="2">
        <f t="shared" si="164"/>
        <v>1</v>
      </c>
      <c r="BK75" s="2">
        <f t="shared" si="165"/>
        <v>0</v>
      </c>
      <c r="BM75" s="8">
        <f t="shared" si="199"/>
        <v>0</v>
      </c>
      <c r="BN75" s="2">
        <f t="shared" si="166"/>
        <v>0</v>
      </c>
      <c r="BO75" s="2">
        <f t="shared" si="167"/>
        <v>0</v>
      </c>
      <c r="BP75" s="2">
        <f t="shared" si="168"/>
        <v>0</v>
      </c>
      <c r="BQ75" s="2">
        <f t="shared" si="169"/>
        <v>0</v>
      </c>
      <c r="BS75" s="2">
        <f t="shared" si="146"/>
        <v>0</v>
      </c>
      <c r="BT75" s="2">
        <f t="shared" si="200"/>
        <v>0</v>
      </c>
      <c r="BU75" s="2">
        <f t="shared" si="201"/>
        <v>0</v>
      </c>
      <c r="BV75" s="2">
        <f t="shared" si="202"/>
        <v>0</v>
      </c>
      <c r="BX75" s="2">
        <f t="shared" si="203"/>
        <v>0</v>
      </c>
      <c r="BY75" s="2" t="str">
        <f t="shared" si="147"/>
        <v>N/A</v>
      </c>
      <c r="BZ75" s="2" t="str">
        <f t="shared" si="204"/>
        <v>N/A</v>
      </c>
      <c r="CA75" s="2" t="str">
        <f t="shared" si="205"/>
        <v>N/A</v>
      </c>
      <c r="CB75" s="2" t="str">
        <f t="shared" si="206"/>
        <v>N/A</v>
      </c>
      <c r="CD75" s="2">
        <f t="shared" si="207"/>
        <v>1</v>
      </c>
      <c r="CE75" s="2">
        <f t="shared" si="148"/>
        <v>6</v>
      </c>
      <c r="CF75" s="2">
        <f t="shared" si="208"/>
        <v>6</v>
      </c>
      <c r="CG75" s="2">
        <f t="shared" si="209"/>
        <v>5</v>
      </c>
      <c r="CH75" s="2">
        <f t="shared" si="210"/>
        <v>5</v>
      </c>
      <c r="CJ75" s="2">
        <f t="shared" si="170"/>
        <v>0</v>
      </c>
      <c r="CK75" s="2" t="str">
        <f t="shared" si="149"/>
        <v>N/A</v>
      </c>
      <c r="CL75" s="2" t="str">
        <f t="shared" si="211"/>
        <v>N/A</v>
      </c>
      <c r="CM75" s="2" t="str">
        <f t="shared" si="212"/>
        <v>N/A</v>
      </c>
      <c r="CN75" s="2" t="str">
        <f t="shared" si="213"/>
        <v>N/A</v>
      </c>
      <c r="CP75" s="2">
        <v>2</v>
      </c>
      <c r="CQ75" s="2">
        <v>2</v>
      </c>
      <c r="CR75" s="2">
        <v>2</v>
      </c>
      <c r="CS75" s="2">
        <v>2</v>
      </c>
      <c r="CU75" s="2">
        <v>0</v>
      </c>
      <c r="CV75" s="2">
        <v>0</v>
      </c>
      <c r="CW75" s="2">
        <v>0</v>
      </c>
      <c r="CX75" s="2">
        <v>0</v>
      </c>
      <c r="CZ75" s="2">
        <v>0</v>
      </c>
      <c r="DA75" s="2">
        <v>0</v>
      </c>
      <c r="DB75" s="2">
        <v>1</v>
      </c>
      <c r="DC75" s="2">
        <v>0</v>
      </c>
    </row>
    <row r="76" spans="1:107" x14ac:dyDescent="0.2">
      <c r="A76" s="2" t="s">
        <v>233</v>
      </c>
      <c r="B76" s="2">
        <v>3</v>
      </c>
      <c r="C76" s="2">
        <v>358</v>
      </c>
      <c r="D76" s="2">
        <v>4</v>
      </c>
      <c r="E76" s="2">
        <v>11</v>
      </c>
      <c r="F76" s="2">
        <v>4</v>
      </c>
      <c r="G76" s="2">
        <v>7</v>
      </c>
      <c r="H76" s="2">
        <v>4</v>
      </c>
      <c r="I76" s="2">
        <v>5</v>
      </c>
      <c r="J76" s="2">
        <v>1</v>
      </c>
      <c r="L76" s="2">
        <f t="shared" si="150"/>
        <v>1</v>
      </c>
      <c r="M76" s="2">
        <f t="shared" si="151"/>
        <v>0</v>
      </c>
      <c r="N76" s="2">
        <f t="shared" si="152"/>
        <v>1</v>
      </c>
      <c r="O76" s="2">
        <f t="shared" si="153"/>
        <v>0</v>
      </c>
      <c r="Q76" s="2">
        <f t="shared" si="171"/>
        <v>0</v>
      </c>
      <c r="R76" s="2">
        <f t="shared" si="172"/>
        <v>0</v>
      </c>
      <c r="S76" s="2">
        <f t="shared" si="173"/>
        <v>0</v>
      </c>
      <c r="T76" s="2">
        <f t="shared" si="174"/>
        <v>0</v>
      </c>
      <c r="V76" s="2">
        <f t="shared" si="175"/>
        <v>0</v>
      </c>
      <c r="W76" s="2">
        <f t="shared" si="176"/>
        <v>0</v>
      </c>
      <c r="X76" s="2">
        <f t="shared" si="177"/>
        <v>0</v>
      </c>
      <c r="Y76" s="2">
        <f t="shared" si="178"/>
        <v>1</v>
      </c>
      <c r="AA76" s="2">
        <f t="shared" si="179"/>
        <v>0</v>
      </c>
      <c r="AB76" s="2">
        <f t="shared" si="180"/>
        <v>0</v>
      </c>
      <c r="AC76" s="2">
        <f t="shared" si="181"/>
        <v>0</v>
      </c>
      <c r="AD76" s="2">
        <f t="shared" si="182"/>
        <v>0</v>
      </c>
      <c r="AF76" s="2">
        <f t="shared" si="183"/>
        <v>0</v>
      </c>
      <c r="AG76" s="2">
        <f t="shared" si="184"/>
        <v>1</v>
      </c>
      <c r="AH76" s="2">
        <f t="shared" si="185"/>
        <v>0</v>
      </c>
      <c r="AI76" s="2">
        <f t="shared" si="186"/>
        <v>0</v>
      </c>
      <c r="AK76" s="2">
        <f t="shared" si="187"/>
        <v>0</v>
      </c>
      <c r="AL76" s="2">
        <f t="shared" si="188"/>
        <v>0</v>
      </c>
      <c r="AM76" s="2">
        <f t="shared" si="189"/>
        <v>0</v>
      </c>
      <c r="AN76" s="2">
        <f t="shared" si="190"/>
        <v>0</v>
      </c>
      <c r="AP76" s="2">
        <f t="shared" si="191"/>
        <v>0</v>
      </c>
      <c r="AQ76" s="2">
        <f t="shared" si="192"/>
        <v>0</v>
      </c>
      <c r="AR76" s="2">
        <f t="shared" si="193"/>
        <v>0</v>
      </c>
      <c r="AS76" s="2">
        <f t="shared" si="194"/>
        <v>0</v>
      </c>
      <c r="AU76" s="2">
        <f t="shared" si="195"/>
        <v>0</v>
      </c>
      <c r="AV76" s="2">
        <f t="shared" si="196"/>
        <v>0</v>
      </c>
      <c r="AW76" s="2">
        <f t="shared" si="197"/>
        <v>0</v>
      </c>
      <c r="AX76" s="2">
        <f t="shared" si="198"/>
        <v>0</v>
      </c>
      <c r="AZ76" s="2">
        <f t="shared" si="154"/>
        <v>1</v>
      </c>
      <c r="BA76" s="2">
        <f t="shared" si="155"/>
        <v>0</v>
      </c>
      <c r="BB76" s="2">
        <f t="shared" si="156"/>
        <v>1</v>
      </c>
      <c r="BC76" s="2">
        <f t="shared" si="157"/>
        <v>0</v>
      </c>
      <c r="BD76" s="2">
        <f t="shared" si="158"/>
        <v>0</v>
      </c>
      <c r="BE76" s="2">
        <f t="shared" si="159"/>
        <v>0</v>
      </c>
      <c r="BF76" s="2">
        <f t="shared" si="160"/>
        <v>0</v>
      </c>
      <c r="BG76" s="2">
        <f t="shared" si="161"/>
        <v>1</v>
      </c>
      <c r="BH76" s="2">
        <f t="shared" si="162"/>
        <v>1</v>
      </c>
      <c r="BI76" s="2">
        <f t="shared" si="163"/>
        <v>0</v>
      </c>
      <c r="BJ76" s="2">
        <f t="shared" si="164"/>
        <v>1</v>
      </c>
      <c r="BK76" s="2">
        <f t="shared" si="165"/>
        <v>0</v>
      </c>
      <c r="BM76" s="8">
        <f t="shared" si="199"/>
        <v>0</v>
      </c>
      <c r="BN76" s="2">
        <f t="shared" si="166"/>
        <v>0</v>
      </c>
      <c r="BO76" s="2">
        <f t="shared" si="167"/>
        <v>0</v>
      </c>
      <c r="BP76" s="2">
        <f t="shared" si="168"/>
        <v>0</v>
      </c>
      <c r="BQ76" s="2">
        <f t="shared" si="169"/>
        <v>0</v>
      </c>
      <c r="BS76" s="2">
        <f t="shared" si="146"/>
        <v>0</v>
      </c>
      <c r="BT76" s="2">
        <f t="shared" si="200"/>
        <v>0</v>
      </c>
      <c r="BU76" s="2">
        <f t="shared" si="201"/>
        <v>0</v>
      </c>
      <c r="BV76" s="2">
        <f t="shared" si="202"/>
        <v>0</v>
      </c>
      <c r="BX76" s="2">
        <f t="shared" si="203"/>
        <v>0</v>
      </c>
      <c r="BY76" s="2" t="str">
        <f t="shared" si="147"/>
        <v>N/A</v>
      </c>
      <c r="BZ76" s="2" t="str">
        <f t="shared" si="204"/>
        <v>N/A</v>
      </c>
      <c r="CA76" s="2" t="str">
        <f t="shared" si="205"/>
        <v>N/A</v>
      </c>
      <c r="CB76" s="2" t="str">
        <f t="shared" si="206"/>
        <v>N/A</v>
      </c>
      <c r="CD76" s="2">
        <f t="shared" si="207"/>
        <v>1</v>
      </c>
      <c r="CE76" s="2">
        <f t="shared" si="148"/>
        <v>4</v>
      </c>
      <c r="CF76" s="2">
        <f t="shared" si="208"/>
        <v>7</v>
      </c>
      <c r="CG76" s="2">
        <f t="shared" si="209"/>
        <v>4</v>
      </c>
      <c r="CH76" s="2">
        <f t="shared" si="210"/>
        <v>5</v>
      </c>
      <c r="CJ76" s="2">
        <f t="shared" si="170"/>
        <v>0</v>
      </c>
      <c r="CK76" s="2" t="str">
        <f t="shared" si="149"/>
        <v>N/A</v>
      </c>
      <c r="CL76" s="2" t="str">
        <f t="shared" si="211"/>
        <v>N/A</v>
      </c>
      <c r="CM76" s="2" t="str">
        <f t="shared" si="212"/>
        <v>N/A</v>
      </c>
      <c r="CN76" s="2" t="str">
        <f t="shared" si="213"/>
        <v>N/A</v>
      </c>
      <c r="CP76" s="2">
        <v>2</v>
      </c>
      <c r="CQ76" s="2">
        <v>3</v>
      </c>
      <c r="CR76" s="2">
        <v>1</v>
      </c>
      <c r="CS76" s="2">
        <v>2</v>
      </c>
      <c r="CU76" s="2">
        <v>1</v>
      </c>
      <c r="CV76" s="2">
        <v>0</v>
      </c>
      <c r="CW76" s="2">
        <v>0</v>
      </c>
      <c r="CX76" s="2">
        <v>0</v>
      </c>
      <c r="CZ76" s="2">
        <v>1</v>
      </c>
      <c r="DA76" s="2">
        <v>0</v>
      </c>
      <c r="DB76" s="2">
        <v>0</v>
      </c>
      <c r="DC76" s="2">
        <v>1</v>
      </c>
    </row>
    <row r="77" spans="1:107" x14ac:dyDescent="0.2">
      <c r="A77" s="2" t="s">
        <v>233</v>
      </c>
      <c r="B77" s="2">
        <v>4</v>
      </c>
      <c r="C77" s="2">
        <v>466</v>
      </c>
      <c r="D77" s="2">
        <v>5</v>
      </c>
      <c r="E77" s="2">
        <v>1</v>
      </c>
      <c r="F77" s="2">
        <v>8</v>
      </c>
      <c r="G77" s="2">
        <v>7</v>
      </c>
      <c r="H77" s="2">
        <v>6</v>
      </c>
      <c r="I77" s="2">
        <v>6</v>
      </c>
      <c r="J77" s="2">
        <v>1</v>
      </c>
      <c r="L77" s="2">
        <f t="shared" si="150"/>
        <v>0</v>
      </c>
      <c r="M77" s="2">
        <f t="shared" si="151"/>
        <v>0</v>
      </c>
      <c r="N77" s="2">
        <f t="shared" si="152"/>
        <v>0</v>
      </c>
      <c r="O77" s="2">
        <f t="shared" si="153"/>
        <v>0</v>
      </c>
      <c r="Q77" s="2">
        <f t="shared" si="171"/>
        <v>0</v>
      </c>
      <c r="R77" s="2">
        <f t="shared" si="172"/>
        <v>0</v>
      </c>
      <c r="S77" s="2">
        <f t="shared" si="173"/>
        <v>0</v>
      </c>
      <c r="T77" s="2">
        <f t="shared" si="174"/>
        <v>0</v>
      </c>
      <c r="V77" s="2">
        <f t="shared" si="175"/>
        <v>0</v>
      </c>
      <c r="W77" s="2">
        <f t="shared" si="176"/>
        <v>0</v>
      </c>
      <c r="X77" s="2">
        <f t="shared" si="177"/>
        <v>1</v>
      </c>
      <c r="Y77" s="2">
        <f t="shared" si="178"/>
        <v>1</v>
      </c>
      <c r="AA77" s="2">
        <f t="shared" si="179"/>
        <v>0</v>
      </c>
      <c r="AB77" s="2">
        <f t="shared" si="180"/>
        <v>1</v>
      </c>
      <c r="AC77" s="2">
        <f t="shared" si="181"/>
        <v>0</v>
      </c>
      <c r="AD77" s="2">
        <f t="shared" si="182"/>
        <v>0</v>
      </c>
      <c r="AF77" s="2">
        <f t="shared" si="183"/>
        <v>1</v>
      </c>
      <c r="AG77" s="2">
        <f t="shared" si="184"/>
        <v>0</v>
      </c>
      <c r="AH77" s="2">
        <f t="shared" si="185"/>
        <v>0</v>
      </c>
      <c r="AI77" s="2">
        <f t="shared" si="186"/>
        <v>0</v>
      </c>
      <c r="AK77" s="2">
        <f t="shared" si="187"/>
        <v>0</v>
      </c>
      <c r="AL77" s="2">
        <f t="shared" si="188"/>
        <v>0</v>
      </c>
      <c r="AM77" s="2">
        <f t="shared" si="189"/>
        <v>0</v>
      </c>
      <c r="AN77" s="2">
        <f t="shared" si="190"/>
        <v>0</v>
      </c>
      <c r="AP77" s="2">
        <f t="shared" si="191"/>
        <v>0</v>
      </c>
      <c r="AQ77" s="2">
        <f t="shared" si="192"/>
        <v>0</v>
      </c>
      <c r="AR77" s="2">
        <f t="shared" si="193"/>
        <v>0</v>
      </c>
      <c r="AS77" s="2">
        <f t="shared" si="194"/>
        <v>0</v>
      </c>
      <c r="AU77" s="2">
        <f t="shared" si="195"/>
        <v>0</v>
      </c>
      <c r="AV77" s="2">
        <f t="shared" si="196"/>
        <v>0</v>
      </c>
      <c r="AW77" s="2">
        <f t="shared" si="197"/>
        <v>0</v>
      </c>
      <c r="AX77" s="2">
        <f t="shared" si="198"/>
        <v>0</v>
      </c>
      <c r="AZ77" s="2">
        <f t="shared" si="154"/>
        <v>0</v>
      </c>
      <c r="BA77" s="2">
        <f t="shared" si="155"/>
        <v>0</v>
      </c>
      <c r="BB77" s="2">
        <f t="shared" si="156"/>
        <v>0</v>
      </c>
      <c r="BC77" s="2">
        <f t="shared" si="157"/>
        <v>1</v>
      </c>
      <c r="BD77" s="2">
        <f t="shared" si="158"/>
        <v>0</v>
      </c>
      <c r="BE77" s="2">
        <f t="shared" si="159"/>
        <v>0</v>
      </c>
      <c r="BF77" s="2">
        <f t="shared" si="160"/>
        <v>1</v>
      </c>
      <c r="BG77" s="2">
        <f t="shared" si="161"/>
        <v>1</v>
      </c>
      <c r="BH77" s="2">
        <f t="shared" si="162"/>
        <v>0</v>
      </c>
      <c r="BI77" s="2">
        <f t="shared" si="163"/>
        <v>1</v>
      </c>
      <c r="BJ77" s="2">
        <f t="shared" si="164"/>
        <v>1</v>
      </c>
      <c r="BK77" s="2">
        <f t="shared" si="165"/>
        <v>0</v>
      </c>
      <c r="BM77" s="8">
        <f t="shared" si="199"/>
        <v>0</v>
      </c>
      <c r="BN77" s="2">
        <f t="shared" si="166"/>
        <v>0</v>
      </c>
      <c r="BO77" s="2">
        <f t="shared" si="167"/>
        <v>0</v>
      </c>
      <c r="BP77" s="2">
        <f t="shared" si="168"/>
        <v>0</v>
      </c>
      <c r="BQ77" s="2">
        <f t="shared" si="169"/>
        <v>0</v>
      </c>
      <c r="BS77" s="2">
        <f t="shared" si="146"/>
        <v>0</v>
      </c>
      <c r="BT77" s="2">
        <f t="shared" si="200"/>
        <v>0</v>
      </c>
      <c r="BU77" s="2">
        <f t="shared" si="201"/>
        <v>0</v>
      </c>
      <c r="BV77" s="2">
        <f t="shared" si="202"/>
        <v>0</v>
      </c>
      <c r="BX77" s="2">
        <f t="shared" si="203"/>
        <v>0</v>
      </c>
      <c r="BY77" s="2" t="str">
        <f t="shared" si="147"/>
        <v>N/A</v>
      </c>
      <c r="BZ77" s="2" t="str">
        <f t="shared" si="204"/>
        <v>N/A</v>
      </c>
      <c r="CA77" s="2" t="str">
        <f t="shared" si="205"/>
        <v>N/A</v>
      </c>
      <c r="CB77" s="2" t="str">
        <f t="shared" si="206"/>
        <v>N/A</v>
      </c>
      <c r="CD77" s="2">
        <f t="shared" si="207"/>
        <v>0</v>
      </c>
      <c r="CE77" s="2" t="str">
        <f t="shared" si="148"/>
        <v>N/A</v>
      </c>
      <c r="CF77" s="2" t="str">
        <f t="shared" si="208"/>
        <v>N/A</v>
      </c>
      <c r="CG77" s="2" t="str">
        <f t="shared" si="209"/>
        <v>N/A</v>
      </c>
      <c r="CH77" s="2" t="str">
        <f t="shared" si="210"/>
        <v>N/A</v>
      </c>
      <c r="CJ77" s="2">
        <f t="shared" si="170"/>
        <v>1</v>
      </c>
      <c r="CK77" s="2">
        <f t="shared" si="149"/>
        <v>8</v>
      </c>
      <c r="CL77" s="2">
        <f t="shared" si="211"/>
        <v>7</v>
      </c>
      <c r="CM77" s="2">
        <f t="shared" si="212"/>
        <v>6</v>
      </c>
      <c r="CN77" s="2">
        <f t="shared" si="213"/>
        <v>6</v>
      </c>
      <c r="CP77" s="2">
        <v>2</v>
      </c>
      <c r="CQ77" s="2">
        <v>2</v>
      </c>
      <c r="CR77" s="2">
        <v>2</v>
      </c>
      <c r="CS77" s="2">
        <v>3</v>
      </c>
      <c r="CU77" s="2">
        <v>0</v>
      </c>
      <c r="CV77" s="2">
        <v>0</v>
      </c>
      <c r="CW77" s="2">
        <v>0</v>
      </c>
      <c r="CX77" s="2">
        <v>1</v>
      </c>
      <c r="CZ77" s="2">
        <v>0</v>
      </c>
      <c r="DA77" s="2">
        <v>1</v>
      </c>
      <c r="DB77" s="2">
        <v>1</v>
      </c>
      <c r="DC77" s="2">
        <v>1</v>
      </c>
    </row>
    <row r="78" spans="1:107" x14ac:dyDescent="0.2">
      <c r="A78" s="2" t="s">
        <v>233</v>
      </c>
      <c r="B78" s="2">
        <v>5</v>
      </c>
      <c r="C78" s="2">
        <v>374</v>
      </c>
      <c r="D78" s="2">
        <v>4</v>
      </c>
      <c r="E78" s="2">
        <v>5</v>
      </c>
      <c r="F78" s="2">
        <v>5</v>
      </c>
      <c r="G78" s="2">
        <v>6</v>
      </c>
      <c r="H78" s="2">
        <v>5</v>
      </c>
      <c r="I78" s="2">
        <v>6</v>
      </c>
      <c r="J78" s="2">
        <v>1</v>
      </c>
      <c r="L78" s="2">
        <f t="shared" si="150"/>
        <v>0</v>
      </c>
      <c r="M78" s="2">
        <f t="shared" si="151"/>
        <v>0</v>
      </c>
      <c r="N78" s="2">
        <f t="shared" si="152"/>
        <v>0</v>
      </c>
      <c r="O78" s="2">
        <f t="shared" si="153"/>
        <v>0</v>
      </c>
      <c r="Q78" s="2">
        <f t="shared" si="171"/>
        <v>0</v>
      </c>
      <c r="R78" s="2">
        <f t="shared" si="172"/>
        <v>0</v>
      </c>
      <c r="S78" s="2">
        <f t="shared" si="173"/>
        <v>0</v>
      </c>
      <c r="T78" s="2">
        <f t="shared" si="174"/>
        <v>0</v>
      </c>
      <c r="V78" s="2">
        <f t="shared" si="175"/>
        <v>1</v>
      </c>
      <c r="W78" s="2">
        <f t="shared" si="176"/>
        <v>0</v>
      </c>
      <c r="X78" s="2">
        <f t="shared" si="177"/>
        <v>1</v>
      </c>
      <c r="Y78" s="2">
        <f t="shared" si="178"/>
        <v>0</v>
      </c>
      <c r="AA78" s="2">
        <f t="shared" si="179"/>
        <v>0</v>
      </c>
      <c r="AB78" s="2">
        <f t="shared" si="180"/>
        <v>1</v>
      </c>
      <c r="AC78" s="2">
        <f t="shared" si="181"/>
        <v>0</v>
      </c>
      <c r="AD78" s="2">
        <f t="shared" si="182"/>
        <v>1</v>
      </c>
      <c r="AF78" s="2">
        <f t="shared" si="183"/>
        <v>0</v>
      </c>
      <c r="AG78" s="2">
        <f t="shared" si="184"/>
        <v>0</v>
      </c>
      <c r="AH78" s="2">
        <f t="shared" si="185"/>
        <v>0</v>
      </c>
      <c r="AI78" s="2">
        <f t="shared" si="186"/>
        <v>0</v>
      </c>
      <c r="AK78" s="2">
        <f t="shared" si="187"/>
        <v>0</v>
      </c>
      <c r="AL78" s="2">
        <f t="shared" si="188"/>
        <v>0</v>
      </c>
      <c r="AM78" s="2">
        <f t="shared" si="189"/>
        <v>0</v>
      </c>
      <c r="AN78" s="2">
        <f t="shared" si="190"/>
        <v>0</v>
      </c>
      <c r="AP78" s="2">
        <f t="shared" si="191"/>
        <v>0</v>
      </c>
      <c r="AQ78" s="2">
        <f t="shared" si="192"/>
        <v>0</v>
      </c>
      <c r="AR78" s="2">
        <f t="shared" si="193"/>
        <v>0</v>
      </c>
      <c r="AS78" s="2">
        <f t="shared" si="194"/>
        <v>0</v>
      </c>
      <c r="AU78" s="2">
        <f t="shared" si="195"/>
        <v>0</v>
      </c>
      <c r="AV78" s="2">
        <f t="shared" si="196"/>
        <v>0</v>
      </c>
      <c r="AW78" s="2">
        <f t="shared" si="197"/>
        <v>0</v>
      </c>
      <c r="AX78" s="2">
        <f t="shared" si="198"/>
        <v>0</v>
      </c>
      <c r="AZ78" s="2">
        <f t="shared" si="154"/>
        <v>1</v>
      </c>
      <c r="BA78" s="2">
        <f t="shared" si="155"/>
        <v>0</v>
      </c>
      <c r="BB78" s="2">
        <f t="shared" si="156"/>
        <v>1</v>
      </c>
      <c r="BC78" s="2">
        <f t="shared" si="157"/>
        <v>0</v>
      </c>
      <c r="BD78" s="2">
        <f t="shared" si="158"/>
        <v>0</v>
      </c>
      <c r="BE78" s="2">
        <f t="shared" si="159"/>
        <v>0</v>
      </c>
      <c r="BF78" s="2">
        <f t="shared" si="160"/>
        <v>0</v>
      </c>
      <c r="BG78" s="2">
        <f t="shared" si="161"/>
        <v>1</v>
      </c>
      <c r="BH78" s="2">
        <f t="shared" si="162"/>
        <v>1</v>
      </c>
      <c r="BI78" s="2">
        <f t="shared" si="163"/>
        <v>0</v>
      </c>
      <c r="BJ78" s="2">
        <f t="shared" si="164"/>
        <v>0</v>
      </c>
      <c r="BK78" s="2">
        <f t="shared" si="165"/>
        <v>0</v>
      </c>
      <c r="BM78" s="8">
        <f t="shared" si="199"/>
        <v>0</v>
      </c>
      <c r="BN78" s="2">
        <f t="shared" si="166"/>
        <v>0</v>
      </c>
      <c r="BO78" s="2">
        <f t="shared" si="167"/>
        <v>0</v>
      </c>
      <c r="BP78" s="2">
        <f t="shared" si="168"/>
        <v>0</v>
      </c>
      <c r="BQ78" s="2">
        <f t="shared" si="169"/>
        <v>0</v>
      </c>
      <c r="BS78" s="2">
        <f t="shared" si="146"/>
        <v>0</v>
      </c>
      <c r="BT78" s="2">
        <f t="shared" si="200"/>
        <v>0</v>
      </c>
      <c r="BU78" s="2">
        <f t="shared" si="201"/>
        <v>0</v>
      </c>
      <c r="BV78" s="2">
        <f t="shared" si="202"/>
        <v>0</v>
      </c>
      <c r="BX78" s="2">
        <f t="shared" si="203"/>
        <v>0</v>
      </c>
      <c r="BY78" s="2" t="str">
        <f t="shared" si="147"/>
        <v>N/A</v>
      </c>
      <c r="BZ78" s="2" t="str">
        <f t="shared" si="204"/>
        <v>N/A</v>
      </c>
      <c r="CA78" s="2" t="str">
        <f t="shared" si="205"/>
        <v>N/A</v>
      </c>
      <c r="CB78" s="2" t="str">
        <f t="shared" si="206"/>
        <v>N/A</v>
      </c>
      <c r="CD78" s="2">
        <f t="shared" si="207"/>
        <v>1</v>
      </c>
      <c r="CE78" s="2">
        <f t="shared" si="148"/>
        <v>5</v>
      </c>
      <c r="CF78" s="2">
        <f t="shared" si="208"/>
        <v>6</v>
      </c>
      <c r="CG78" s="2">
        <f t="shared" si="209"/>
        <v>5</v>
      </c>
      <c r="CH78" s="2">
        <f t="shared" si="210"/>
        <v>6</v>
      </c>
      <c r="CJ78" s="2">
        <f t="shared" si="170"/>
        <v>0</v>
      </c>
      <c r="CK78" s="2" t="str">
        <f t="shared" si="149"/>
        <v>N/A</v>
      </c>
      <c r="CL78" s="2" t="str">
        <f t="shared" si="211"/>
        <v>N/A</v>
      </c>
      <c r="CM78" s="2" t="str">
        <f t="shared" si="212"/>
        <v>N/A</v>
      </c>
      <c r="CN78" s="2" t="str">
        <f t="shared" si="213"/>
        <v>N/A</v>
      </c>
      <c r="CP78" s="2">
        <v>2</v>
      </c>
      <c r="CQ78" s="2">
        <v>2</v>
      </c>
      <c r="CR78" s="2">
        <v>2</v>
      </c>
      <c r="CS78" s="2">
        <v>2</v>
      </c>
      <c r="CU78" s="2">
        <v>0</v>
      </c>
      <c r="CV78" s="2">
        <v>0</v>
      </c>
      <c r="CW78" s="2">
        <v>0</v>
      </c>
      <c r="CX78" s="2">
        <v>0</v>
      </c>
      <c r="CZ78" s="2">
        <v>0</v>
      </c>
      <c r="DA78" s="2">
        <v>1</v>
      </c>
      <c r="DB78" s="2">
        <v>1</v>
      </c>
      <c r="DC78" s="2">
        <v>1</v>
      </c>
    </row>
    <row r="79" spans="1:107" x14ac:dyDescent="0.2">
      <c r="A79" s="2" t="s">
        <v>233</v>
      </c>
      <c r="B79" s="2">
        <v>6</v>
      </c>
      <c r="C79" s="2">
        <v>170</v>
      </c>
      <c r="D79" s="2">
        <v>3</v>
      </c>
      <c r="E79" s="2">
        <v>15</v>
      </c>
      <c r="F79" s="2">
        <v>5</v>
      </c>
      <c r="G79" s="2">
        <v>4</v>
      </c>
      <c r="H79" s="2">
        <v>4</v>
      </c>
      <c r="I79" s="2">
        <v>3</v>
      </c>
      <c r="J79" s="2">
        <v>1</v>
      </c>
      <c r="L79" s="2">
        <f t="shared" si="150"/>
        <v>0</v>
      </c>
      <c r="M79" s="2">
        <f t="shared" si="151"/>
        <v>0</v>
      </c>
      <c r="N79" s="2">
        <f t="shared" si="152"/>
        <v>0</v>
      </c>
      <c r="O79" s="2">
        <f t="shared" si="153"/>
        <v>1</v>
      </c>
      <c r="Q79" s="2">
        <f t="shared" si="171"/>
        <v>0</v>
      </c>
      <c r="R79" s="2">
        <f t="shared" si="172"/>
        <v>0</v>
      </c>
      <c r="S79" s="2">
        <f t="shared" si="173"/>
        <v>0</v>
      </c>
      <c r="T79" s="2">
        <f t="shared" si="174"/>
        <v>0</v>
      </c>
      <c r="V79" s="2">
        <f t="shared" si="175"/>
        <v>0</v>
      </c>
      <c r="W79" s="2">
        <f t="shared" si="176"/>
        <v>1</v>
      </c>
      <c r="X79" s="2">
        <f t="shared" si="177"/>
        <v>1</v>
      </c>
      <c r="Y79" s="2">
        <f t="shared" si="178"/>
        <v>0</v>
      </c>
      <c r="AA79" s="2">
        <f t="shared" si="179"/>
        <v>1</v>
      </c>
      <c r="AB79" s="2">
        <f t="shared" si="180"/>
        <v>0</v>
      </c>
      <c r="AC79" s="2">
        <f t="shared" si="181"/>
        <v>0</v>
      </c>
      <c r="AD79" s="2">
        <f t="shared" si="182"/>
        <v>0</v>
      </c>
      <c r="AF79" s="2">
        <f t="shared" si="183"/>
        <v>0</v>
      </c>
      <c r="AG79" s="2">
        <f t="shared" si="184"/>
        <v>0</v>
      </c>
      <c r="AH79" s="2">
        <f t="shared" si="185"/>
        <v>0</v>
      </c>
      <c r="AI79" s="2">
        <f t="shared" si="186"/>
        <v>0</v>
      </c>
      <c r="AK79" s="2">
        <f t="shared" si="187"/>
        <v>0</v>
      </c>
      <c r="AL79" s="2">
        <f t="shared" si="188"/>
        <v>0</v>
      </c>
      <c r="AM79" s="2">
        <f t="shared" si="189"/>
        <v>0</v>
      </c>
      <c r="AN79" s="2">
        <f t="shared" si="190"/>
        <v>0</v>
      </c>
      <c r="AP79" s="2">
        <f t="shared" si="191"/>
        <v>0</v>
      </c>
      <c r="AQ79" s="2">
        <f t="shared" si="192"/>
        <v>0</v>
      </c>
      <c r="AR79" s="2">
        <f t="shared" si="193"/>
        <v>0</v>
      </c>
      <c r="AS79" s="2">
        <f t="shared" si="194"/>
        <v>0</v>
      </c>
      <c r="AU79" s="2">
        <f t="shared" si="195"/>
        <v>0</v>
      </c>
      <c r="AV79" s="2">
        <f t="shared" si="196"/>
        <v>0</v>
      </c>
      <c r="AW79" s="2">
        <f t="shared" si="197"/>
        <v>0</v>
      </c>
      <c r="AX79" s="2">
        <f t="shared" si="198"/>
        <v>0</v>
      </c>
      <c r="AZ79" s="2">
        <f t="shared" si="154"/>
        <v>0</v>
      </c>
      <c r="BA79" s="2">
        <f t="shared" si="155"/>
        <v>0</v>
      </c>
      <c r="BB79" s="2">
        <f t="shared" si="156"/>
        <v>0</v>
      </c>
      <c r="BC79" s="2">
        <f t="shared" si="157"/>
        <v>1</v>
      </c>
      <c r="BD79" s="2">
        <f t="shared" si="158"/>
        <v>0</v>
      </c>
      <c r="BE79" s="2">
        <f t="shared" si="159"/>
        <v>0</v>
      </c>
      <c r="BF79" s="2">
        <f t="shared" si="160"/>
        <v>1</v>
      </c>
      <c r="BG79" s="2">
        <f t="shared" si="161"/>
        <v>0</v>
      </c>
      <c r="BH79" s="2">
        <f t="shared" si="162"/>
        <v>0</v>
      </c>
      <c r="BI79" s="2">
        <f t="shared" si="163"/>
        <v>1</v>
      </c>
      <c r="BJ79" s="2">
        <f t="shared" si="164"/>
        <v>1</v>
      </c>
      <c r="BK79" s="2">
        <f t="shared" si="165"/>
        <v>1</v>
      </c>
      <c r="BM79" s="8" t="str">
        <f t="shared" si="199"/>
        <v>Droz</v>
      </c>
      <c r="BN79" s="2">
        <f t="shared" si="166"/>
        <v>0</v>
      </c>
      <c r="BO79" s="2">
        <f t="shared" si="167"/>
        <v>0</v>
      </c>
      <c r="BP79" s="2">
        <f t="shared" si="168"/>
        <v>0</v>
      </c>
      <c r="BQ79" s="2">
        <f t="shared" si="169"/>
        <v>1</v>
      </c>
      <c r="BS79" s="2">
        <f t="shared" si="146"/>
        <v>0</v>
      </c>
      <c r="BT79" s="2">
        <f t="shared" si="200"/>
        <v>0</v>
      </c>
      <c r="BU79" s="2">
        <f t="shared" si="201"/>
        <v>0</v>
      </c>
      <c r="BV79" s="2">
        <f t="shared" si="202"/>
        <v>0</v>
      </c>
      <c r="BX79" s="2">
        <f t="shared" si="203"/>
        <v>1</v>
      </c>
      <c r="BY79" s="2">
        <f t="shared" si="147"/>
        <v>5</v>
      </c>
      <c r="BZ79" s="2">
        <f t="shared" si="204"/>
        <v>4</v>
      </c>
      <c r="CA79" s="2">
        <f t="shared" si="205"/>
        <v>4</v>
      </c>
      <c r="CB79" s="2">
        <f t="shared" si="206"/>
        <v>3</v>
      </c>
      <c r="CD79" s="2">
        <f t="shared" si="207"/>
        <v>0</v>
      </c>
      <c r="CE79" s="2" t="str">
        <f t="shared" si="148"/>
        <v>N/A</v>
      </c>
      <c r="CF79" s="2" t="str">
        <f t="shared" si="208"/>
        <v>N/A</v>
      </c>
      <c r="CG79" s="2" t="str">
        <f t="shared" si="209"/>
        <v>N/A</v>
      </c>
      <c r="CH79" s="2" t="str">
        <f t="shared" si="210"/>
        <v>N/A</v>
      </c>
      <c r="CJ79" s="2">
        <f t="shared" si="170"/>
        <v>0</v>
      </c>
      <c r="CK79" s="2" t="str">
        <f t="shared" si="149"/>
        <v>N/A</v>
      </c>
      <c r="CL79" s="2" t="str">
        <f t="shared" si="211"/>
        <v>N/A</v>
      </c>
      <c r="CM79" s="2" t="str">
        <f t="shared" si="212"/>
        <v>N/A</v>
      </c>
      <c r="CN79" s="2" t="str">
        <f t="shared" si="213"/>
        <v>N/A</v>
      </c>
      <c r="CP79" s="2">
        <v>2</v>
      </c>
      <c r="CQ79" s="2">
        <v>2</v>
      </c>
      <c r="CR79" s="2">
        <v>2</v>
      </c>
      <c r="CS79" s="2">
        <v>2</v>
      </c>
      <c r="CU79" s="2">
        <v>0</v>
      </c>
      <c r="CV79" s="2">
        <v>0</v>
      </c>
      <c r="CW79" s="2">
        <v>0</v>
      </c>
      <c r="CX79" s="2">
        <v>1</v>
      </c>
      <c r="CZ79" s="2">
        <v>0</v>
      </c>
      <c r="DA79" s="2">
        <v>0</v>
      </c>
      <c r="DB79" s="2">
        <v>0</v>
      </c>
      <c r="DC79" s="2">
        <v>1</v>
      </c>
    </row>
    <row r="80" spans="1:107" x14ac:dyDescent="0.2">
      <c r="A80" s="2" t="s">
        <v>233</v>
      </c>
      <c r="B80" s="2">
        <v>7</v>
      </c>
      <c r="C80" s="2">
        <v>355</v>
      </c>
      <c r="D80" s="2">
        <v>4</v>
      </c>
      <c r="E80" s="2">
        <v>7</v>
      </c>
      <c r="F80" s="2">
        <v>4</v>
      </c>
      <c r="G80" s="2">
        <v>5</v>
      </c>
      <c r="H80" s="2">
        <v>5</v>
      </c>
      <c r="I80" s="2">
        <v>5</v>
      </c>
      <c r="J80" s="2">
        <v>1</v>
      </c>
      <c r="L80" s="2">
        <f t="shared" si="150"/>
        <v>1</v>
      </c>
      <c r="M80" s="2">
        <f t="shared" si="151"/>
        <v>0</v>
      </c>
      <c r="N80" s="2">
        <f t="shared" si="152"/>
        <v>0</v>
      </c>
      <c r="O80" s="2">
        <f t="shared" si="153"/>
        <v>0</v>
      </c>
      <c r="Q80" s="2">
        <f t="shared" si="171"/>
        <v>0</v>
      </c>
      <c r="R80" s="2">
        <f t="shared" si="172"/>
        <v>0</v>
      </c>
      <c r="S80" s="2">
        <f t="shared" si="173"/>
        <v>0</v>
      </c>
      <c r="T80" s="2">
        <f t="shared" si="174"/>
        <v>0</v>
      </c>
      <c r="V80" s="2">
        <f t="shared" si="175"/>
        <v>0</v>
      </c>
      <c r="W80" s="2">
        <f t="shared" si="176"/>
        <v>1</v>
      </c>
      <c r="X80" s="2">
        <f t="shared" si="177"/>
        <v>1</v>
      </c>
      <c r="Y80" s="2">
        <f t="shared" si="178"/>
        <v>1</v>
      </c>
      <c r="AA80" s="2">
        <f t="shared" si="179"/>
        <v>0</v>
      </c>
      <c r="AB80" s="2">
        <f t="shared" si="180"/>
        <v>0</v>
      </c>
      <c r="AC80" s="2">
        <f t="shared" si="181"/>
        <v>0</v>
      </c>
      <c r="AD80" s="2">
        <f t="shared" si="182"/>
        <v>0</v>
      </c>
      <c r="AF80" s="2">
        <f t="shared" si="183"/>
        <v>0</v>
      </c>
      <c r="AG80" s="2">
        <f t="shared" si="184"/>
        <v>0</v>
      </c>
      <c r="AH80" s="2">
        <f t="shared" si="185"/>
        <v>0</v>
      </c>
      <c r="AI80" s="2">
        <f t="shared" si="186"/>
        <v>0</v>
      </c>
      <c r="AK80" s="2">
        <f t="shared" si="187"/>
        <v>0</v>
      </c>
      <c r="AL80" s="2">
        <f t="shared" si="188"/>
        <v>0</v>
      </c>
      <c r="AM80" s="2">
        <f t="shared" si="189"/>
        <v>0</v>
      </c>
      <c r="AN80" s="2">
        <f t="shared" si="190"/>
        <v>0</v>
      </c>
      <c r="AP80" s="2">
        <f t="shared" si="191"/>
        <v>0</v>
      </c>
      <c r="AQ80" s="2">
        <f t="shared" si="192"/>
        <v>0</v>
      </c>
      <c r="AR80" s="2">
        <f t="shared" si="193"/>
        <v>0</v>
      </c>
      <c r="AS80" s="2">
        <f t="shared" si="194"/>
        <v>0</v>
      </c>
      <c r="AU80" s="2">
        <f t="shared" si="195"/>
        <v>0</v>
      </c>
      <c r="AV80" s="2">
        <f t="shared" si="196"/>
        <v>0</v>
      </c>
      <c r="AW80" s="2">
        <f t="shared" si="197"/>
        <v>0</v>
      </c>
      <c r="AX80" s="2">
        <f t="shared" si="198"/>
        <v>0</v>
      </c>
      <c r="AZ80" s="2">
        <f t="shared" si="154"/>
        <v>1</v>
      </c>
      <c r="BA80" s="2">
        <f t="shared" si="155"/>
        <v>1</v>
      </c>
      <c r="BB80" s="2">
        <f t="shared" si="156"/>
        <v>1</v>
      </c>
      <c r="BC80" s="2">
        <f t="shared" si="157"/>
        <v>0</v>
      </c>
      <c r="BD80" s="2">
        <f t="shared" si="158"/>
        <v>0</v>
      </c>
      <c r="BE80" s="2">
        <f t="shared" si="159"/>
        <v>0</v>
      </c>
      <c r="BF80" s="2">
        <f t="shared" si="160"/>
        <v>0</v>
      </c>
      <c r="BG80" s="2">
        <f t="shared" si="161"/>
        <v>0</v>
      </c>
      <c r="BH80" s="2">
        <f t="shared" si="162"/>
        <v>0</v>
      </c>
      <c r="BI80" s="2">
        <f t="shared" si="163"/>
        <v>0</v>
      </c>
      <c r="BJ80" s="2">
        <f t="shared" si="164"/>
        <v>0</v>
      </c>
      <c r="BK80" s="2">
        <f t="shared" si="165"/>
        <v>0</v>
      </c>
      <c r="BM80" s="8" t="str">
        <f t="shared" si="199"/>
        <v>Paul</v>
      </c>
      <c r="BN80" s="2">
        <f t="shared" si="166"/>
        <v>1</v>
      </c>
      <c r="BO80" s="2">
        <f t="shared" si="167"/>
        <v>0</v>
      </c>
      <c r="BP80" s="2">
        <f t="shared" si="168"/>
        <v>0</v>
      </c>
      <c r="BQ80" s="2">
        <f t="shared" si="169"/>
        <v>0</v>
      </c>
      <c r="BS80" s="2">
        <f t="shared" si="146"/>
        <v>0</v>
      </c>
      <c r="BT80" s="2">
        <f t="shared" si="200"/>
        <v>0</v>
      </c>
      <c r="BU80" s="2">
        <f t="shared" si="201"/>
        <v>0</v>
      </c>
      <c r="BV80" s="2">
        <f t="shared" si="202"/>
        <v>0</v>
      </c>
      <c r="BX80" s="2">
        <f t="shared" si="203"/>
        <v>0</v>
      </c>
      <c r="BY80" s="2" t="str">
        <f t="shared" si="147"/>
        <v>N/A</v>
      </c>
      <c r="BZ80" s="2" t="str">
        <f t="shared" si="204"/>
        <v>N/A</v>
      </c>
      <c r="CA80" s="2" t="str">
        <f t="shared" si="205"/>
        <v>N/A</v>
      </c>
      <c r="CB80" s="2" t="str">
        <f t="shared" si="206"/>
        <v>N/A</v>
      </c>
      <c r="CD80" s="2">
        <f t="shared" si="207"/>
        <v>1</v>
      </c>
      <c r="CE80" s="2">
        <f t="shared" si="148"/>
        <v>4</v>
      </c>
      <c r="CF80" s="2">
        <f t="shared" si="208"/>
        <v>5</v>
      </c>
      <c r="CG80" s="2">
        <f t="shared" si="209"/>
        <v>5</v>
      </c>
      <c r="CH80" s="2">
        <f t="shared" si="210"/>
        <v>5</v>
      </c>
      <c r="CJ80" s="2">
        <f t="shared" si="170"/>
        <v>0</v>
      </c>
      <c r="CK80" s="2" t="str">
        <f t="shared" si="149"/>
        <v>N/A</v>
      </c>
      <c r="CL80" s="2" t="str">
        <f t="shared" si="211"/>
        <v>N/A</v>
      </c>
      <c r="CM80" s="2" t="str">
        <f t="shared" si="212"/>
        <v>N/A</v>
      </c>
      <c r="CN80" s="2" t="str">
        <f t="shared" si="213"/>
        <v>N/A</v>
      </c>
      <c r="CP80" s="2">
        <v>2</v>
      </c>
      <c r="CQ80" s="2">
        <v>3</v>
      </c>
      <c r="CR80" s="2">
        <v>2</v>
      </c>
      <c r="CS80" s="2">
        <v>2</v>
      </c>
      <c r="CU80" s="2">
        <v>1</v>
      </c>
      <c r="CV80" s="2">
        <v>1</v>
      </c>
      <c r="CW80" s="2">
        <v>0</v>
      </c>
      <c r="CX80" s="2">
        <v>0</v>
      </c>
      <c r="CZ80" s="2">
        <v>0</v>
      </c>
      <c r="DA80" s="2">
        <v>1</v>
      </c>
      <c r="DB80" s="2">
        <v>1</v>
      </c>
      <c r="DC80" s="2">
        <v>1</v>
      </c>
    </row>
    <row r="81" spans="1:107" x14ac:dyDescent="0.2">
      <c r="A81" s="2" t="s">
        <v>233</v>
      </c>
      <c r="B81" s="2">
        <v>8</v>
      </c>
      <c r="C81" s="2">
        <v>145</v>
      </c>
      <c r="D81" s="2">
        <v>3</v>
      </c>
      <c r="E81" s="2">
        <v>17</v>
      </c>
      <c r="F81" s="2">
        <v>5</v>
      </c>
      <c r="G81" s="2">
        <v>5</v>
      </c>
      <c r="H81" s="2">
        <v>3</v>
      </c>
      <c r="I81" s="2">
        <v>3</v>
      </c>
      <c r="J81" s="2">
        <v>1</v>
      </c>
      <c r="L81" s="2">
        <f t="shared" si="150"/>
        <v>0</v>
      </c>
      <c r="M81" s="2">
        <f t="shared" si="151"/>
        <v>0</v>
      </c>
      <c r="N81" s="2">
        <f t="shared" si="152"/>
        <v>1</v>
      </c>
      <c r="O81" s="2">
        <f t="shared" si="153"/>
        <v>1</v>
      </c>
      <c r="Q81" s="2">
        <f t="shared" si="171"/>
        <v>0</v>
      </c>
      <c r="R81" s="2">
        <f t="shared" si="172"/>
        <v>0</v>
      </c>
      <c r="S81" s="2">
        <f t="shared" si="173"/>
        <v>0</v>
      </c>
      <c r="T81" s="2">
        <f t="shared" si="174"/>
        <v>0</v>
      </c>
      <c r="V81" s="2">
        <f t="shared" si="175"/>
        <v>0</v>
      </c>
      <c r="W81" s="2">
        <f t="shared" si="176"/>
        <v>0</v>
      </c>
      <c r="X81" s="2">
        <f t="shared" si="177"/>
        <v>0</v>
      </c>
      <c r="Y81" s="2">
        <f t="shared" si="178"/>
        <v>0</v>
      </c>
      <c r="AA81" s="2">
        <f t="shared" si="179"/>
        <v>1</v>
      </c>
      <c r="AB81" s="2">
        <f t="shared" si="180"/>
        <v>1</v>
      </c>
      <c r="AC81" s="2">
        <f t="shared" si="181"/>
        <v>0</v>
      </c>
      <c r="AD81" s="2">
        <f t="shared" si="182"/>
        <v>0</v>
      </c>
      <c r="AF81" s="2">
        <f t="shared" si="183"/>
        <v>0</v>
      </c>
      <c r="AG81" s="2">
        <f t="shared" si="184"/>
        <v>0</v>
      </c>
      <c r="AH81" s="2">
        <f t="shared" si="185"/>
        <v>0</v>
      </c>
      <c r="AI81" s="2">
        <f t="shared" si="186"/>
        <v>0</v>
      </c>
      <c r="AK81" s="2">
        <f t="shared" si="187"/>
        <v>0</v>
      </c>
      <c r="AL81" s="2">
        <f t="shared" si="188"/>
        <v>0</v>
      </c>
      <c r="AM81" s="2">
        <f t="shared" si="189"/>
        <v>0</v>
      </c>
      <c r="AN81" s="2">
        <f t="shared" si="190"/>
        <v>0</v>
      </c>
      <c r="AP81" s="2">
        <f t="shared" si="191"/>
        <v>0</v>
      </c>
      <c r="AQ81" s="2">
        <f t="shared" si="192"/>
        <v>0</v>
      </c>
      <c r="AR81" s="2">
        <f t="shared" si="193"/>
        <v>0</v>
      </c>
      <c r="AS81" s="2">
        <f t="shared" si="194"/>
        <v>0</v>
      </c>
      <c r="AU81" s="2">
        <f t="shared" si="195"/>
        <v>0</v>
      </c>
      <c r="AV81" s="2">
        <f t="shared" si="196"/>
        <v>0</v>
      </c>
      <c r="AW81" s="2">
        <f t="shared" si="197"/>
        <v>0</v>
      </c>
      <c r="AX81" s="2">
        <f t="shared" si="198"/>
        <v>0</v>
      </c>
      <c r="AZ81" s="2">
        <f t="shared" si="154"/>
        <v>0</v>
      </c>
      <c r="BA81" s="2">
        <f t="shared" si="155"/>
        <v>0</v>
      </c>
      <c r="BB81" s="2">
        <f t="shared" si="156"/>
        <v>0</v>
      </c>
      <c r="BC81" s="2">
        <f t="shared" si="157"/>
        <v>0</v>
      </c>
      <c r="BD81" s="2">
        <f t="shared" si="158"/>
        <v>0</v>
      </c>
      <c r="BE81" s="2">
        <f t="shared" si="159"/>
        <v>0</v>
      </c>
      <c r="BF81" s="2">
        <f t="shared" si="160"/>
        <v>1</v>
      </c>
      <c r="BG81" s="2">
        <f t="shared" si="161"/>
        <v>1</v>
      </c>
      <c r="BH81" s="2">
        <f t="shared" si="162"/>
        <v>0</v>
      </c>
      <c r="BI81" s="2">
        <f t="shared" si="163"/>
        <v>1</v>
      </c>
      <c r="BJ81" s="2">
        <f t="shared" si="164"/>
        <v>1</v>
      </c>
      <c r="BK81" s="2">
        <f t="shared" si="165"/>
        <v>0</v>
      </c>
      <c r="BM81" s="8">
        <f t="shared" si="199"/>
        <v>0</v>
      </c>
      <c r="BN81" s="2">
        <f t="shared" si="166"/>
        <v>0</v>
      </c>
      <c r="BO81" s="2">
        <f t="shared" si="167"/>
        <v>0</v>
      </c>
      <c r="BP81" s="2">
        <f t="shared" si="168"/>
        <v>0</v>
      </c>
      <c r="BQ81" s="2">
        <f t="shared" si="169"/>
        <v>0</v>
      </c>
      <c r="BS81" s="2">
        <f t="shared" si="146"/>
        <v>0</v>
      </c>
      <c r="BT81" s="2">
        <f t="shared" si="200"/>
        <v>0</v>
      </c>
      <c r="BU81" s="2">
        <f t="shared" si="201"/>
        <v>0</v>
      </c>
      <c r="BV81" s="2">
        <f t="shared" si="202"/>
        <v>0</v>
      </c>
      <c r="BX81" s="2">
        <f t="shared" si="203"/>
        <v>1</v>
      </c>
      <c r="BY81" s="2">
        <f t="shared" si="147"/>
        <v>5</v>
      </c>
      <c r="BZ81" s="2">
        <f t="shared" si="204"/>
        <v>5</v>
      </c>
      <c r="CA81" s="2">
        <f t="shared" si="205"/>
        <v>3</v>
      </c>
      <c r="CB81" s="2">
        <f t="shared" si="206"/>
        <v>3</v>
      </c>
      <c r="CD81" s="2">
        <f t="shared" si="207"/>
        <v>0</v>
      </c>
      <c r="CE81" s="2" t="str">
        <f t="shared" si="148"/>
        <v>N/A</v>
      </c>
      <c r="CF81" s="2" t="str">
        <f t="shared" si="208"/>
        <v>N/A</v>
      </c>
      <c r="CG81" s="2" t="str">
        <f t="shared" si="209"/>
        <v>N/A</v>
      </c>
      <c r="CH81" s="2" t="str">
        <f t="shared" si="210"/>
        <v>N/A</v>
      </c>
      <c r="CJ81" s="2">
        <f t="shared" si="170"/>
        <v>0</v>
      </c>
      <c r="CK81" s="2" t="str">
        <f t="shared" si="149"/>
        <v>N/A</v>
      </c>
      <c r="CL81" s="2" t="str">
        <f t="shared" si="211"/>
        <v>N/A</v>
      </c>
      <c r="CM81" s="2" t="str">
        <f t="shared" si="212"/>
        <v>N/A</v>
      </c>
      <c r="CN81" s="2" t="str">
        <f t="shared" si="213"/>
        <v>N/A</v>
      </c>
      <c r="CP81" s="2">
        <v>1</v>
      </c>
      <c r="CQ81" s="2">
        <v>2</v>
      </c>
      <c r="CR81" s="2">
        <v>2</v>
      </c>
      <c r="CS81" s="2">
        <v>2</v>
      </c>
      <c r="CU81" s="2">
        <v>0</v>
      </c>
      <c r="CV81" s="2">
        <v>0</v>
      </c>
      <c r="CW81" s="2">
        <v>1</v>
      </c>
      <c r="CX81" s="2">
        <v>1</v>
      </c>
      <c r="CZ81" s="2">
        <v>0</v>
      </c>
      <c r="DA81" s="2">
        <v>0</v>
      </c>
      <c r="DB81" s="2">
        <v>0</v>
      </c>
      <c r="DC81" s="2">
        <v>0</v>
      </c>
    </row>
    <row r="82" spans="1:107" x14ac:dyDescent="0.2">
      <c r="A82" s="2" t="s">
        <v>233</v>
      </c>
      <c r="B82" s="2">
        <v>9</v>
      </c>
      <c r="C82" s="2">
        <v>486</v>
      </c>
      <c r="D82" s="2">
        <v>5</v>
      </c>
      <c r="E82" s="2">
        <v>3</v>
      </c>
      <c r="F82" s="2">
        <v>5</v>
      </c>
      <c r="G82" s="2">
        <v>7</v>
      </c>
      <c r="H82" s="2">
        <v>7</v>
      </c>
      <c r="I82" s="2">
        <v>6</v>
      </c>
      <c r="J82" s="2">
        <v>1</v>
      </c>
      <c r="L82" s="2">
        <f t="shared" si="150"/>
        <v>1</v>
      </c>
      <c r="M82" s="2">
        <f t="shared" si="151"/>
        <v>0</v>
      </c>
      <c r="N82" s="2">
        <f t="shared" si="152"/>
        <v>0</v>
      </c>
      <c r="O82" s="2">
        <f t="shared" si="153"/>
        <v>0</v>
      </c>
      <c r="Q82" s="2">
        <f t="shared" si="171"/>
        <v>0</v>
      </c>
      <c r="R82" s="2">
        <f t="shared" si="172"/>
        <v>0</v>
      </c>
      <c r="S82" s="2">
        <f t="shared" si="173"/>
        <v>0</v>
      </c>
      <c r="T82" s="2">
        <f t="shared" si="174"/>
        <v>0</v>
      </c>
      <c r="V82" s="2">
        <f t="shared" si="175"/>
        <v>0</v>
      </c>
      <c r="W82" s="2">
        <f t="shared" si="176"/>
        <v>0</v>
      </c>
      <c r="X82" s="2">
        <f t="shared" si="177"/>
        <v>0</v>
      </c>
      <c r="Y82" s="2">
        <f t="shared" si="178"/>
        <v>1</v>
      </c>
      <c r="AA82" s="2">
        <f t="shared" si="179"/>
        <v>0</v>
      </c>
      <c r="AB82" s="2">
        <f t="shared" si="180"/>
        <v>1</v>
      </c>
      <c r="AC82" s="2">
        <f t="shared" si="181"/>
        <v>1</v>
      </c>
      <c r="AD82" s="2">
        <f t="shared" si="182"/>
        <v>0</v>
      </c>
      <c r="AF82" s="2">
        <f t="shared" si="183"/>
        <v>0</v>
      </c>
      <c r="AG82" s="2">
        <f t="shared" si="184"/>
        <v>0</v>
      </c>
      <c r="AH82" s="2">
        <f t="shared" si="185"/>
        <v>0</v>
      </c>
      <c r="AI82" s="2">
        <f t="shared" si="186"/>
        <v>0</v>
      </c>
      <c r="AK82" s="2">
        <f t="shared" si="187"/>
        <v>0</v>
      </c>
      <c r="AL82" s="2">
        <f t="shared" si="188"/>
        <v>0</v>
      </c>
      <c r="AM82" s="2">
        <f t="shared" si="189"/>
        <v>0</v>
      </c>
      <c r="AN82" s="2">
        <f t="shared" si="190"/>
        <v>0</v>
      </c>
      <c r="AP82" s="2">
        <f t="shared" si="191"/>
        <v>0</v>
      </c>
      <c r="AQ82" s="2">
        <f t="shared" si="192"/>
        <v>0</v>
      </c>
      <c r="AR82" s="2">
        <f t="shared" si="193"/>
        <v>0</v>
      </c>
      <c r="AS82" s="2">
        <f t="shared" si="194"/>
        <v>0</v>
      </c>
      <c r="AU82" s="2">
        <f t="shared" si="195"/>
        <v>0</v>
      </c>
      <c r="AV82" s="2">
        <f t="shared" si="196"/>
        <v>0</v>
      </c>
      <c r="AW82" s="2">
        <f t="shared" si="197"/>
        <v>0</v>
      </c>
      <c r="AX82" s="2">
        <f t="shared" si="198"/>
        <v>0</v>
      </c>
      <c r="AZ82" s="2">
        <f t="shared" si="154"/>
        <v>1</v>
      </c>
      <c r="BA82" s="2">
        <f t="shared" si="155"/>
        <v>1</v>
      </c>
      <c r="BB82" s="2">
        <f t="shared" si="156"/>
        <v>1</v>
      </c>
      <c r="BC82" s="2">
        <f t="shared" si="157"/>
        <v>0</v>
      </c>
      <c r="BD82" s="2">
        <f t="shared" si="158"/>
        <v>0</v>
      </c>
      <c r="BE82" s="2">
        <f t="shared" si="159"/>
        <v>0</v>
      </c>
      <c r="BF82" s="2">
        <f t="shared" si="160"/>
        <v>0</v>
      </c>
      <c r="BG82" s="2">
        <f t="shared" si="161"/>
        <v>0</v>
      </c>
      <c r="BH82" s="2">
        <f t="shared" si="162"/>
        <v>0</v>
      </c>
      <c r="BI82" s="2">
        <f t="shared" si="163"/>
        <v>0</v>
      </c>
      <c r="BJ82" s="2">
        <f t="shared" si="164"/>
        <v>1</v>
      </c>
      <c r="BK82" s="2">
        <f t="shared" si="165"/>
        <v>1</v>
      </c>
      <c r="BM82" s="8" t="str">
        <f t="shared" si="199"/>
        <v>Paul</v>
      </c>
      <c r="BN82" s="2">
        <f t="shared" si="166"/>
        <v>1</v>
      </c>
      <c r="BO82" s="2">
        <f t="shared" si="167"/>
        <v>0</v>
      </c>
      <c r="BP82" s="2">
        <f t="shared" si="168"/>
        <v>0</v>
      </c>
      <c r="BQ82" s="2">
        <f t="shared" si="169"/>
        <v>0</v>
      </c>
      <c r="BS82" s="2">
        <f t="shared" si="146"/>
        <v>0</v>
      </c>
      <c r="BT82" s="2">
        <f t="shared" si="200"/>
        <v>0</v>
      </c>
      <c r="BU82" s="2">
        <f t="shared" si="201"/>
        <v>0</v>
      </c>
      <c r="BV82" s="2">
        <f t="shared" si="202"/>
        <v>0</v>
      </c>
      <c r="BX82" s="2">
        <f t="shared" si="203"/>
        <v>0</v>
      </c>
      <c r="BY82" s="2" t="str">
        <f t="shared" si="147"/>
        <v>N/A</v>
      </c>
      <c r="BZ82" s="2" t="str">
        <f t="shared" si="204"/>
        <v>N/A</v>
      </c>
      <c r="CA82" s="2" t="str">
        <f t="shared" si="205"/>
        <v>N/A</v>
      </c>
      <c r="CB82" s="2" t="str">
        <f t="shared" si="206"/>
        <v>N/A</v>
      </c>
      <c r="CD82" s="2">
        <f t="shared" si="207"/>
        <v>0</v>
      </c>
      <c r="CE82" s="2" t="str">
        <f t="shared" si="148"/>
        <v>N/A</v>
      </c>
      <c r="CF82" s="2" t="str">
        <f t="shared" si="208"/>
        <v>N/A</v>
      </c>
      <c r="CG82" s="2" t="str">
        <f t="shared" si="209"/>
        <v>N/A</v>
      </c>
      <c r="CH82" s="2" t="str">
        <f t="shared" si="210"/>
        <v>N/A</v>
      </c>
      <c r="CJ82" s="2">
        <f t="shared" si="170"/>
        <v>1</v>
      </c>
      <c r="CK82" s="2">
        <f t="shared" si="149"/>
        <v>5</v>
      </c>
      <c r="CL82" s="2">
        <f t="shared" si="211"/>
        <v>7</v>
      </c>
      <c r="CM82" s="2">
        <f t="shared" si="212"/>
        <v>7</v>
      </c>
      <c r="CN82" s="2">
        <f t="shared" si="213"/>
        <v>6</v>
      </c>
      <c r="CP82" s="2">
        <v>2</v>
      </c>
      <c r="CQ82" s="2">
        <v>2</v>
      </c>
      <c r="CR82" s="2">
        <v>2</v>
      </c>
      <c r="CS82" s="2">
        <v>1</v>
      </c>
      <c r="CU82" s="2">
        <v>1</v>
      </c>
      <c r="CV82" s="2">
        <v>0</v>
      </c>
      <c r="CW82" s="2">
        <v>0</v>
      </c>
      <c r="CX82" s="2">
        <v>0</v>
      </c>
      <c r="CZ82" s="2">
        <v>1</v>
      </c>
      <c r="DA82" s="2">
        <v>1</v>
      </c>
      <c r="DB82" s="2">
        <v>1</v>
      </c>
      <c r="DC82" s="2">
        <v>1</v>
      </c>
    </row>
    <row r="83" spans="1:107" x14ac:dyDescent="0.2">
      <c r="A83" s="2" t="s">
        <v>233</v>
      </c>
      <c r="B83" s="2">
        <v>10</v>
      </c>
      <c r="C83" s="2">
        <v>368</v>
      </c>
      <c r="D83" s="2">
        <v>4</v>
      </c>
      <c r="E83" s="2">
        <v>12</v>
      </c>
      <c r="F83" s="2">
        <v>4</v>
      </c>
      <c r="G83" s="2">
        <v>5</v>
      </c>
      <c r="H83" s="2">
        <v>5</v>
      </c>
      <c r="I83" s="2">
        <v>4</v>
      </c>
      <c r="J83" s="2">
        <v>1</v>
      </c>
      <c r="L83" s="2">
        <f t="shared" si="150"/>
        <v>1</v>
      </c>
      <c r="M83" s="2">
        <f t="shared" si="151"/>
        <v>0</v>
      </c>
      <c r="N83" s="2">
        <f t="shared" si="152"/>
        <v>0</v>
      </c>
      <c r="O83" s="2">
        <f t="shared" si="153"/>
        <v>1</v>
      </c>
      <c r="Q83" s="2">
        <f t="shared" si="171"/>
        <v>0</v>
      </c>
      <c r="R83" s="2">
        <f t="shared" si="172"/>
        <v>0</v>
      </c>
      <c r="S83" s="2">
        <f t="shared" si="173"/>
        <v>0</v>
      </c>
      <c r="T83" s="2">
        <f t="shared" si="174"/>
        <v>0</v>
      </c>
      <c r="V83" s="2">
        <f t="shared" si="175"/>
        <v>0</v>
      </c>
      <c r="W83" s="2">
        <f t="shared" si="176"/>
        <v>1</v>
      </c>
      <c r="X83" s="2">
        <f t="shared" si="177"/>
        <v>1</v>
      </c>
      <c r="Y83" s="2">
        <f t="shared" si="178"/>
        <v>0</v>
      </c>
      <c r="AA83" s="2">
        <f t="shared" si="179"/>
        <v>0</v>
      </c>
      <c r="AB83" s="2">
        <f t="shared" si="180"/>
        <v>0</v>
      </c>
      <c r="AC83" s="2">
        <f t="shared" si="181"/>
        <v>0</v>
      </c>
      <c r="AD83" s="2">
        <f t="shared" si="182"/>
        <v>0</v>
      </c>
      <c r="AF83" s="2">
        <f t="shared" si="183"/>
        <v>0</v>
      </c>
      <c r="AG83" s="2">
        <f t="shared" si="184"/>
        <v>0</v>
      </c>
      <c r="AH83" s="2">
        <f t="shared" si="185"/>
        <v>0</v>
      </c>
      <c r="AI83" s="2">
        <f t="shared" si="186"/>
        <v>0</v>
      </c>
      <c r="AK83" s="2">
        <f t="shared" si="187"/>
        <v>0</v>
      </c>
      <c r="AL83" s="2">
        <f t="shared" si="188"/>
        <v>0</v>
      </c>
      <c r="AM83" s="2">
        <f t="shared" si="189"/>
        <v>0</v>
      </c>
      <c r="AN83" s="2">
        <f t="shared" si="190"/>
        <v>0</v>
      </c>
      <c r="AP83" s="2">
        <f t="shared" si="191"/>
        <v>0</v>
      </c>
      <c r="AQ83" s="2">
        <f t="shared" si="192"/>
        <v>0</v>
      </c>
      <c r="AR83" s="2">
        <f t="shared" si="193"/>
        <v>0</v>
      </c>
      <c r="AS83" s="2">
        <f t="shared" si="194"/>
        <v>0</v>
      </c>
      <c r="AU83" s="2">
        <f t="shared" si="195"/>
        <v>0</v>
      </c>
      <c r="AV83" s="2">
        <f t="shared" si="196"/>
        <v>0</v>
      </c>
      <c r="AW83" s="2">
        <f t="shared" si="197"/>
        <v>0</v>
      </c>
      <c r="AX83" s="2">
        <f t="shared" si="198"/>
        <v>0</v>
      </c>
      <c r="AZ83" s="2">
        <f t="shared" si="154"/>
        <v>1</v>
      </c>
      <c r="BA83" s="2">
        <f t="shared" si="155"/>
        <v>1</v>
      </c>
      <c r="BB83" s="2">
        <f t="shared" si="156"/>
        <v>0</v>
      </c>
      <c r="BC83" s="2">
        <f t="shared" si="157"/>
        <v>0</v>
      </c>
      <c r="BD83" s="2">
        <f t="shared" si="158"/>
        <v>0</v>
      </c>
      <c r="BE83" s="2">
        <f t="shared" si="159"/>
        <v>0</v>
      </c>
      <c r="BF83" s="2">
        <f t="shared" si="160"/>
        <v>0</v>
      </c>
      <c r="BG83" s="2">
        <f t="shared" si="161"/>
        <v>0</v>
      </c>
      <c r="BH83" s="2">
        <f t="shared" si="162"/>
        <v>0</v>
      </c>
      <c r="BI83" s="2">
        <f t="shared" si="163"/>
        <v>0</v>
      </c>
      <c r="BJ83" s="2">
        <f t="shared" si="164"/>
        <v>1</v>
      </c>
      <c r="BK83" s="2">
        <f t="shared" si="165"/>
        <v>1</v>
      </c>
      <c r="BM83" s="8">
        <f t="shared" si="199"/>
        <v>0</v>
      </c>
      <c r="BN83" s="2">
        <f t="shared" si="166"/>
        <v>0</v>
      </c>
      <c r="BO83" s="2">
        <f t="shared" si="167"/>
        <v>0</v>
      </c>
      <c r="BP83" s="2">
        <f t="shared" si="168"/>
        <v>0</v>
      </c>
      <c r="BQ83" s="2">
        <f t="shared" si="169"/>
        <v>0</v>
      </c>
      <c r="BS83" s="2">
        <f t="shared" si="146"/>
        <v>0</v>
      </c>
      <c r="BT83" s="2">
        <f t="shared" si="200"/>
        <v>0</v>
      </c>
      <c r="BU83" s="2">
        <f t="shared" si="201"/>
        <v>0</v>
      </c>
      <c r="BV83" s="2">
        <f t="shared" si="202"/>
        <v>0</v>
      </c>
      <c r="BX83" s="2">
        <f t="shared" si="203"/>
        <v>0</v>
      </c>
      <c r="BY83" s="2" t="str">
        <f t="shared" si="147"/>
        <v>N/A</v>
      </c>
      <c r="BZ83" s="2" t="str">
        <f t="shared" si="204"/>
        <v>N/A</v>
      </c>
      <c r="CA83" s="2" t="str">
        <f t="shared" si="205"/>
        <v>N/A</v>
      </c>
      <c r="CB83" s="2" t="str">
        <f t="shared" si="206"/>
        <v>N/A</v>
      </c>
      <c r="CD83" s="2">
        <f t="shared" si="207"/>
        <v>1</v>
      </c>
      <c r="CE83" s="2">
        <f t="shared" si="148"/>
        <v>4</v>
      </c>
      <c r="CF83" s="2">
        <f t="shared" si="208"/>
        <v>5</v>
      </c>
      <c r="CG83" s="2">
        <f t="shared" si="209"/>
        <v>5</v>
      </c>
      <c r="CH83" s="2">
        <f t="shared" si="210"/>
        <v>4</v>
      </c>
      <c r="CJ83" s="2">
        <f t="shared" si="170"/>
        <v>0</v>
      </c>
      <c r="CK83" s="2" t="str">
        <f t="shared" si="149"/>
        <v>N/A</v>
      </c>
      <c r="CL83" s="2" t="str">
        <f t="shared" si="211"/>
        <v>N/A</v>
      </c>
      <c r="CM83" s="2" t="str">
        <f t="shared" si="212"/>
        <v>N/A</v>
      </c>
      <c r="CN83" s="2" t="str">
        <f t="shared" si="213"/>
        <v>N/A</v>
      </c>
      <c r="CP83" s="2">
        <v>1</v>
      </c>
      <c r="CQ83" s="2">
        <v>1</v>
      </c>
      <c r="CR83" s="2">
        <v>2</v>
      </c>
      <c r="CS83" s="2">
        <v>1</v>
      </c>
      <c r="CU83" s="2">
        <v>0</v>
      </c>
      <c r="CV83" s="2">
        <v>0</v>
      </c>
      <c r="CW83" s="2">
        <v>0</v>
      </c>
      <c r="CX83" s="2">
        <v>0</v>
      </c>
      <c r="CZ83" s="2">
        <v>0</v>
      </c>
      <c r="DA83" s="2">
        <v>1</v>
      </c>
      <c r="DB83" s="2">
        <v>1</v>
      </c>
      <c r="DC83" s="2">
        <v>0</v>
      </c>
    </row>
    <row r="84" spans="1:107" x14ac:dyDescent="0.2">
      <c r="A84" s="2" t="s">
        <v>233</v>
      </c>
      <c r="B84" s="2">
        <v>11</v>
      </c>
      <c r="C84" s="2">
        <v>358</v>
      </c>
      <c r="D84" s="2">
        <v>4</v>
      </c>
      <c r="E84" s="2">
        <v>8</v>
      </c>
      <c r="F84" s="2">
        <v>6</v>
      </c>
      <c r="G84" s="2">
        <v>8</v>
      </c>
      <c r="H84" s="2">
        <v>5</v>
      </c>
      <c r="I84" s="2">
        <v>6</v>
      </c>
      <c r="J84" s="2">
        <v>1</v>
      </c>
      <c r="L84" s="2">
        <f t="shared" ref="L84:L91" si="215">IF(F84=$D84,1,0)</f>
        <v>0</v>
      </c>
      <c r="M84" s="2">
        <f t="shared" ref="M84:M91" si="216">IF(G84=$D84,1,0)</f>
        <v>0</v>
      </c>
      <c r="N84" s="2">
        <f t="shared" ref="N84:N91" si="217">IF(H84=$D84,1,0)</f>
        <v>0</v>
      </c>
      <c r="O84" s="2">
        <f t="shared" ref="O84:O91" si="218">IF(I84=$D84,1,0)</f>
        <v>0</v>
      </c>
      <c r="Q84" s="2">
        <f t="shared" si="171"/>
        <v>0</v>
      </c>
      <c r="R84" s="2">
        <f t="shared" si="172"/>
        <v>0</v>
      </c>
      <c r="S84" s="2">
        <f t="shared" si="173"/>
        <v>0</v>
      </c>
      <c r="T84" s="2">
        <f t="shared" si="174"/>
        <v>0</v>
      </c>
      <c r="V84" s="2">
        <f t="shared" si="175"/>
        <v>0</v>
      </c>
      <c r="W84" s="2">
        <f t="shared" si="176"/>
        <v>0</v>
      </c>
      <c r="X84" s="2">
        <f t="shared" si="177"/>
        <v>1</v>
      </c>
      <c r="Y84" s="2">
        <f t="shared" si="178"/>
        <v>0</v>
      </c>
      <c r="AA84" s="2">
        <f t="shared" si="179"/>
        <v>1</v>
      </c>
      <c r="AB84" s="2">
        <f t="shared" si="180"/>
        <v>0</v>
      </c>
      <c r="AC84" s="2">
        <f t="shared" si="181"/>
        <v>0</v>
      </c>
      <c r="AD84" s="2">
        <f t="shared" si="182"/>
        <v>1</v>
      </c>
      <c r="AF84" s="2">
        <f t="shared" si="183"/>
        <v>0</v>
      </c>
      <c r="AG84" s="2">
        <f t="shared" si="184"/>
        <v>0</v>
      </c>
      <c r="AH84" s="2">
        <f t="shared" si="185"/>
        <v>0</v>
      </c>
      <c r="AI84" s="2">
        <f t="shared" si="186"/>
        <v>0</v>
      </c>
      <c r="AK84" s="2">
        <f t="shared" si="187"/>
        <v>0</v>
      </c>
      <c r="AL84" s="2">
        <f t="shared" si="188"/>
        <v>1</v>
      </c>
      <c r="AM84" s="2">
        <f t="shared" si="189"/>
        <v>0</v>
      </c>
      <c r="AN84" s="2">
        <f t="shared" si="190"/>
        <v>0</v>
      </c>
      <c r="AP84" s="2">
        <f t="shared" si="191"/>
        <v>0</v>
      </c>
      <c r="AQ84" s="2">
        <f t="shared" si="192"/>
        <v>0</v>
      </c>
      <c r="AR84" s="2">
        <f t="shared" si="193"/>
        <v>0</v>
      </c>
      <c r="AS84" s="2">
        <f t="shared" si="194"/>
        <v>0</v>
      </c>
      <c r="AU84" s="2">
        <f t="shared" si="195"/>
        <v>0</v>
      </c>
      <c r="AV84" s="2">
        <f t="shared" si="196"/>
        <v>0</v>
      </c>
      <c r="AW84" s="2">
        <f t="shared" si="197"/>
        <v>0</v>
      </c>
      <c r="AX84" s="2">
        <f t="shared" si="198"/>
        <v>0</v>
      </c>
      <c r="AZ84" s="2">
        <f t="shared" ref="AZ84:AZ91" si="219">IF(F84&lt;G84,1,0)</f>
        <v>1</v>
      </c>
      <c r="BA84" s="2">
        <f t="shared" ref="BA84:BA91" si="220">IF(F84&lt;H84,1,0)</f>
        <v>0</v>
      </c>
      <c r="BB84" s="2">
        <f t="shared" ref="BB84:BB91" si="221">IF(F84&lt;I84,1,0)</f>
        <v>0</v>
      </c>
      <c r="BC84" s="2">
        <f t="shared" ref="BC84:BC91" si="222">IF(G84&lt;F84,1,0)</f>
        <v>0</v>
      </c>
      <c r="BD84" s="2">
        <f t="shared" ref="BD84:BD91" si="223">IF(G84&lt;H84,1,0)</f>
        <v>0</v>
      </c>
      <c r="BE84" s="2">
        <f t="shared" ref="BE84:BE91" si="224">IF(G84&lt;I84,1,0)</f>
        <v>0</v>
      </c>
      <c r="BF84" s="2">
        <f t="shared" ref="BF84:BF91" si="225">IF(H84&lt;F84,1,0)</f>
        <v>1</v>
      </c>
      <c r="BG84" s="2">
        <f t="shared" ref="BG84:BG91" si="226">IF(H84&lt;G84,1,0)</f>
        <v>1</v>
      </c>
      <c r="BH84" s="2">
        <f t="shared" ref="BH84:BH91" si="227">IF(H84&lt;I84,1,0)</f>
        <v>1</v>
      </c>
      <c r="BI84" s="2">
        <f t="shared" ref="BI84:BI91" si="228">IF(I84&lt;F84,1,0)</f>
        <v>0</v>
      </c>
      <c r="BJ84" s="2">
        <f t="shared" ref="BJ84:BJ91" si="229">IF(I84&lt;G84,1,0)</f>
        <v>1</v>
      </c>
      <c r="BK84" s="2">
        <f t="shared" ref="BK84:BK91" si="230">IF(I84&lt;H84,1,0)</f>
        <v>0</v>
      </c>
      <c r="BM84" s="8" t="str">
        <f t="shared" si="199"/>
        <v>Dan</v>
      </c>
      <c r="BN84" s="2">
        <f t="shared" si="166"/>
        <v>0</v>
      </c>
      <c r="BO84" s="2">
        <f t="shared" si="167"/>
        <v>0</v>
      </c>
      <c r="BP84" s="2">
        <f t="shared" si="168"/>
        <v>1</v>
      </c>
      <c r="BQ84" s="2">
        <f t="shared" si="169"/>
        <v>0</v>
      </c>
      <c r="BS84" s="2">
        <f t="shared" si="146"/>
        <v>0</v>
      </c>
      <c r="BT84" s="2">
        <f t="shared" si="200"/>
        <v>1</v>
      </c>
      <c r="BU84" s="2">
        <f t="shared" si="201"/>
        <v>0</v>
      </c>
      <c r="BV84" s="2">
        <f t="shared" si="202"/>
        <v>0</v>
      </c>
      <c r="BX84" s="2">
        <f t="shared" si="203"/>
        <v>0</v>
      </c>
      <c r="BY84" s="2" t="str">
        <f t="shared" si="147"/>
        <v>N/A</v>
      </c>
      <c r="BZ84" s="2" t="str">
        <f t="shared" si="204"/>
        <v>N/A</v>
      </c>
      <c r="CA84" s="2" t="str">
        <f t="shared" si="205"/>
        <v>N/A</v>
      </c>
      <c r="CB84" s="2" t="str">
        <f t="shared" si="206"/>
        <v>N/A</v>
      </c>
      <c r="CD84" s="2">
        <f t="shared" si="207"/>
        <v>1</v>
      </c>
      <c r="CE84" s="2">
        <f t="shared" si="148"/>
        <v>6</v>
      </c>
      <c r="CF84" s="2">
        <f t="shared" si="208"/>
        <v>8</v>
      </c>
      <c r="CG84" s="2">
        <f t="shared" si="209"/>
        <v>5</v>
      </c>
      <c r="CH84" s="2">
        <f t="shared" si="210"/>
        <v>6</v>
      </c>
      <c r="CJ84" s="2">
        <f t="shared" si="170"/>
        <v>0</v>
      </c>
      <c r="CK84" s="2" t="str">
        <f t="shared" si="149"/>
        <v>N/A</v>
      </c>
      <c r="CL84" s="2" t="str">
        <f t="shared" si="211"/>
        <v>N/A</v>
      </c>
      <c r="CM84" s="2" t="str">
        <f t="shared" si="212"/>
        <v>N/A</v>
      </c>
      <c r="CN84" s="2" t="str">
        <f t="shared" si="213"/>
        <v>N/A</v>
      </c>
      <c r="CP84" s="2">
        <v>2</v>
      </c>
      <c r="CQ84" s="2">
        <v>2</v>
      </c>
      <c r="CR84" s="2">
        <v>2</v>
      </c>
      <c r="CS84" s="2">
        <v>2</v>
      </c>
      <c r="CU84" s="2">
        <v>0</v>
      </c>
      <c r="CV84" s="2">
        <v>0</v>
      </c>
      <c r="CW84" s="2">
        <v>0</v>
      </c>
      <c r="CX84" s="2">
        <v>0</v>
      </c>
      <c r="CZ84" s="2">
        <v>1</v>
      </c>
      <c r="DA84" s="2">
        <v>0</v>
      </c>
      <c r="DB84" s="2">
        <v>1</v>
      </c>
      <c r="DC84" s="2">
        <v>0</v>
      </c>
    </row>
    <row r="85" spans="1:107" x14ac:dyDescent="0.2">
      <c r="A85" s="2" t="s">
        <v>233</v>
      </c>
      <c r="B85" s="2">
        <v>12</v>
      </c>
      <c r="C85" s="2">
        <v>455</v>
      </c>
      <c r="D85" s="2">
        <v>5</v>
      </c>
      <c r="E85" s="2">
        <v>4</v>
      </c>
      <c r="F85" s="2">
        <v>7</v>
      </c>
      <c r="G85" s="2">
        <v>5</v>
      </c>
      <c r="H85" s="2">
        <v>5</v>
      </c>
      <c r="I85" s="2">
        <v>6</v>
      </c>
      <c r="J85" s="2">
        <v>1</v>
      </c>
      <c r="L85" s="2">
        <f t="shared" si="215"/>
        <v>0</v>
      </c>
      <c r="M85" s="2">
        <f t="shared" si="216"/>
        <v>1</v>
      </c>
      <c r="N85" s="2">
        <f t="shared" si="217"/>
        <v>1</v>
      </c>
      <c r="O85" s="2">
        <f t="shared" si="218"/>
        <v>0</v>
      </c>
      <c r="Q85" s="2">
        <f t="shared" ref="Q85:Q91" si="231">IF(F85&lt;$D85,1,0)</f>
        <v>0</v>
      </c>
      <c r="R85" s="2">
        <f t="shared" ref="R85:R91" si="232">IF(G85&lt;$D85,1,0)</f>
        <v>0</v>
      </c>
      <c r="S85" s="2">
        <f t="shared" ref="S85:S91" si="233">IF(H85&lt;$D85,1,0)</f>
        <v>0</v>
      </c>
      <c r="T85" s="2">
        <f t="shared" ref="T85:T91" si="234">IF(I85&lt;$D85,1,0)</f>
        <v>0</v>
      </c>
      <c r="V85" s="2">
        <f t="shared" ref="V85:V91" si="235">IF(F85-1=$D85,1,0)</f>
        <v>0</v>
      </c>
      <c r="W85" s="2">
        <f t="shared" ref="W85:W91" si="236">IF(G85-1=$D85,1,0)</f>
        <v>0</v>
      </c>
      <c r="X85" s="2">
        <f t="shared" ref="X85:X91" si="237">IF(H85-1=$D85,1,0)</f>
        <v>0</v>
      </c>
      <c r="Y85" s="2">
        <f t="shared" ref="Y85:Y91" si="238">IF(I85-1=$D85,1,0)</f>
        <v>1</v>
      </c>
      <c r="AA85" s="2">
        <f t="shared" ref="AA85:AA91" si="239">IF(F85-2=$D85,1,0)</f>
        <v>1</v>
      </c>
      <c r="AB85" s="2">
        <f t="shared" ref="AB85:AB91" si="240">IF(G85-2=$D85,1,0)</f>
        <v>0</v>
      </c>
      <c r="AC85" s="2">
        <f t="shared" ref="AC85:AC91" si="241">IF(H85-2=$D85,1,0)</f>
        <v>0</v>
      </c>
      <c r="AD85" s="2">
        <f t="shared" ref="AD85:AD91" si="242">IF(I85-2=$D85,1,0)</f>
        <v>0</v>
      </c>
      <c r="AF85" s="2">
        <f t="shared" ref="AF85:AF91" si="243">IF(F85-3=$D85,1,0)</f>
        <v>0</v>
      </c>
      <c r="AG85" s="2">
        <f t="shared" ref="AG85:AG91" si="244">IF(G85-3=$D85,1,0)</f>
        <v>0</v>
      </c>
      <c r="AH85" s="2">
        <f t="shared" ref="AH85:AH91" si="245">IF(H85-3=$D85,1,0)</f>
        <v>0</v>
      </c>
      <c r="AI85" s="2">
        <f t="shared" ref="AI85:AI91" si="246">IF(I85-3=$D85,1,0)</f>
        <v>0</v>
      </c>
      <c r="AK85" s="2">
        <f t="shared" ref="AK85:AK91" si="247">IF(F85-4=$D85,1,0)</f>
        <v>0</v>
      </c>
      <c r="AL85" s="2">
        <f t="shared" ref="AL85:AL91" si="248">IF(G85-4=$D85,1,0)</f>
        <v>0</v>
      </c>
      <c r="AM85" s="2">
        <f t="shared" ref="AM85:AM91" si="249">IF(H85-4=$D85,1,0)</f>
        <v>0</v>
      </c>
      <c r="AN85" s="2">
        <f t="shared" ref="AN85:AN91" si="250">IF(I85-4=$D85,1,0)</f>
        <v>0</v>
      </c>
      <c r="AP85" s="2">
        <f t="shared" ref="AP85:AP91" si="251">IF(F85-5=$D85,1,0)</f>
        <v>0</v>
      </c>
      <c r="AQ85" s="2">
        <f t="shared" ref="AQ85:AQ91" si="252">IF(G85-5=$D85,1,0)</f>
        <v>0</v>
      </c>
      <c r="AR85" s="2">
        <f t="shared" ref="AR85:AR91" si="253">IF(H85-5=$D85,1,0)</f>
        <v>0</v>
      </c>
      <c r="AS85" s="2">
        <f t="shared" ref="AS85:AS91" si="254">IF(I85-5=$D85,1,0)</f>
        <v>0</v>
      </c>
      <c r="AU85" s="2">
        <f t="shared" ref="AU85:AU91" si="255">IF(F85-6=$D85,1,0)</f>
        <v>0</v>
      </c>
      <c r="AV85" s="2">
        <f t="shared" ref="AV85:AV91" si="256">IF(G85-6=$D85,1,0)</f>
        <v>0</v>
      </c>
      <c r="AW85" s="2">
        <f t="shared" ref="AW85:AW91" si="257">IF(H85-6=$D85,1,0)</f>
        <v>0</v>
      </c>
      <c r="AX85" s="2">
        <f t="shared" ref="AX85:AX91" si="258">IF(I85-6=$D85,1,0)</f>
        <v>0</v>
      </c>
      <c r="AZ85" s="2">
        <f t="shared" si="219"/>
        <v>0</v>
      </c>
      <c r="BA85" s="2">
        <f t="shared" si="220"/>
        <v>0</v>
      </c>
      <c r="BB85" s="2">
        <f t="shared" si="221"/>
        <v>0</v>
      </c>
      <c r="BC85" s="2">
        <f t="shared" si="222"/>
        <v>1</v>
      </c>
      <c r="BD85" s="2">
        <f t="shared" si="223"/>
        <v>0</v>
      </c>
      <c r="BE85" s="2">
        <f t="shared" si="224"/>
        <v>1</v>
      </c>
      <c r="BF85" s="2">
        <f t="shared" si="225"/>
        <v>1</v>
      </c>
      <c r="BG85" s="2">
        <f t="shared" si="226"/>
        <v>0</v>
      </c>
      <c r="BH85" s="2">
        <f t="shared" si="227"/>
        <v>1</v>
      </c>
      <c r="BI85" s="2">
        <f t="shared" si="228"/>
        <v>1</v>
      </c>
      <c r="BJ85" s="2">
        <f t="shared" si="229"/>
        <v>0</v>
      </c>
      <c r="BK85" s="2">
        <f t="shared" si="230"/>
        <v>0</v>
      </c>
      <c r="BM85" s="8">
        <f t="shared" si="199"/>
        <v>0</v>
      </c>
      <c r="BN85" s="2">
        <f t="shared" si="166"/>
        <v>0</v>
      </c>
      <c r="BO85" s="2">
        <f t="shared" si="167"/>
        <v>0</v>
      </c>
      <c r="BP85" s="2">
        <f t="shared" si="168"/>
        <v>0</v>
      </c>
      <c r="BQ85" s="2">
        <f t="shared" si="169"/>
        <v>0</v>
      </c>
      <c r="BS85" s="2">
        <f t="shared" ref="BS85:BS91" si="259">IF(F85&gt;=($D85*2),1,0)</f>
        <v>0</v>
      </c>
      <c r="BT85" s="2">
        <f t="shared" ref="BT85:BT91" si="260">IF(G85&gt;=($D85*2),1,0)</f>
        <v>0</v>
      </c>
      <c r="BU85" s="2">
        <f t="shared" ref="BU85:BU91" si="261">IF(H85&gt;=($D85*2),1,0)</f>
        <v>0</v>
      </c>
      <c r="BV85" s="2">
        <f t="shared" ref="BV85:BV91" si="262">IF(I85&gt;=($D85*2),1,0)</f>
        <v>0</v>
      </c>
      <c r="BX85" s="2">
        <f t="shared" si="203"/>
        <v>0</v>
      </c>
      <c r="BY85" s="2" t="str">
        <f t="shared" ref="BY85:BY91" si="263">IF($D85=3,F85,"N/A")</f>
        <v>N/A</v>
      </c>
      <c r="BZ85" s="2" t="str">
        <f t="shared" ref="BZ85:BZ91" si="264">IF($D85=3,G85,"N/A")</f>
        <v>N/A</v>
      </c>
      <c r="CA85" s="2" t="str">
        <f t="shared" ref="CA85:CA91" si="265">IF($D85=3,H85,"N/A")</f>
        <v>N/A</v>
      </c>
      <c r="CB85" s="2" t="str">
        <f t="shared" ref="CB85:CB91" si="266">IF($D85=3,I85,"N/A")</f>
        <v>N/A</v>
      </c>
      <c r="CD85" s="2">
        <f t="shared" si="207"/>
        <v>0</v>
      </c>
      <c r="CE85" s="2" t="str">
        <f t="shared" ref="CE85:CE91" si="267">IF($D85=4,F85,"N/A")</f>
        <v>N/A</v>
      </c>
      <c r="CF85" s="2" t="str">
        <f t="shared" ref="CF85:CF91" si="268">IF($D85=4,G85,"N/A")</f>
        <v>N/A</v>
      </c>
      <c r="CG85" s="2" t="str">
        <f t="shared" ref="CG85:CG91" si="269">IF($D85=4,H85,"N/A")</f>
        <v>N/A</v>
      </c>
      <c r="CH85" s="2" t="str">
        <f t="shared" ref="CH85:CH91" si="270">IF($D85=4,I85,"N/A")</f>
        <v>N/A</v>
      </c>
      <c r="CJ85" s="2">
        <f t="shared" si="170"/>
        <v>1</v>
      </c>
      <c r="CK85" s="2">
        <f t="shared" ref="CK85:CK91" si="271">IF($D85=5,F85,"N/A")</f>
        <v>7</v>
      </c>
      <c r="CL85" s="2">
        <f t="shared" ref="CL85:CL91" si="272">IF($D85=5,G85,"N/A")</f>
        <v>5</v>
      </c>
      <c r="CM85" s="2">
        <f t="shared" ref="CM85:CM91" si="273">IF($D85=5,H85,"N/A")</f>
        <v>5</v>
      </c>
      <c r="CN85" s="2">
        <f t="shared" ref="CN85:CN91" si="274">IF($D85=5,I85,"N/A")</f>
        <v>6</v>
      </c>
      <c r="CP85" s="2">
        <v>2</v>
      </c>
      <c r="CQ85" s="2">
        <v>2</v>
      </c>
      <c r="CR85" s="2">
        <v>2</v>
      </c>
      <c r="CS85" s="2">
        <v>1</v>
      </c>
      <c r="CU85" s="2">
        <v>0</v>
      </c>
      <c r="CV85" s="2">
        <v>1</v>
      </c>
      <c r="CW85" s="2">
        <v>1</v>
      </c>
      <c r="CX85" s="2">
        <v>0</v>
      </c>
      <c r="CZ85" s="2">
        <v>0</v>
      </c>
      <c r="DA85" s="2">
        <v>1</v>
      </c>
      <c r="DB85" s="2">
        <v>1</v>
      </c>
      <c r="DC85" s="2">
        <v>1</v>
      </c>
    </row>
    <row r="86" spans="1:107" x14ac:dyDescent="0.2">
      <c r="A86" s="2" t="s">
        <v>233</v>
      </c>
      <c r="B86" s="2">
        <v>13</v>
      </c>
      <c r="C86" s="2">
        <v>340</v>
      </c>
      <c r="D86" s="2">
        <v>4</v>
      </c>
      <c r="E86" s="2">
        <v>2</v>
      </c>
      <c r="F86" s="2">
        <v>6</v>
      </c>
      <c r="G86" s="2">
        <v>5</v>
      </c>
      <c r="H86" s="2">
        <v>6</v>
      </c>
      <c r="I86" s="2">
        <v>7</v>
      </c>
      <c r="J86" s="2">
        <v>1</v>
      </c>
      <c r="L86" s="2">
        <f t="shared" si="215"/>
        <v>0</v>
      </c>
      <c r="M86" s="2">
        <f t="shared" si="216"/>
        <v>0</v>
      </c>
      <c r="N86" s="2">
        <f t="shared" si="217"/>
        <v>0</v>
      </c>
      <c r="O86" s="2">
        <f t="shared" si="218"/>
        <v>0</v>
      </c>
      <c r="Q86" s="2">
        <f t="shared" si="231"/>
        <v>0</v>
      </c>
      <c r="R86" s="2">
        <f t="shared" si="232"/>
        <v>0</v>
      </c>
      <c r="S86" s="2">
        <f t="shared" si="233"/>
        <v>0</v>
      </c>
      <c r="T86" s="2">
        <f t="shared" si="234"/>
        <v>0</v>
      </c>
      <c r="V86" s="2">
        <f t="shared" si="235"/>
        <v>0</v>
      </c>
      <c r="W86" s="2">
        <f t="shared" si="236"/>
        <v>1</v>
      </c>
      <c r="X86" s="2">
        <f t="shared" si="237"/>
        <v>0</v>
      </c>
      <c r="Y86" s="2">
        <f t="shared" si="238"/>
        <v>0</v>
      </c>
      <c r="AA86" s="2">
        <f t="shared" si="239"/>
        <v>1</v>
      </c>
      <c r="AB86" s="2">
        <f t="shared" si="240"/>
        <v>0</v>
      </c>
      <c r="AC86" s="2">
        <f t="shared" si="241"/>
        <v>1</v>
      </c>
      <c r="AD86" s="2">
        <f t="shared" si="242"/>
        <v>0</v>
      </c>
      <c r="AF86" s="2">
        <f t="shared" si="243"/>
        <v>0</v>
      </c>
      <c r="AG86" s="2">
        <f t="shared" si="244"/>
        <v>0</v>
      </c>
      <c r="AH86" s="2">
        <f t="shared" si="245"/>
        <v>0</v>
      </c>
      <c r="AI86" s="2">
        <f t="shared" si="246"/>
        <v>1</v>
      </c>
      <c r="AK86" s="2">
        <f t="shared" si="247"/>
        <v>0</v>
      </c>
      <c r="AL86" s="2">
        <f t="shared" si="248"/>
        <v>0</v>
      </c>
      <c r="AM86" s="2">
        <f t="shared" si="249"/>
        <v>0</v>
      </c>
      <c r="AN86" s="2">
        <f t="shared" si="250"/>
        <v>0</v>
      </c>
      <c r="AP86" s="2">
        <f t="shared" si="251"/>
        <v>0</v>
      </c>
      <c r="AQ86" s="2">
        <f t="shared" si="252"/>
        <v>0</v>
      </c>
      <c r="AR86" s="2">
        <f t="shared" si="253"/>
        <v>0</v>
      </c>
      <c r="AS86" s="2">
        <f t="shared" si="254"/>
        <v>0</v>
      </c>
      <c r="AU86" s="2">
        <f t="shared" si="255"/>
        <v>0</v>
      </c>
      <c r="AV86" s="2">
        <f t="shared" si="256"/>
        <v>0</v>
      </c>
      <c r="AW86" s="2">
        <f t="shared" si="257"/>
        <v>0</v>
      </c>
      <c r="AX86" s="2">
        <f t="shared" si="258"/>
        <v>0</v>
      </c>
      <c r="AZ86" s="2">
        <f t="shared" si="219"/>
        <v>0</v>
      </c>
      <c r="BA86" s="2">
        <f t="shared" si="220"/>
        <v>0</v>
      </c>
      <c r="BB86" s="2">
        <f t="shared" si="221"/>
        <v>1</v>
      </c>
      <c r="BC86" s="2">
        <f t="shared" si="222"/>
        <v>1</v>
      </c>
      <c r="BD86" s="2">
        <f t="shared" si="223"/>
        <v>1</v>
      </c>
      <c r="BE86" s="2">
        <f t="shared" si="224"/>
        <v>1</v>
      </c>
      <c r="BF86" s="2">
        <f t="shared" si="225"/>
        <v>0</v>
      </c>
      <c r="BG86" s="2">
        <f t="shared" si="226"/>
        <v>0</v>
      </c>
      <c r="BH86" s="2">
        <f t="shared" si="227"/>
        <v>1</v>
      </c>
      <c r="BI86" s="2">
        <f t="shared" si="228"/>
        <v>0</v>
      </c>
      <c r="BJ86" s="2">
        <f t="shared" si="229"/>
        <v>0</v>
      </c>
      <c r="BK86" s="2">
        <f t="shared" si="230"/>
        <v>0</v>
      </c>
      <c r="BM86" s="8" t="str">
        <f t="shared" si="199"/>
        <v>Scott</v>
      </c>
      <c r="BN86" s="2">
        <f t="shared" si="166"/>
        <v>0</v>
      </c>
      <c r="BO86" s="2">
        <f t="shared" si="167"/>
        <v>1</v>
      </c>
      <c r="BP86" s="2">
        <f t="shared" si="168"/>
        <v>0</v>
      </c>
      <c r="BQ86" s="2">
        <f t="shared" si="169"/>
        <v>0</v>
      </c>
      <c r="BS86" s="2">
        <f t="shared" si="259"/>
        <v>0</v>
      </c>
      <c r="BT86" s="2">
        <f t="shared" si="260"/>
        <v>0</v>
      </c>
      <c r="BU86" s="2">
        <f t="shared" si="261"/>
        <v>0</v>
      </c>
      <c r="BV86" s="2">
        <f t="shared" si="262"/>
        <v>0</v>
      </c>
      <c r="BX86" s="2">
        <f t="shared" si="203"/>
        <v>0</v>
      </c>
      <c r="BY86" s="2" t="str">
        <f t="shared" si="263"/>
        <v>N/A</v>
      </c>
      <c r="BZ86" s="2" t="str">
        <f t="shared" si="264"/>
        <v>N/A</v>
      </c>
      <c r="CA86" s="2" t="str">
        <f t="shared" si="265"/>
        <v>N/A</v>
      </c>
      <c r="CB86" s="2" t="str">
        <f t="shared" si="266"/>
        <v>N/A</v>
      </c>
      <c r="CD86" s="2">
        <f t="shared" si="207"/>
        <v>1</v>
      </c>
      <c r="CE86" s="2">
        <f t="shared" si="267"/>
        <v>6</v>
      </c>
      <c r="CF86" s="2">
        <f t="shared" si="268"/>
        <v>5</v>
      </c>
      <c r="CG86" s="2">
        <f t="shared" si="269"/>
        <v>6</v>
      </c>
      <c r="CH86" s="2">
        <f t="shared" si="270"/>
        <v>7</v>
      </c>
      <c r="CJ86" s="2">
        <f t="shared" si="170"/>
        <v>0</v>
      </c>
      <c r="CK86" s="2" t="str">
        <f t="shared" si="271"/>
        <v>N/A</v>
      </c>
      <c r="CL86" s="2" t="str">
        <f t="shared" si="272"/>
        <v>N/A</v>
      </c>
      <c r="CM86" s="2" t="str">
        <f t="shared" si="273"/>
        <v>N/A</v>
      </c>
      <c r="CN86" s="2" t="str">
        <f t="shared" si="274"/>
        <v>N/A</v>
      </c>
      <c r="CP86" s="2">
        <v>2</v>
      </c>
      <c r="CQ86" s="2">
        <v>2</v>
      </c>
      <c r="CR86" s="2">
        <v>2</v>
      </c>
      <c r="CS86" s="2">
        <v>2</v>
      </c>
      <c r="CU86" s="2">
        <v>0</v>
      </c>
      <c r="CV86" s="2">
        <v>0</v>
      </c>
      <c r="CW86" s="2">
        <v>0</v>
      </c>
      <c r="CX86" s="2">
        <v>0</v>
      </c>
      <c r="CZ86" s="2">
        <v>0</v>
      </c>
      <c r="DA86" s="2">
        <v>0</v>
      </c>
      <c r="DB86" s="2">
        <v>1</v>
      </c>
      <c r="DC86" s="2">
        <v>0</v>
      </c>
    </row>
    <row r="87" spans="1:107" x14ac:dyDescent="0.2">
      <c r="A87" s="2" t="s">
        <v>233</v>
      </c>
      <c r="B87" s="2">
        <v>14</v>
      </c>
      <c r="C87" s="2">
        <v>182</v>
      </c>
      <c r="D87" s="2">
        <v>3</v>
      </c>
      <c r="E87" s="2">
        <v>16</v>
      </c>
      <c r="F87" s="2">
        <v>4</v>
      </c>
      <c r="G87" s="2">
        <v>4</v>
      </c>
      <c r="H87" s="2">
        <v>4</v>
      </c>
      <c r="I87" s="2">
        <v>3</v>
      </c>
      <c r="J87" s="2">
        <v>1</v>
      </c>
      <c r="L87" s="2">
        <f t="shared" si="215"/>
        <v>0</v>
      </c>
      <c r="M87" s="2">
        <f t="shared" si="216"/>
        <v>0</v>
      </c>
      <c r="N87" s="2">
        <f t="shared" si="217"/>
        <v>0</v>
      </c>
      <c r="O87" s="2">
        <f t="shared" si="218"/>
        <v>1</v>
      </c>
      <c r="Q87" s="2">
        <f t="shared" si="231"/>
        <v>0</v>
      </c>
      <c r="R87" s="2">
        <f t="shared" si="232"/>
        <v>0</v>
      </c>
      <c r="S87" s="2">
        <f t="shared" si="233"/>
        <v>0</v>
      </c>
      <c r="T87" s="2">
        <f t="shared" si="234"/>
        <v>0</v>
      </c>
      <c r="V87" s="2">
        <f t="shared" si="235"/>
        <v>1</v>
      </c>
      <c r="W87" s="2">
        <f t="shared" si="236"/>
        <v>1</v>
      </c>
      <c r="X87" s="2">
        <f t="shared" si="237"/>
        <v>1</v>
      </c>
      <c r="Y87" s="2">
        <f t="shared" si="238"/>
        <v>0</v>
      </c>
      <c r="AA87" s="2">
        <f t="shared" si="239"/>
        <v>0</v>
      </c>
      <c r="AB87" s="2">
        <f t="shared" si="240"/>
        <v>0</v>
      </c>
      <c r="AC87" s="2">
        <f t="shared" si="241"/>
        <v>0</v>
      </c>
      <c r="AD87" s="2">
        <f t="shared" si="242"/>
        <v>0</v>
      </c>
      <c r="AF87" s="2">
        <f t="shared" si="243"/>
        <v>0</v>
      </c>
      <c r="AG87" s="2">
        <f t="shared" si="244"/>
        <v>0</v>
      </c>
      <c r="AH87" s="2">
        <f t="shared" si="245"/>
        <v>0</v>
      </c>
      <c r="AI87" s="2">
        <f t="shared" si="246"/>
        <v>0</v>
      </c>
      <c r="AK87" s="2">
        <f t="shared" si="247"/>
        <v>0</v>
      </c>
      <c r="AL87" s="2">
        <f t="shared" si="248"/>
        <v>0</v>
      </c>
      <c r="AM87" s="2">
        <f t="shared" si="249"/>
        <v>0</v>
      </c>
      <c r="AN87" s="2">
        <f t="shared" si="250"/>
        <v>0</v>
      </c>
      <c r="AP87" s="2">
        <f t="shared" si="251"/>
        <v>0</v>
      </c>
      <c r="AQ87" s="2">
        <f t="shared" si="252"/>
        <v>0</v>
      </c>
      <c r="AR87" s="2">
        <f t="shared" si="253"/>
        <v>0</v>
      </c>
      <c r="AS87" s="2">
        <f t="shared" si="254"/>
        <v>0</v>
      </c>
      <c r="AU87" s="2">
        <f t="shared" si="255"/>
        <v>0</v>
      </c>
      <c r="AV87" s="2">
        <f t="shared" si="256"/>
        <v>0</v>
      </c>
      <c r="AW87" s="2">
        <f t="shared" si="257"/>
        <v>0</v>
      </c>
      <c r="AX87" s="2">
        <f t="shared" si="258"/>
        <v>0</v>
      </c>
      <c r="AZ87" s="2">
        <f t="shared" si="219"/>
        <v>0</v>
      </c>
      <c r="BA87" s="2">
        <f t="shared" si="220"/>
        <v>0</v>
      </c>
      <c r="BB87" s="2">
        <f t="shared" si="221"/>
        <v>0</v>
      </c>
      <c r="BC87" s="2">
        <f t="shared" si="222"/>
        <v>0</v>
      </c>
      <c r="BD87" s="2">
        <f t="shared" si="223"/>
        <v>0</v>
      </c>
      <c r="BE87" s="2">
        <f t="shared" si="224"/>
        <v>0</v>
      </c>
      <c r="BF87" s="2">
        <f t="shared" si="225"/>
        <v>0</v>
      </c>
      <c r="BG87" s="2">
        <f t="shared" si="226"/>
        <v>0</v>
      </c>
      <c r="BH87" s="2">
        <f t="shared" si="227"/>
        <v>0</v>
      </c>
      <c r="BI87" s="2">
        <f t="shared" si="228"/>
        <v>1</v>
      </c>
      <c r="BJ87" s="2">
        <f t="shared" si="229"/>
        <v>1</v>
      </c>
      <c r="BK87" s="2">
        <f t="shared" si="230"/>
        <v>1</v>
      </c>
      <c r="BM87" s="8" t="str">
        <f t="shared" si="199"/>
        <v>Droz</v>
      </c>
      <c r="BN87" s="2">
        <f t="shared" si="166"/>
        <v>0</v>
      </c>
      <c r="BO87" s="2">
        <f t="shared" si="167"/>
        <v>0</v>
      </c>
      <c r="BP87" s="2">
        <f t="shared" si="168"/>
        <v>0</v>
      </c>
      <c r="BQ87" s="2">
        <f t="shared" si="169"/>
        <v>1</v>
      </c>
      <c r="BS87" s="2">
        <f t="shared" si="259"/>
        <v>0</v>
      </c>
      <c r="BT87" s="2">
        <f t="shared" si="260"/>
        <v>0</v>
      </c>
      <c r="BU87" s="2">
        <f t="shared" si="261"/>
        <v>0</v>
      </c>
      <c r="BV87" s="2">
        <f t="shared" si="262"/>
        <v>0</v>
      </c>
      <c r="BX87" s="2">
        <f t="shared" si="203"/>
        <v>1</v>
      </c>
      <c r="BY87" s="2">
        <f t="shared" si="263"/>
        <v>4</v>
      </c>
      <c r="BZ87" s="2">
        <f t="shared" si="264"/>
        <v>4</v>
      </c>
      <c r="CA87" s="2">
        <f t="shared" si="265"/>
        <v>4</v>
      </c>
      <c r="CB87" s="2">
        <f t="shared" si="266"/>
        <v>3</v>
      </c>
      <c r="CD87" s="2">
        <f t="shared" si="207"/>
        <v>0</v>
      </c>
      <c r="CE87" s="2" t="str">
        <f t="shared" si="267"/>
        <v>N/A</v>
      </c>
      <c r="CF87" s="2" t="str">
        <f t="shared" si="268"/>
        <v>N/A</v>
      </c>
      <c r="CG87" s="2" t="str">
        <f t="shared" si="269"/>
        <v>N/A</v>
      </c>
      <c r="CH87" s="2" t="str">
        <f t="shared" si="270"/>
        <v>N/A</v>
      </c>
      <c r="CJ87" s="2">
        <f t="shared" si="170"/>
        <v>0</v>
      </c>
      <c r="CK87" s="2" t="str">
        <f t="shared" si="271"/>
        <v>N/A</v>
      </c>
      <c r="CL87" s="2" t="str">
        <f t="shared" si="272"/>
        <v>N/A</v>
      </c>
      <c r="CM87" s="2" t="str">
        <f t="shared" si="273"/>
        <v>N/A</v>
      </c>
      <c r="CN87" s="2" t="str">
        <f t="shared" si="274"/>
        <v>N/A</v>
      </c>
      <c r="CP87" s="2">
        <v>2</v>
      </c>
      <c r="CQ87" s="2">
        <v>1</v>
      </c>
      <c r="CR87" s="2">
        <v>2</v>
      </c>
      <c r="CS87" s="2">
        <v>2</v>
      </c>
      <c r="CU87" s="2">
        <v>0</v>
      </c>
      <c r="CV87" s="2">
        <v>0</v>
      </c>
      <c r="CW87" s="2">
        <v>0</v>
      </c>
      <c r="CX87" s="2">
        <v>1</v>
      </c>
      <c r="CZ87" s="2">
        <v>0</v>
      </c>
      <c r="DA87" s="2">
        <v>0</v>
      </c>
      <c r="DB87" s="2">
        <v>0</v>
      </c>
      <c r="DC87" s="2">
        <v>0</v>
      </c>
    </row>
    <row r="88" spans="1:107" x14ac:dyDescent="0.2">
      <c r="A88" s="2" t="s">
        <v>233</v>
      </c>
      <c r="B88" s="2">
        <v>15</v>
      </c>
      <c r="C88" s="2">
        <v>358</v>
      </c>
      <c r="D88" s="2">
        <v>4</v>
      </c>
      <c r="E88" s="2">
        <v>14</v>
      </c>
      <c r="F88" s="2">
        <v>6</v>
      </c>
      <c r="G88" s="2">
        <v>6</v>
      </c>
      <c r="H88" s="2">
        <v>4</v>
      </c>
      <c r="I88" s="2">
        <v>4</v>
      </c>
      <c r="J88" s="2">
        <v>1</v>
      </c>
      <c r="L88" s="2">
        <f t="shared" si="215"/>
        <v>0</v>
      </c>
      <c r="M88" s="2">
        <f t="shared" si="216"/>
        <v>0</v>
      </c>
      <c r="N88" s="2">
        <f t="shared" si="217"/>
        <v>1</v>
      </c>
      <c r="O88" s="2">
        <f t="shared" si="218"/>
        <v>1</v>
      </c>
      <c r="Q88" s="2">
        <f t="shared" si="231"/>
        <v>0</v>
      </c>
      <c r="R88" s="2">
        <f t="shared" si="232"/>
        <v>0</v>
      </c>
      <c r="S88" s="2">
        <f t="shared" si="233"/>
        <v>0</v>
      </c>
      <c r="T88" s="2">
        <f t="shared" si="234"/>
        <v>0</v>
      </c>
      <c r="V88" s="2">
        <f t="shared" si="235"/>
        <v>0</v>
      </c>
      <c r="W88" s="2">
        <f t="shared" si="236"/>
        <v>0</v>
      </c>
      <c r="X88" s="2">
        <f t="shared" si="237"/>
        <v>0</v>
      </c>
      <c r="Y88" s="2">
        <f t="shared" si="238"/>
        <v>0</v>
      </c>
      <c r="AA88" s="2">
        <f t="shared" si="239"/>
        <v>1</v>
      </c>
      <c r="AB88" s="2">
        <f t="shared" si="240"/>
        <v>1</v>
      </c>
      <c r="AC88" s="2">
        <f t="shared" si="241"/>
        <v>0</v>
      </c>
      <c r="AD88" s="2">
        <f t="shared" si="242"/>
        <v>0</v>
      </c>
      <c r="AF88" s="2">
        <f t="shared" si="243"/>
        <v>0</v>
      </c>
      <c r="AG88" s="2">
        <f t="shared" si="244"/>
        <v>0</v>
      </c>
      <c r="AH88" s="2">
        <f t="shared" si="245"/>
        <v>0</v>
      </c>
      <c r="AI88" s="2">
        <f t="shared" si="246"/>
        <v>0</v>
      </c>
      <c r="AK88" s="2">
        <f t="shared" si="247"/>
        <v>0</v>
      </c>
      <c r="AL88" s="2">
        <f t="shared" si="248"/>
        <v>0</v>
      </c>
      <c r="AM88" s="2">
        <f t="shared" si="249"/>
        <v>0</v>
      </c>
      <c r="AN88" s="2">
        <f t="shared" si="250"/>
        <v>0</v>
      </c>
      <c r="AP88" s="2">
        <f t="shared" si="251"/>
        <v>0</v>
      </c>
      <c r="AQ88" s="2">
        <f t="shared" si="252"/>
        <v>0</v>
      </c>
      <c r="AR88" s="2">
        <f t="shared" si="253"/>
        <v>0</v>
      </c>
      <c r="AS88" s="2">
        <f t="shared" si="254"/>
        <v>0</v>
      </c>
      <c r="AU88" s="2">
        <f t="shared" si="255"/>
        <v>0</v>
      </c>
      <c r="AV88" s="2">
        <f t="shared" si="256"/>
        <v>0</v>
      </c>
      <c r="AW88" s="2">
        <f t="shared" si="257"/>
        <v>0</v>
      </c>
      <c r="AX88" s="2">
        <f t="shared" si="258"/>
        <v>0</v>
      </c>
      <c r="AZ88" s="2">
        <f t="shared" si="219"/>
        <v>0</v>
      </c>
      <c r="BA88" s="2">
        <f t="shared" si="220"/>
        <v>0</v>
      </c>
      <c r="BB88" s="2">
        <f t="shared" si="221"/>
        <v>0</v>
      </c>
      <c r="BC88" s="2">
        <f t="shared" si="222"/>
        <v>0</v>
      </c>
      <c r="BD88" s="2">
        <f t="shared" si="223"/>
        <v>0</v>
      </c>
      <c r="BE88" s="2">
        <f t="shared" si="224"/>
        <v>0</v>
      </c>
      <c r="BF88" s="2">
        <f t="shared" si="225"/>
        <v>1</v>
      </c>
      <c r="BG88" s="2">
        <f t="shared" si="226"/>
        <v>1</v>
      </c>
      <c r="BH88" s="2">
        <f t="shared" si="227"/>
        <v>0</v>
      </c>
      <c r="BI88" s="2">
        <f t="shared" si="228"/>
        <v>1</v>
      </c>
      <c r="BJ88" s="2">
        <f t="shared" si="229"/>
        <v>1</v>
      </c>
      <c r="BK88" s="2">
        <f t="shared" si="230"/>
        <v>0</v>
      </c>
      <c r="BM88" s="8">
        <f t="shared" si="199"/>
        <v>0</v>
      </c>
      <c r="BN88" s="2">
        <f t="shared" si="166"/>
        <v>0</v>
      </c>
      <c r="BO88" s="2">
        <f t="shared" si="167"/>
        <v>0</v>
      </c>
      <c r="BP88" s="2">
        <f t="shared" si="168"/>
        <v>0</v>
      </c>
      <c r="BQ88" s="2">
        <f t="shared" si="169"/>
        <v>0</v>
      </c>
      <c r="BS88" s="2">
        <f t="shared" si="259"/>
        <v>0</v>
      </c>
      <c r="BT88" s="2">
        <f t="shared" si="260"/>
        <v>0</v>
      </c>
      <c r="BU88" s="2">
        <f t="shared" si="261"/>
        <v>0</v>
      </c>
      <c r="BV88" s="2">
        <f t="shared" si="262"/>
        <v>0</v>
      </c>
      <c r="BX88" s="2">
        <f t="shared" si="203"/>
        <v>0</v>
      </c>
      <c r="BY88" s="2" t="str">
        <f t="shared" si="263"/>
        <v>N/A</v>
      </c>
      <c r="BZ88" s="2" t="str">
        <f t="shared" si="264"/>
        <v>N/A</v>
      </c>
      <c r="CA88" s="2" t="str">
        <f t="shared" si="265"/>
        <v>N/A</v>
      </c>
      <c r="CB88" s="2" t="str">
        <f t="shared" si="266"/>
        <v>N/A</v>
      </c>
      <c r="CD88" s="2">
        <f t="shared" si="207"/>
        <v>1</v>
      </c>
      <c r="CE88" s="2">
        <f t="shared" si="267"/>
        <v>6</v>
      </c>
      <c r="CF88" s="2">
        <f t="shared" si="268"/>
        <v>6</v>
      </c>
      <c r="CG88" s="2">
        <f t="shared" si="269"/>
        <v>4</v>
      </c>
      <c r="CH88" s="2">
        <f t="shared" si="270"/>
        <v>4</v>
      </c>
      <c r="CJ88" s="2">
        <f t="shared" si="170"/>
        <v>0</v>
      </c>
      <c r="CK88" s="2" t="str">
        <f t="shared" si="271"/>
        <v>N/A</v>
      </c>
      <c r="CL88" s="2" t="str">
        <f t="shared" si="272"/>
        <v>N/A</v>
      </c>
      <c r="CM88" s="2" t="str">
        <f t="shared" si="273"/>
        <v>N/A</v>
      </c>
      <c r="CN88" s="2" t="str">
        <f t="shared" si="274"/>
        <v>N/A</v>
      </c>
      <c r="CP88" s="2">
        <v>1</v>
      </c>
      <c r="CQ88" s="2">
        <v>3</v>
      </c>
      <c r="CR88" s="2">
        <v>1</v>
      </c>
      <c r="CS88" s="2">
        <v>1</v>
      </c>
      <c r="CU88" s="2">
        <v>0</v>
      </c>
      <c r="CV88" s="2">
        <v>0</v>
      </c>
      <c r="CW88" s="2">
        <v>0</v>
      </c>
      <c r="CX88" s="2">
        <v>0</v>
      </c>
      <c r="CZ88" s="2">
        <v>0</v>
      </c>
      <c r="DA88" s="2">
        <v>1</v>
      </c>
      <c r="DB88" s="2">
        <v>1</v>
      </c>
      <c r="DC88" s="2">
        <v>1</v>
      </c>
    </row>
    <row r="89" spans="1:107" x14ac:dyDescent="0.2">
      <c r="A89" s="2" t="s">
        <v>233</v>
      </c>
      <c r="B89" s="2">
        <v>16</v>
      </c>
      <c r="C89" s="2">
        <v>467</v>
      </c>
      <c r="D89" s="2">
        <v>5</v>
      </c>
      <c r="E89" s="2">
        <v>6</v>
      </c>
      <c r="F89" s="2">
        <v>6</v>
      </c>
      <c r="G89" s="2">
        <v>9</v>
      </c>
      <c r="H89" s="2">
        <v>5</v>
      </c>
      <c r="I89" s="2">
        <v>5</v>
      </c>
      <c r="J89" s="2">
        <v>1</v>
      </c>
      <c r="L89" s="2">
        <f t="shared" si="215"/>
        <v>0</v>
      </c>
      <c r="M89" s="2">
        <f t="shared" si="216"/>
        <v>0</v>
      </c>
      <c r="N89" s="2">
        <f t="shared" si="217"/>
        <v>1</v>
      </c>
      <c r="O89" s="2">
        <f t="shared" si="218"/>
        <v>1</v>
      </c>
      <c r="Q89" s="2">
        <f t="shared" si="231"/>
        <v>0</v>
      </c>
      <c r="R89" s="2">
        <f t="shared" si="232"/>
        <v>0</v>
      </c>
      <c r="S89" s="2">
        <f t="shared" si="233"/>
        <v>0</v>
      </c>
      <c r="T89" s="2">
        <f t="shared" si="234"/>
        <v>0</v>
      </c>
      <c r="V89" s="2">
        <f t="shared" si="235"/>
        <v>1</v>
      </c>
      <c r="W89" s="2">
        <f t="shared" si="236"/>
        <v>0</v>
      </c>
      <c r="X89" s="2">
        <f t="shared" si="237"/>
        <v>0</v>
      </c>
      <c r="Y89" s="2">
        <f t="shared" si="238"/>
        <v>0</v>
      </c>
      <c r="AA89" s="2">
        <f t="shared" si="239"/>
        <v>0</v>
      </c>
      <c r="AB89" s="2">
        <f t="shared" si="240"/>
        <v>0</v>
      </c>
      <c r="AC89" s="2">
        <f t="shared" si="241"/>
        <v>0</v>
      </c>
      <c r="AD89" s="2">
        <f t="shared" si="242"/>
        <v>0</v>
      </c>
      <c r="AF89" s="2">
        <f t="shared" si="243"/>
        <v>0</v>
      </c>
      <c r="AG89" s="2">
        <f t="shared" si="244"/>
        <v>0</v>
      </c>
      <c r="AH89" s="2">
        <f t="shared" si="245"/>
        <v>0</v>
      </c>
      <c r="AI89" s="2">
        <f t="shared" si="246"/>
        <v>0</v>
      </c>
      <c r="AK89" s="2">
        <f t="shared" si="247"/>
        <v>0</v>
      </c>
      <c r="AL89" s="2">
        <f t="shared" si="248"/>
        <v>1</v>
      </c>
      <c r="AM89" s="2">
        <f t="shared" si="249"/>
        <v>0</v>
      </c>
      <c r="AN89" s="2">
        <f t="shared" si="250"/>
        <v>0</v>
      </c>
      <c r="AP89" s="2">
        <f t="shared" si="251"/>
        <v>0</v>
      </c>
      <c r="AQ89" s="2">
        <f t="shared" si="252"/>
        <v>0</v>
      </c>
      <c r="AR89" s="2">
        <f t="shared" si="253"/>
        <v>0</v>
      </c>
      <c r="AS89" s="2">
        <f t="shared" si="254"/>
        <v>0</v>
      </c>
      <c r="AU89" s="2">
        <f t="shared" si="255"/>
        <v>0</v>
      </c>
      <c r="AV89" s="2">
        <f t="shared" si="256"/>
        <v>0</v>
      </c>
      <c r="AW89" s="2">
        <f t="shared" si="257"/>
        <v>0</v>
      </c>
      <c r="AX89" s="2">
        <f t="shared" si="258"/>
        <v>0</v>
      </c>
      <c r="AZ89" s="2">
        <f t="shared" si="219"/>
        <v>1</v>
      </c>
      <c r="BA89" s="2">
        <f t="shared" si="220"/>
        <v>0</v>
      </c>
      <c r="BB89" s="2">
        <f t="shared" si="221"/>
        <v>0</v>
      </c>
      <c r="BC89" s="2">
        <f t="shared" si="222"/>
        <v>0</v>
      </c>
      <c r="BD89" s="2">
        <f t="shared" si="223"/>
        <v>0</v>
      </c>
      <c r="BE89" s="2">
        <f t="shared" si="224"/>
        <v>0</v>
      </c>
      <c r="BF89" s="2">
        <f t="shared" si="225"/>
        <v>1</v>
      </c>
      <c r="BG89" s="2">
        <f t="shared" si="226"/>
        <v>1</v>
      </c>
      <c r="BH89" s="2">
        <f t="shared" si="227"/>
        <v>0</v>
      </c>
      <c r="BI89" s="2">
        <f t="shared" si="228"/>
        <v>1</v>
      </c>
      <c r="BJ89" s="2">
        <f t="shared" si="229"/>
        <v>1</v>
      </c>
      <c r="BK89" s="2">
        <f t="shared" si="230"/>
        <v>0</v>
      </c>
      <c r="BM89" s="8">
        <f t="shared" si="199"/>
        <v>0</v>
      </c>
      <c r="BN89" s="2">
        <f t="shared" si="166"/>
        <v>0</v>
      </c>
      <c r="BO89" s="2">
        <f t="shared" si="167"/>
        <v>0</v>
      </c>
      <c r="BP89" s="2">
        <f t="shared" si="168"/>
        <v>0</v>
      </c>
      <c r="BQ89" s="2">
        <f t="shared" si="169"/>
        <v>0</v>
      </c>
      <c r="BS89" s="2">
        <f t="shared" si="259"/>
        <v>0</v>
      </c>
      <c r="BT89" s="2">
        <f t="shared" si="260"/>
        <v>0</v>
      </c>
      <c r="BU89" s="2">
        <f t="shared" si="261"/>
        <v>0</v>
      </c>
      <c r="BV89" s="2">
        <f t="shared" si="262"/>
        <v>0</v>
      </c>
      <c r="BX89" s="2">
        <f t="shared" si="203"/>
        <v>0</v>
      </c>
      <c r="BY89" s="2" t="str">
        <f t="shared" si="263"/>
        <v>N/A</v>
      </c>
      <c r="BZ89" s="2" t="str">
        <f t="shared" si="264"/>
        <v>N/A</v>
      </c>
      <c r="CA89" s="2" t="str">
        <f t="shared" si="265"/>
        <v>N/A</v>
      </c>
      <c r="CB89" s="2" t="str">
        <f t="shared" si="266"/>
        <v>N/A</v>
      </c>
      <c r="CD89" s="2">
        <f t="shared" si="207"/>
        <v>0</v>
      </c>
      <c r="CE89" s="2" t="str">
        <f t="shared" si="267"/>
        <v>N/A</v>
      </c>
      <c r="CF89" s="2" t="str">
        <f t="shared" si="268"/>
        <v>N/A</v>
      </c>
      <c r="CG89" s="2" t="str">
        <f t="shared" si="269"/>
        <v>N/A</v>
      </c>
      <c r="CH89" s="2" t="str">
        <f t="shared" si="270"/>
        <v>N/A</v>
      </c>
      <c r="CJ89" s="2">
        <f t="shared" si="170"/>
        <v>1</v>
      </c>
      <c r="CK89" s="2">
        <f t="shared" si="271"/>
        <v>6</v>
      </c>
      <c r="CL89" s="2">
        <f t="shared" si="272"/>
        <v>9</v>
      </c>
      <c r="CM89" s="2">
        <f t="shared" si="273"/>
        <v>5</v>
      </c>
      <c r="CN89" s="2">
        <f t="shared" si="274"/>
        <v>5</v>
      </c>
      <c r="CP89" s="2">
        <v>2</v>
      </c>
      <c r="CQ89" s="2">
        <v>2</v>
      </c>
      <c r="CR89" s="2">
        <v>1</v>
      </c>
      <c r="CS89" s="2">
        <v>1</v>
      </c>
      <c r="CU89" s="2">
        <v>0</v>
      </c>
      <c r="CV89" s="2">
        <v>0</v>
      </c>
      <c r="CW89" s="2">
        <v>0</v>
      </c>
      <c r="CX89" s="2">
        <v>0</v>
      </c>
      <c r="CZ89" s="2">
        <v>0</v>
      </c>
      <c r="DA89" s="2">
        <v>0</v>
      </c>
      <c r="DB89" s="2">
        <v>1</v>
      </c>
      <c r="DC89" s="2">
        <v>1</v>
      </c>
    </row>
    <row r="90" spans="1:107" x14ac:dyDescent="0.2">
      <c r="A90" s="2" t="s">
        <v>233</v>
      </c>
      <c r="B90" s="2">
        <v>17</v>
      </c>
      <c r="C90" s="2">
        <v>149</v>
      </c>
      <c r="D90" s="2">
        <v>3</v>
      </c>
      <c r="E90" s="2">
        <v>18</v>
      </c>
      <c r="F90" s="2">
        <v>4</v>
      </c>
      <c r="G90" s="2">
        <v>4</v>
      </c>
      <c r="H90" s="2">
        <v>4</v>
      </c>
      <c r="I90" s="2">
        <v>3</v>
      </c>
      <c r="J90" s="2">
        <v>1</v>
      </c>
      <c r="L90" s="2">
        <f t="shared" si="215"/>
        <v>0</v>
      </c>
      <c r="M90" s="2">
        <f t="shared" si="216"/>
        <v>0</v>
      </c>
      <c r="N90" s="2">
        <f t="shared" si="217"/>
        <v>0</v>
      </c>
      <c r="O90" s="2">
        <f t="shared" si="218"/>
        <v>1</v>
      </c>
      <c r="Q90" s="2">
        <f t="shared" si="231"/>
        <v>0</v>
      </c>
      <c r="R90" s="2">
        <f t="shared" si="232"/>
        <v>0</v>
      </c>
      <c r="S90" s="2">
        <f t="shared" si="233"/>
        <v>0</v>
      </c>
      <c r="T90" s="2">
        <f t="shared" si="234"/>
        <v>0</v>
      </c>
      <c r="V90" s="2">
        <f t="shared" si="235"/>
        <v>1</v>
      </c>
      <c r="W90" s="2">
        <f t="shared" si="236"/>
        <v>1</v>
      </c>
      <c r="X90" s="2">
        <f t="shared" si="237"/>
        <v>1</v>
      </c>
      <c r="Y90" s="2">
        <f t="shared" si="238"/>
        <v>0</v>
      </c>
      <c r="AA90" s="2">
        <f t="shared" si="239"/>
        <v>0</v>
      </c>
      <c r="AB90" s="2">
        <f t="shared" si="240"/>
        <v>0</v>
      </c>
      <c r="AC90" s="2">
        <f t="shared" si="241"/>
        <v>0</v>
      </c>
      <c r="AD90" s="2">
        <f t="shared" si="242"/>
        <v>0</v>
      </c>
      <c r="AF90" s="2">
        <f t="shared" si="243"/>
        <v>0</v>
      </c>
      <c r="AG90" s="2">
        <f t="shared" si="244"/>
        <v>0</v>
      </c>
      <c r="AH90" s="2">
        <f t="shared" si="245"/>
        <v>0</v>
      </c>
      <c r="AI90" s="2">
        <f t="shared" si="246"/>
        <v>0</v>
      </c>
      <c r="AK90" s="2">
        <f t="shared" si="247"/>
        <v>0</v>
      </c>
      <c r="AL90" s="2">
        <f t="shared" si="248"/>
        <v>0</v>
      </c>
      <c r="AM90" s="2">
        <f t="shared" si="249"/>
        <v>0</v>
      </c>
      <c r="AN90" s="2">
        <f t="shared" si="250"/>
        <v>0</v>
      </c>
      <c r="AP90" s="2">
        <f t="shared" si="251"/>
        <v>0</v>
      </c>
      <c r="AQ90" s="2">
        <f t="shared" si="252"/>
        <v>0</v>
      </c>
      <c r="AR90" s="2">
        <f t="shared" si="253"/>
        <v>0</v>
      </c>
      <c r="AS90" s="2">
        <f t="shared" si="254"/>
        <v>0</v>
      </c>
      <c r="AU90" s="2">
        <f t="shared" si="255"/>
        <v>0</v>
      </c>
      <c r="AV90" s="2">
        <f t="shared" si="256"/>
        <v>0</v>
      </c>
      <c r="AW90" s="2">
        <f t="shared" si="257"/>
        <v>0</v>
      </c>
      <c r="AX90" s="2">
        <f t="shared" si="258"/>
        <v>0</v>
      </c>
      <c r="AZ90" s="2">
        <f t="shared" si="219"/>
        <v>0</v>
      </c>
      <c r="BA90" s="2">
        <f t="shared" si="220"/>
        <v>0</v>
      </c>
      <c r="BB90" s="2">
        <f t="shared" si="221"/>
        <v>0</v>
      </c>
      <c r="BC90" s="2">
        <f t="shared" si="222"/>
        <v>0</v>
      </c>
      <c r="BD90" s="2">
        <f t="shared" si="223"/>
        <v>0</v>
      </c>
      <c r="BE90" s="2">
        <f t="shared" si="224"/>
        <v>0</v>
      </c>
      <c r="BF90" s="2">
        <f t="shared" si="225"/>
        <v>0</v>
      </c>
      <c r="BG90" s="2">
        <f t="shared" si="226"/>
        <v>0</v>
      </c>
      <c r="BH90" s="2">
        <f t="shared" si="227"/>
        <v>0</v>
      </c>
      <c r="BI90" s="2">
        <f t="shared" si="228"/>
        <v>1</v>
      </c>
      <c r="BJ90" s="2">
        <f t="shared" si="229"/>
        <v>1</v>
      </c>
      <c r="BK90" s="2">
        <f t="shared" si="230"/>
        <v>1</v>
      </c>
      <c r="BM90" s="8" t="str">
        <f t="shared" si="199"/>
        <v>Droz</v>
      </c>
      <c r="BN90" s="2">
        <f t="shared" si="166"/>
        <v>0</v>
      </c>
      <c r="BO90" s="2">
        <f t="shared" si="167"/>
        <v>0</v>
      </c>
      <c r="BP90" s="2">
        <f t="shared" si="168"/>
        <v>0</v>
      </c>
      <c r="BQ90" s="2">
        <f t="shared" si="169"/>
        <v>1</v>
      </c>
      <c r="BS90" s="2">
        <f t="shared" si="259"/>
        <v>0</v>
      </c>
      <c r="BT90" s="2">
        <f t="shared" si="260"/>
        <v>0</v>
      </c>
      <c r="BU90" s="2">
        <f t="shared" si="261"/>
        <v>0</v>
      </c>
      <c r="BV90" s="2">
        <f t="shared" si="262"/>
        <v>0</v>
      </c>
      <c r="BX90" s="2">
        <f t="shared" si="203"/>
        <v>1</v>
      </c>
      <c r="BY90" s="2">
        <f t="shared" si="263"/>
        <v>4</v>
      </c>
      <c r="BZ90" s="2">
        <f t="shared" si="264"/>
        <v>4</v>
      </c>
      <c r="CA90" s="2">
        <f t="shared" si="265"/>
        <v>4</v>
      </c>
      <c r="CB90" s="2">
        <f t="shared" si="266"/>
        <v>3</v>
      </c>
      <c r="CD90" s="2">
        <f t="shared" si="207"/>
        <v>0</v>
      </c>
      <c r="CE90" s="2" t="str">
        <f t="shared" si="267"/>
        <v>N/A</v>
      </c>
      <c r="CF90" s="2" t="str">
        <f t="shared" si="268"/>
        <v>N/A</v>
      </c>
      <c r="CG90" s="2" t="str">
        <f t="shared" si="269"/>
        <v>N/A</v>
      </c>
      <c r="CH90" s="2" t="str">
        <f t="shared" si="270"/>
        <v>N/A</v>
      </c>
      <c r="CJ90" s="2">
        <f t="shared" si="170"/>
        <v>0</v>
      </c>
      <c r="CK90" s="2" t="str">
        <f t="shared" si="271"/>
        <v>N/A</v>
      </c>
      <c r="CL90" s="2" t="str">
        <f t="shared" si="272"/>
        <v>N/A</v>
      </c>
      <c r="CM90" s="2" t="str">
        <f t="shared" si="273"/>
        <v>N/A</v>
      </c>
      <c r="CN90" s="2" t="str">
        <f t="shared" si="274"/>
        <v>N/A</v>
      </c>
      <c r="CP90" s="2">
        <v>2</v>
      </c>
      <c r="CQ90" s="2">
        <v>2</v>
      </c>
      <c r="CR90" s="2">
        <v>2</v>
      </c>
      <c r="CS90" s="2">
        <v>1</v>
      </c>
      <c r="CU90" s="2">
        <v>0</v>
      </c>
      <c r="CV90" s="2">
        <v>0</v>
      </c>
      <c r="CW90" s="2">
        <v>0</v>
      </c>
      <c r="CX90" s="2">
        <v>0</v>
      </c>
      <c r="CZ90" s="2">
        <v>0</v>
      </c>
      <c r="DA90" s="2">
        <v>0</v>
      </c>
      <c r="DB90" s="2">
        <v>0</v>
      </c>
      <c r="DC90" s="2">
        <v>0</v>
      </c>
    </row>
    <row r="91" spans="1:107" x14ac:dyDescent="0.2">
      <c r="A91" s="2" t="s">
        <v>233</v>
      </c>
      <c r="B91" s="2">
        <v>18</v>
      </c>
      <c r="C91" s="2">
        <v>329</v>
      </c>
      <c r="D91" s="2">
        <v>4</v>
      </c>
      <c r="E91" s="2">
        <v>10</v>
      </c>
      <c r="F91" s="2">
        <v>5</v>
      </c>
      <c r="G91" s="2">
        <v>5</v>
      </c>
      <c r="H91" s="2">
        <v>4</v>
      </c>
      <c r="I91" s="2">
        <v>5</v>
      </c>
      <c r="J91" s="2">
        <v>1</v>
      </c>
      <c r="L91" s="2">
        <f t="shared" si="215"/>
        <v>0</v>
      </c>
      <c r="M91" s="2">
        <f t="shared" si="216"/>
        <v>0</v>
      </c>
      <c r="N91" s="2">
        <f t="shared" si="217"/>
        <v>1</v>
      </c>
      <c r="O91" s="2">
        <f t="shared" si="218"/>
        <v>0</v>
      </c>
      <c r="Q91" s="2">
        <f t="shared" si="231"/>
        <v>0</v>
      </c>
      <c r="R91" s="2">
        <f t="shared" si="232"/>
        <v>0</v>
      </c>
      <c r="S91" s="2">
        <f t="shared" si="233"/>
        <v>0</v>
      </c>
      <c r="T91" s="2">
        <f t="shared" si="234"/>
        <v>0</v>
      </c>
      <c r="V91" s="2">
        <f t="shared" si="235"/>
        <v>1</v>
      </c>
      <c r="W91" s="2">
        <f t="shared" si="236"/>
        <v>1</v>
      </c>
      <c r="X91" s="2">
        <f t="shared" si="237"/>
        <v>0</v>
      </c>
      <c r="Y91" s="2">
        <f t="shared" si="238"/>
        <v>1</v>
      </c>
      <c r="AA91" s="2">
        <f t="shared" si="239"/>
        <v>0</v>
      </c>
      <c r="AB91" s="2">
        <f t="shared" si="240"/>
        <v>0</v>
      </c>
      <c r="AC91" s="2">
        <f t="shared" si="241"/>
        <v>0</v>
      </c>
      <c r="AD91" s="2">
        <f t="shared" si="242"/>
        <v>0</v>
      </c>
      <c r="AF91" s="2">
        <f t="shared" si="243"/>
        <v>0</v>
      </c>
      <c r="AG91" s="2">
        <f t="shared" si="244"/>
        <v>0</v>
      </c>
      <c r="AH91" s="2">
        <f t="shared" si="245"/>
        <v>0</v>
      </c>
      <c r="AI91" s="2">
        <f t="shared" si="246"/>
        <v>0</v>
      </c>
      <c r="AK91" s="2">
        <f t="shared" si="247"/>
        <v>0</v>
      </c>
      <c r="AL91" s="2">
        <f t="shared" si="248"/>
        <v>0</v>
      </c>
      <c r="AM91" s="2">
        <f t="shared" si="249"/>
        <v>0</v>
      </c>
      <c r="AN91" s="2">
        <f t="shared" si="250"/>
        <v>0</v>
      </c>
      <c r="AP91" s="2">
        <f t="shared" si="251"/>
        <v>0</v>
      </c>
      <c r="AQ91" s="2">
        <f t="shared" si="252"/>
        <v>0</v>
      </c>
      <c r="AR91" s="2">
        <f t="shared" si="253"/>
        <v>0</v>
      </c>
      <c r="AS91" s="2">
        <f t="shared" si="254"/>
        <v>0</v>
      </c>
      <c r="AU91" s="2">
        <f t="shared" si="255"/>
        <v>0</v>
      </c>
      <c r="AV91" s="2">
        <f t="shared" si="256"/>
        <v>0</v>
      </c>
      <c r="AW91" s="2">
        <f t="shared" si="257"/>
        <v>0</v>
      </c>
      <c r="AX91" s="2">
        <f t="shared" si="258"/>
        <v>0</v>
      </c>
      <c r="AZ91" s="2">
        <f t="shared" si="219"/>
        <v>0</v>
      </c>
      <c r="BA91" s="2">
        <f t="shared" si="220"/>
        <v>0</v>
      </c>
      <c r="BB91" s="2">
        <f t="shared" si="221"/>
        <v>0</v>
      </c>
      <c r="BC91" s="2">
        <f t="shared" si="222"/>
        <v>0</v>
      </c>
      <c r="BD91" s="2">
        <f t="shared" si="223"/>
        <v>0</v>
      </c>
      <c r="BE91" s="2">
        <f t="shared" si="224"/>
        <v>0</v>
      </c>
      <c r="BF91" s="2">
        <f t="shared" si="225"/>
        <v>1</v>
      </c>
      <c r="BG91" s="2">
        <f t="shared" si="226"/>
        <v>1</v>
      </c>
      <c r="BH91" s="2">
        <f t="shared" si="227"/>
        <v>1</v>
      </c>
      <c r="BI91" s="2">
        <f t="shared" si="228"/>
        <v>0</v>
      </c>
      <c r="BJ91" s="2">
        <f t="shared" si="229"/>
        <v>0</v>
      </c>
      <c r="BK91" s="2">
        <f t="shared" si="230"/>
        <v>0</v>
      </c>
      <c r="BM91" s="8" t="str">
        <f t="shared" si="199"/>
        <v>Dan</v>
      </c>
      <c r="BN91" s="2">
        <f t="shared" si="166"/>
        <v>0</v>
      </c>
      <c r="BO91" s="2">
        <f t="shared" si="167"/>
        <v>0</v>
      </c>
      <c r="BP91" s="2">
        <f t="shared" si="168"/>
        <v>1</v>
      </c>
      <c r="BQ91" s="2">
        <f t="shared" si="169"/>
        <v>0</v>
      </c>
      <c r="BS91" s="2">
        <f t="shared" si="259"/>
        <v>0</v>
      </c>
      <c r="BT91" s="2">
        <f t="shared" si="260"/>
        <v>0</v>
      </c>
      <c r="BU91" s="2">
        <f t="shared" si="261"/>
        <v>0</v>
      </c>
      <c r="BV91" s="2">
        <f t="shared" si="262"/>
        <v>0</v>
      </c>
      <c r="BX91" s="2">
        <f t="shared" si="203"/>
        <v>0</v>
      </c>
      <c r="BY91" s="2" t="str">
        <f t="shared" si="263"/>
        <v>N/A</v>
      </c>
      <c r="BZ91" s="2" t="str">
        <f t="shared" si="264"/>
        <v>N/A</v>
      </c>
      <c r="CA91" s="2" t="str">
        <f t="shared" si="265"/>
        <v>N/A</v>
      </c>
      <c r="CB91" s="2" t="str">
        <f t="shared" si="266"/>
        <v>N/A</v>
      </c>
      <c r="CD91" s="2">
        <f t="shared" si="207"/>
        <v>1</v>
      </c>
      <c r="CE91" s="2">
        <f t="shared" si="267"/>
        <v>5</v>
      </c>
      <c r="CF91" s="2">
        <f t="shared" si="268"/>
        <v>5</v>
      </c>
      <c r="CG91" s="2">
        <f t="shared" si="269"/>
        <v>4</v>
      </c>
      <c r="CH91" s="2">
        <f t="shared" si="270"/>
        <v>5</v>
      </c>
      <c r="CJ91" s="2">
        <f t="shared" si="170"/>
        <v>0</v>
      </c>
      <c r="CK91" s="2" t="str">
        <f t="shared" si="271"/>
        <v>N/A</v>
      </c>
      <c r="CL91" s="2" t="str">
        <f t="shared" si="272"/>
        <v>N/A</v>
      </c>
      <c r="CM91" s="2" t="str">
        <f t="shared" si="273"/>
        <v>N/A</v>
      </c>
      <c r="CN91" s="2" t="str">
        <f t="shared" si="274"/>
        <v>N/A</v>
      </c>
      <c r="CP91" s="2">
        <v>2</v>
      </c>
      <c r="CQ91" s="2">
        <v>2</v>
      </c>
      <c r="CR91" s="2">
        <v>2</v>
      </c>
      <c r="CS91" s="2">
        <v>3</v>
      </c>
      <c r="CU91" s="2">
        <v>0</v>
      </c>
      <c r="CV91" s="2">
        <v>0</v>
      </c>
      <c r="CW91" s="2">
        <v>1</v>
      </c>
      <c r="CX91" s="2">
        <v>1</v>
      </c>
      <c r="CZ91" s="2">
        <v>1</v>
      </c>
      <c r="DA91" s="2">
        <v>1</v>
      </c>
      <c r="DB91" s="2">
        <v>0</v>
      </c>
      <c r="DC91" s="2">
        <v>0</v>
      </c>
    </row>
    <row r="92" spans="1:107" x14ac:dyDescent="0.2">
      <c r="A92" s="2" t="s">
        <v>234</v>
      </c>
      <c r="B92" s="2">
        <v>1</v>
      </c>
      <c r="C92" s="2">
        <v>470</v>
      </c>
      <c r="D92" s="2">
        <v>5</v>
      </c>
      <c r="E92" s="2">
        <v>5</v>
      </c>
      <c r="F92" s="2">
        <v>6</v>
      </c>
      <c r="G92" s="2">
        <v>5</v>
      </c>
      <c r="H92" s="2">
        <v>6</v>
      </c>
      <c r="I92" s="2">
        <v>6</v>
      </c>
      <c r="J92" s="2">
        <v>1</v>
      </c>
      <c r="L92" s="2">
        <f t="shared" ref="L92:L109" si="275">IF(F92=$D92,1,0)</f>
        <v>0</v>
      </c>
      <c r="M92" s="2">
        <f t="shared" ref="M92:M109" si="276">IF(G92=$D92,1,0)</f>
        <v>1</v>
      </c>
      <c r="N92" s="2">
        <f t="shared" ref="N92:N109" si="277">IF(H92=$D92,1,0)</f>
        <v>0</v>
      </c>
      <c r="O92" s="2">
        <f t="shared" ref="O92:O109" si="278">IF(I92=$D92,1,0)</f>
        <v>0</v>
      </c>
      <c r="Q92" s="2">
        <f t="shared" si="171"/>
        <v>0</v>
      </c>
      <c r="R92" s="2">
        <f t="shared" si="172"/>
        <v>0</v>
      </c>
      <c r="S92" s="2">
        <f t="shared" si="173"/>
        <v>0</v>
      </c>
      <c r="T92" s="2">
        <f t="shared" si="174"/>
        <v>0</v>
      </c>
      <c r="V92" s="2">
        <f t="shared" si="175"/>
        <v>1</v>
      </c>
      <c r="W92" s="2">
        <f t="shared" si="176"/>
        <v>0</v>
      </c>
      <c r="X92" s="2">
        <f t="shared" si="177"/>
        <v>1</v>
      </c>
      <c r="Y92" s="2">
        <f t="shared" si="178"/>
        <v>1</v>
      </c>
      <c r="AA92" s="2">
        <f t="shared" si="179"/>
        <v>0</v>
      </c>
      <c r="AB92" s="2">
        <f t="shared" si="180"/>
        <v>0</v>
      </c>
      <c r="AC92" s="2">
        <f t="shared" si="181"/>
        <v>0</v>
      </c>
      <c r="AD92" s="2">
        <f t="shared" si="182"/>
        <v>0</v>
      </c>
      <c r="AF92" s="2">
        <f t="shared" si="183"/>
        <v>0</v>
      </c>
      <c r="AG92" s="2">
        <f t="shared" si="184"/>
        <v>0</v>
      </c>
      <c r="AH92" s="2">
        <f t="shared" si="185"/>
        <v>0</v>
      </c>
      <c r="AI92" s="2">
        <f t="shared" si="186"/>
        <v>0</v>
      </c>
      <c r="AK92" s="2">
        <f t="shared" si="187"/>
        <v>0</v>
      </c>
      <c r="AL92" s="2">
        <f t="shared" si="188"/>
        <v>0</v>
      </c>
      <c r="AM92" s="2">
        <f t="shared" si="189"/>
        <v>0</v>
      </c>
      <c r="AN92" s="2">
        <f t="shared" si="190"/>
        <v>0</v>
      </c>
      <c r="AP92" s="2">
        <f t="shared" si="191"/>
        <v>0</v>
      </c>
      <c r="AQ92" s="2">
        <f t="shared" si="192"/>
        <v>0</v>
      </c>
      <c r="AR92" s="2">
        <f t="shared" si="193"/>
        <v>0</v>
      </c>
      <c r="AS92" s="2">
        <f t="shared" si="194"/>
        <v>0</v>
      </c>
      <c r="AU92" s="2">
        <f t="shared" si="195"/>
        <v>0</v>
      </c>
      <c r="AV92" s="2">
        <f t="shared" si="196"/>
        <v>0</v>
      </c>
      <c r="AW92" s="2">
        <f t="shared" si="197"/>
        <v>0</v>
      </c>
      <c r="AX92" s="2">
        <f t="shared" si="198"/>
        <v>0</v>
      </c>
      <c r="AZ92" s="2">
        <f t="shared" ref="AZ92:AZ109" si="279">IF(F92&lt;G92,1,0)</f>
        <v>0</v>
      </c>
      <c r="BA92" s="2">
        <f t="shared" ref="BA92:BA109" si="280">IF(F92&lt;H92,1,0)</f>
        <v>0</v>
      </c>
      <c r="BB92" s="2">
        <f t="shared" ref="BB92:BB109" si="281">IF(F92&lt;I92,1,0)</f>
        <v>0</v>
      </c>
      <c r="BC92" s="2">
        <f t="shared" ref="BC92:BC109" si="282">IF(G92&lt;F92,1,0)</f>
        <v>1</v>
      </c>
      <c r="BD92" s="2">
        <f t="shared" ref="BD92:BD109" si="283">IF(G92&lt;H92,1,0)</f>
        <v>1</v>
      </c>
      <c r="BE92" s="2">
        <f t="shared" ref="BE92:BE109" si="284">IF(G92&lt;I92,1,0)</f>
        <v>1</v>
      </c>
      <c r="BF92" s="2">
        <f t="shared" ref="BF92:BF109" si="285">IF(H92&lt;F92,1,0)</f>
        <v>0</v>
      </c>
      <c r="BG92" s="2">
        <f t="shared" ref="BG92:BG109" si="286">IF(H92&lt;G92,1,0)</f>
        <v>0</v>
      </c>
      <c r="BH92" s="2">
        <f t="shared" ref="BH92:BH109" si="287">IF(H92&lt;I92,1,0)</f>
        <v>0</v>
      </c>
      <c r="BI92" s="2">
        <f t="shared" ref="BI92:BI109" si="288">IF(I92&lt;F92,1,0)</f>
        <v>0</v>
      </c>
      <c r="BJ92" s="2">
        <f t="shared" ref="BJ92:BJ109" si="289">IF(I92&lt;G92,1,0)</f>
        <v>0</v>
      </c>
      <c r="BK92" s="2">
        <f t="shared" ref="BK92:BK109" si="290">IF(I92&lt;H92,1,0)</f>
        <v>0</v>
      </c>
      <c r="BM92" s="8" t="str">
        <f t="shared" si="199"/>
        <v>Scott</v>
      </c>
      <c r="BN92" s="2">
        <f t="shared" si="166"/>
        <v>0</v>
      </c>
      <c r="BO92" s="2">
        <f t="shared" si="167"/>
        <v>1</v>
      </c>
      <c r="BP92" s="2">
        <f t="shared" si="168"/>
        <v>0</v>
      </c>
      <c r="BQ92" s="2">
        <f t="shared" si="169"/>
        <v>0</v>
      </c>
      <c r="BS92" s="2">
        <f t="shared" ref="BS92:BV94" si="291">IF(F92&gt;=($D92*2),1,0)</f>
        <v>0</v>
      </c>
      <c r="BT92" s="2">
        <f t="shared" si="291"/>
        <v>0</v>
      </c>
      <c r="BU92" s="2">
        <f t="shared" si="291"/>
        <v>0</v>
      </c>
      <c r="BV92" s="2">
        <f t="shared" si="291"/>
        <v>0</v>
      </c>
      <c r="BX92" s="2">
        <f t="shared" si="203"/>
        <v>0</v>
      </c>
      <c r="BY92" s="2" t="str">
        <f t="shared" ref="BY92:CB94" si="292">IF($D92=3,F92,"N/A")</f>
        <v>N/A</v>
      </c>
      <c r="BZ92" s="2" t="str">
        <f t="shared" si="292"/>
        <v>N/A</v>
      </c>
      <c r="CA92" s="2" t="str">
        <f t="shared" si="292"/>
        <v>N/A</v>
      </c>
      <c r="CB92" s="2" t="str">
        <f t="shared" si="292"/>
        <v>N/A</v>
      </c>
      <c r="CD92" s="2">
        <f t="shared" si="207"/>
        <v>0</v>
      </c>
      <c r="CE92" s="2" t="str">
        <f t="shared" ref="CE92:CH94" si="293">IF($D92=4,F92,"N/A")</f>
        <v>N/A</v>
      </c>
      <c r="CF92" s="2" t="str">
        <f t="shared" si="293"/>
        <v>N/A</v>
      </c>
      <c r="CG92" s="2" t="str">
        <f t="shared" si="293"/>
        <v>N/A</v>
      </c>
      <c r="CH92" s="2" t="str">
        <f t="shared" si="293"/>
        <v>N/A</v>
      </c>
      <c r="CJ92" s="2">
        <f t="shared" si="170"/>
        <v>1</v>
      </c>
      <c r="CK92" s="2">
        <f t="shared" ref="CK92:CN94" si="294">IF($D92=5,F92,"N/A")</f>
        <v>6</v>
      </c>
      <c r="CL92" s="2">
        <f t="shared" si="294"/>
        <v>5</v>
      </c>
      <c r="CM92" s="2">
        <f t="shared" si="294"/>
        <v>6</v>
      </c>
      <c r="CN92" s="2">
        <f t="shared" si="294"/>
        <v>6</v>
      </c>
      <c r="CP92" s="2">
        <v>3</v>
      </c>
      <c r="CQ92" s="2">
        <v>1</v>
      </c>
      <c r="CR92" s="2">
        <v>3</v>
      </c>
      <c r="CS92" s="2">
        <v>2</v>
      </c>
      <c r="CU92" s="2">
        <v>1</v>
      </c>
      <c r="CV92" s="2">
        <v>0</v>
      </c>
      <c r="CW92" s="2">
        <v>1</v>
      </c>
      <c r="CX92" s="2">
        <v>0</v>
      </c>
      <c r="CZ92" s="2">
        <v>1</v>
      </c>
      <c r="DA92" s="2">
        <v>0</v>
      </c>
      <c r="DB92" s="2">
        <v>1</v>
      </c>
      <c r="DC92" s="2">
        <v>1</v>
      </c>
    </row>
    <row r="93" spans="1:107" x14ac:dyDescent="0.2">
      <c r="A93" s="2" t="s">
        <v>234</v>
      </c>
      <c r="B93" s="2">
        <v>2</v>
      </c>
      <c r="C93" s="2">
        <v>150</v>
      </c>
      <c r="D93" s="2">
        <v>3</v>
      </c>
      <c r="E93" s="2">
        <v>17</v>
      </c>
      <c r="F93" s="2">
        <v>2</v>
      </c>
      <c r="G93" s="2">
        <v>4</v>
      </c>
      <c r="H93" s="2">
        <v>4</v>
      </c>
      <c r="I93" s="2">
        <v>3</v>
      </c>
      <c r="J93" s="2">
        <v>1</v>
      </c>
      <c r="L93" s="2">
        <f t="shared" si="275"/>
        <v>0</v>
      </c>
      <c r="M93" s="2">
        <f t="shared" si="276"/>
        <v>0</v>
      </c>
      <c r="N93" s="2">
        <f t="shared" si="277"/>
        <v>0</v>
      </c>
      <c r="O93" s="2">
        <f t="shared" si="278"/>
        <v>1</v>
      </c>
      <c r="Q93" s="2">
        <f t="shared" si="171"/>
        <v>1</v>
      </c>
      <c r="R93" s="2">
        <f t="shared" si="172"/>
        <v>0</v>
      </c>
      <c r="S93" s="2">
        <f t="shared" si="173"/>
        <v>0</v>
      </c>
      <c r="T93" s="2">
        <f t="shared" si="174"/>
        <v>0</v>
      </c>
      <c r="V93" s="2">
        <f t="shared" si="175"/>
        <v>0</v>
      </c>
      <c r="W93" s="2">
        <f t="shared" si="176"/>
        <v>1</v>
      </c>
      <c r="X93" s="2">
        <f t="shared" si="177"/>
        <v>1</v>
      </c>
      <c r="Y93" s="2">
        <f t="shared" si="178"/>
        <v>0</v>
      </c>
      <c r="AA93" s="2">
        <f t="shared" si="179"/>
        <v>0</v>
      </c>
      <c r="AB93" s="2">
        <f t="shared" si="180"/>
        <v>0</v>
      </c>
      <c r="AC93" s="2">
        <f t="shared" si="181"/>
        <v>0</v>
      </c>
      <c r="AD93" s="2">
        <f t="shared" si="182"/>
        <v>0</v>
      </c>
      <c r="AF93" s="2">
        <f t="shared" si="183"/>
        <v>0</v>
      </c>
      <c r="AG93" s="2">
        <f t="shared" si="184"/>
        <v>0</v>
      </c>
      <c r="AH93" s="2">
        <f t="shared" si="185"/>
        <v>0</v>
      </c>
      <c r="AI93" s="2">
        <f t="shared" si="186"/>
        <v>0</v>
      </c>
      <c r="AK93" s="2">
        <f t="shared" si="187"/>
        <v>0</v>
      </c>
      <c r="AL93" s="2">
        <f t="shared" si="188"/>
        <v>0</v>
      </c>
      <c r="AM93" s="2">
        <f t="shared" si="189"/>
        <v>0</v>
      </c>
      <c r="AN93" s="2">
        <f t="shared" si="190"/>
        <v>0</v>
      </c>
      <c r="AP93" s="2">
        <f t="shared" si="191"/>
        <v>0</v>
      </c>
      <c r="AQ93" s="2">
        <f t="shared" si="192"/>
        <v>0</v>
      </c>
      <c r="AR93" s="2">
        <f t="shared" si="193"/>
        <v>0</v>
      </c>
      <c r="AS93" s="2">
        <f t="shared" si="194"/>
        <v>0</v>
      </c>
      <c r="AU93" s="2">
        <f t="shared" si="195"/>
        <v>0</v>
      </c>
      <c r="AV93" s="2">
        <f t="shared" si="196"/>
        <v>0</v>
      </c>
      <c r="AW93" s="2">
        <f t="shared" si="197"/>
        <v>0</v>
      </c>
      <c r="AX93" s="2">
        <f t="shared" si="198"/>
        <v>0</v>
      </c>
      <c r="AZ93" s="2">
        <f t="shared" si="279"/>
        <v>1</v>
      </c>
      <c r="BA93" s="2">
        <f t="shared" si="280"/>
        <v>1</v>
      </c>
      <c r="BB93" s="2">
        <f t="shared" si="281"/>
        <v>1</v>
      </c>
      <c r="BC93" s="2">
        <f t="shared" si="282"/>
        <v>0</v>
      </c>
      <c r="BD93" s="2">
        <f t="shared" si="283"/>
        <v>0</v>
      </c>
      <c r="BE93" s="2">
        <f t="shared" si="284"/>
        <v>0</v>
      </c>
      <c r="BF93" s="2">
        <f t="shared" si="285"/>
        <v>0</v>
      </c>
      <c r="BG93" s="2">
        <f t="shared" si="286"/>
        <v>0</v>
      </c>
      <c r="BH93" s="2">
        <f t="shared" si="287"/>
        <v>0</v>
      </c>
      <c r="BI93" s="2">
        <f t="shared" si="288"/>
        <v>0</v>
      </c>
      <c r="BJ93" s="2">
        <f t="shared" si="289"/>
        <v>1</v>
      </c>
      <c r="BK93" s="2">
        <f t="shared" si="290"/>
        <v>1</v>
      </c>
      <c r="BM93" s="8" t="str">
        <f t="shared" si="199"/>
        <v>Paul</v>
      </c>
      <c r="BN93" s="2">
        <f t="shared" si="166"/>
        <v>1</v>
      </c>
      <c r="BO93" s="2">
        <f t="shared" si="167"/>
        <v>0</v>
      </c>
      <c r="BP93" s="2">
        <f t="shared" si="168"/>
        <v>0</v>
      </c>
      <c r="BQ93" s="2">
        <f t="shared" si="169"/>
        <v>0</v>
      </c>
      <c r="BS93" s="2">
        <f t="shared" si="291"/>
        <v>0</v>
      </c>
      <c r="BT93" s="2">
        <f t="shared" si="291"/>
        <v>0</v>
      </c>
      <c r="BU93" s="2">
        <f t="shared" si="291"/>
        <v>0</v>
      </c>
      <c r="BV93" s="2">
        <f t="shared" si="291"/>
        <v>0</v>
      </c>
      <c r="BX93" s="2">
        <f t="shared" si="203"/>
        <v>1</v>
      </c>
      <c r="BY93" s="2">
        <f t="shared" si="292"/>
        <v>2</v>
      </c>
      <c r="BZ93" s="2">
        <f t="shared" si="292"/>
        <v>4</v>
      </c>
      <c r="CA93" s="2">
        <f t="shared" si="292"/>
        <v>4</v>
      </c>
      <c r="CB93" s="2">
        <f t="shared" si="292"/>
        <v>3</v>
      </c>
      <c r="CD93" s="2">
        <f t="shared" si="207"/>
        <v>0</v>
      </c>
      <c r="CE93" s="2" t="str">
        <f t="shared" si="293"/>
        <v>N/A</v>
      </c>
      <c r="CF93" s="2" t="str">
        <f t="shared" si="293"/>
        <v>N/A</v>
      </c>
      <c r="CG93" s="2" t="str">
        <f t="shared" si="293"/>
        <v>N/A</v>
      </c>
      <c r="CH93" s="2" t="str">
        <f t="shared" si="293"/>
        <v>N/A</v>
      </c>
      <c r="CJ93" s="2">
        <f t="shared" si="170"/>
        <v>0</v>
      </c>
      <c r="CK93" s="2" t="str">
        <f t="shared" si="294"/>
        <v>N/A</v>
      </c>
      <c r="CL93" s="2" t="str">
        <f t="shared" si="294"/>
        <v>N/A</v>
      </c>
      <c r="CM93" s="2" t="str">
        <f t="shared" si="294"/>
        <v>N/A</v>
      </c>
      <c r="CN93" s="2" t="str">
        <f t="shared" si="294"/>
        <v>N/A</v>
      </c>
      <c r="CP93" s="2">
        <v>1</v>
      </c>
      <c r="CQ93" s="2">
        <v>2</v>
      </c>
      <c r="CR93" s="2">
        <v>2</v>
      </c>
      <c r="CS93" s="2">
        <v>2</v>
      </c>
      <c r="CU93" s="2">
        <v>1</v>
      </c>
      <c r="CV93" s="2">
        <v>0</v>
      </c>
      <c r="CW93" s="2">
        <v>0</v>
      </c>
      <c r="CX93" s="2">
        <v>1</v>
      </c>
      <c r="CZ93" s="2">
        <v>0</v>
      </c>
      <c r="DA93" s="2">
        <v>0</v>
      </c>
      <c r="DB93" s="2">
        <v>0</v>
      </c>
      <c r="DC93" s="2">
        <v>0</v>
      </c>
    </row>
    <row r="94" spans="1:107" x14ac:dyDescent="0.2">
      <c r="A94" s="2" t="s">
        <v>234</v>
      </c>
      <c r="B94" s="2">
        <v>3</v>
      </c>
      <c r="C94" s="2">
        <v>360</v>
      </c>
      <c r="D94" s="2">
        <v>4</v>
      </c>
      <c r="E94" s="2">
        <v>3</v>
      </c>
      <c r="F94" s="2">
        <v>5</v>
      </c>
      <c r="G94" s="2">
        <v>6</v>
      </c>
      <c r="H94" s="2">
        <v>4</v>
      </c>
      <c r="I94" s="2">
        <v>5</v>
      </c>
      <c r="J94" s="2">
        <v>1</v>
      </c>
      <c r="L94" s="2">
        <f t="shared" si="275"/>
        <v>0</v>
      </c>
      <c r="M94" s="2">
        <f t="shared" si="276"/>
        <v>0</v>
      </c>
      <c r="N94" s="2">
        <f t="shared" si="277"/>
        <v>1</v>
      </c>
      <c r="O94" s="2">
        <f t="shared" si="278"/>
        <v>0</v>
      </c>
      <c r="Q94" s="2">
        <f t="shared" si="171"/>
        <v>0</v>
      </c>
      <c r="R94" s="2">
        <f t="shared" si="172"/>
        <v>0</v>
      </c>
      <c r="S94" s="2">
        <f t="shared" si="173"/>
        <v>0</v>
      </c>
      <c r="T94" s="2">
        <f t="shared" si="174"/>
        <v>0</v>
      </c>
      <c r="V94" s="2">
        <f t="shared" si="175"/>
        <v>1</v>
      </c>
      <c r="W94" s="2">
        <f t="shared" si="176"/>
        <v>0</v>
      </c>
      <c r="X94" s="2">
        <f t="shared" si="177"/>
        <v>0</v>
      </c>
      <c r="Y94" s="2">
        <f t="shared" si="178"/>
        <v>1</v>
      </c>
      <c r="AA94" s="2">
        <f t="shared" si="179"/>
        <v>0</v>
      </c>
      <c r="AB94" s="2">
        <f t="shared" si="180"/>
        <v>1</v>
      </c>
      <c r="AC94" s="2">
        <f t="shared" si="181"/>
        <v>0</v>
      </c>
      <c r="AD94" s="2">
        <f t="shared" si="182"/>
        <v>0</v>
      </c>
      <c r="AF94" s="2">
        <f t="shared" si="183"/>
        <v>0</v>
      </c>
      <c r="AG94" s="2">
        <f t="shared" si="184"/>
        <v>0</v>
      </c>
      <c r="AH94" s="2">
        <f t="shared" si="185"/>
        <v>0</v>
      </c>
      <c r="AI94" s="2">
        <f t="shared" si="186"/>
        <v>0</v>
      </c>
      <c r="AK94" s="2">
        <f t="shared" si="187"/>
        <v>0</v>
      </c>
      <c r="AL94" s="2">
        <f t="shared" si="188"/>
        <v>0</v>
      </c>
      <c r="AM94" s="2">
        <f t="shared" si="189"/>
        <v>0</v>
      </c>
      <c r="AN94" s="2">
        <f t="shared" si="190"/>
        <v>0</v>
      </c>
      <c r="AP94" s="2">
        <f t="shared" si="191"/>
        <v>0</v>
      </c>
      <c r="AQ94" s="2">
        <f t="shared" si="192"/>
        <v>0</v>
      </c>
      <c r="AR94" s="2">
        <f t="shared" si="193"/>
        <v>0</v>
      </c>
      <c r="AS94" s="2">
        <f t="shared" si="194"/>
        <v>0</v>
      </c>
      <c r="AU94" s="2">
        <f t="shared" si="195"/>
        <v>0</v>
      </c>
      <c r="AV94" s="2">
        <f t="shared" si="196"/>
        <v>0</v>
      </c>
      <c r="AW94" s="2">
        <f t="shared" si="197"/>
        <v>0</v>
      </c>
      <c r="AX94" s="2">
        <f t="shared" si="198"/>
        <v>0</v>
      </c>
      <c r="AZ94" s="2">
        <f t="shared" si="279"/>
        <v>1</v>
      </c>
      <c r="BA94" s="2">
        <f t="shared" si="280"/>
        <v>0</v>
      </c>
      <c r="BB94" s="2">
        <f t="shared" si="281"/>
        <v>0</v>
      </c>
      <c r="BC94" s="2">
        <f t="shared" si="282"/>
        <v>0</v>
      </c>
      <c r="BD94" s="2">
        <f t="shared" si="283"/>
        <v>0</v>
      </c>
      <c r="BE94" s="2">
        <f t="shared" si="284"/>
        <v>0</v>
      </c>
      <c r="BF94" s="2">
        <f t="shared" si="285"/>
        <v>1</v>
      </c>
      <c r="BG94" s="2">
        <f t="shared" si="286"/>
        <v>1</v>
      </c>
      <c r="BH94" s="2">
        <f t="shared" si="287"/>
        <v>1</v>
      </c>
      <c r="BI94" s="2">
        <f t="shared" si="288"/>
        <v>0</v>
      </c>
      <c r="BJ94" s="2">
        <f t="shared" si="289"/>
        <v>1</v>
      </c>
      <c r="BK94" s="2">
        <f t="shared" si="290"/>
        <v>0</v>
      </c>
      <c r="BM94" s="8" t="str">
        <f t="shared" si="199"/>
        <v>Dan</v>
      </c>
      <c r="BN94" s="2">
        <f t="shared" si="166"/>
        <v>0</v>
      </c>
      <c r="BO94" s="2">
        <f t="shared" si="167"/>
        <v>0</v>
      </c>
      <c r="BP94" s="2">
        <f t="shared" si="168"/>
        <v>1</v>
      </c>
      <c r="BQ94" s="2">
        <f t="shared" si="169"/>
        <v>0</v>
      </c>
      <c r="BS94" s="2">
        <f t="shared" si="291"/>
        <v>0</v>
      </c>
      <c r="BT94" s="2">
        <f t="shared" si="291"/>
        <v>0</v>
      </c>
      <c r="BU94" s="2">
        <f t="shared" si="291"/>
        <v>0</v>
      </c>
      <c r="BV94" s="2">
        <f t="shared" si="291"/>
        <v>0</v>
      </c>
      <c r="BX94" s="2">
        <f t="shared" si="203"/>
        <v>0</v>
      </c>
      <c r="BY94" s="2" t="str">
        <f t="shared" si="292"/>
        <v>N/A</v>
      </c>
      <c r="BZ94" s="2" t="str">
        <f t="shared" si="292"/>
        <v>N/A</v>
      </c>
      <c r="CA94" s="2" t="str">
        <f t="shared" si="292"/>
        <v>N/A</v>
      </c>
      <c r="CB94" s="2" t="str">
        <f t="shared" si="292"/>
        <v>N/A</v>
      </c>
      <c r="CD94" s="2">
        <f t="shared" si="207"/>
        <v>1</v>
      </c>
      <c r="CE94" s="2">
        <f t="shared" si="293"/>
        <v>5</v>
      </c>
      <c r="CF94" s="2">
        <f t="shared" si="293"/>
        <v>6</v>
      </c>
      <c r="CG94" s="2">
        <f t="shared" si="293"/>
        <v>4</v>
      </c>
      <c r="CH94" s="2">
        <f t="shared" si="293"/>
        <v>5</v>
      </c>
      <c r="CJ94" s="2">
        <f t="shared" si="170"/>
        <v>0</v>
      </c>
      <c r="CK94" s="2" t="str">
        <f t="shared" si="294"/>
        <v>N/A</v>
      </c>
      <c r="CL94" s="2" t="str">
        <f t="shared" si="294"/>
        <v>N/A</v>
      </c>
      <c r="CM94" s="2" t="str">
        <f t="shared" si="294"/>
        <v>N/A</v>
      </c>
      <c r="CN94" s="2" t="str">
        <f t="shared" si="294"/>
        <v>N/A</v>
      </c>
      <c r="CP94" s="2">
        <v>2</v>
      </c>
      <c r="CQ94" s="2">
        <v>1</v>
      </c>
      <c r="CR94" s="2">
        <v>1</v>
      </c>
      <c r="CS94" s="2">
        <v>3</v>
      </c>
      <c r="CU94" s="2">
        <v>0</v>
      </c>
      <c r="CV94" s="2">
        <v>0</v>
      </c>
      <c r="CW94" s="2">
        <v>0</v>
      </c>
      <c r="CX94" s="2">
        <v>1</v>
      </c>
      <c r="CZ94" s="2">
        <v>1</v>
      </c>
      <c r="DA94" s="2">
        <v>0</v>
      </c>
      <c r="DB94" s="2">
        <v>1</v>
      </c>
      <c r="DC94" s="2">
        <v>1</v>
      </c>
    </row>
    <row r="95" spans="1:107" x14ac:dyDescent="0.2">
      <c r="A95" s="2" t="s">
        <v>234</v>
      </c>
      <c r="B95" s="2">
        <v>4</v>
      </c>
      <c r="C95" s="2">
        <v>315</v>
      </c>
      <c r="D95" s="2">
        <v>4</v>
      </c>
      <c r="E95" s="2">
        <v>13</v>
      </c>
      <c r="F95" s="2">
        <v>5</v>
      </c>
      <c r="G95" s="2">
        <v>4</v>
      </c>
      <c r="H95" s="2">
        <v>4</v>
      </c>
      <c r="I95" s="2">
        <v>4</v>
      </c>
      <c r="J95" s="2">
        <v>1</v>
      </c>
      <c r="L95" s="2">
        <f t="shared" si="275"/>
        <v>0</v>
      </c>
      <c r="M95" s="2">
        <f t="shared" si="276"/>
        <v>1</v>
      </c>
      <c r="N95" s="2">
        <f t="shared" si="277"/>
        <v>1</v>
      </c>
      <c r="O95" s="2">
        <f t="shared" si="278"/>
        <v>1</v>
      </c>
      <c r="Q95" s="2">
        <f t="shared" si="171"/>
        <v>0</v>
      </c>
      <c r="R95" s="2">
        <f t="shared" si="172"/>
        <v>0</v>
      </c>
      <c r="S95" s="2">
        <f t="shared" si="173"/>
        <v>0</v>
      </c>
      <c r="T95" s="2">
        <f t="shared" si="174"/>
        <v>0</v>
      </c>
      <c r="V95" s="2">
        <f t="shared" si="175"/>
        <v>1</v>
      </c>
      <c r="W95" s="2">
        <f t="shared" si="176"/>
        <v>0</v>
      </c>
      <c r="X95" s="2">
        <f t="shared" si="177"/>
        <v>0</v>
      </c>
      <c r="Y95" s="2">
        <f t="shared" si="178"/>
        <v>0</v>
      </c>
      <c r="AA95" s="2">
        <f t="shared" si="179"/>
        <v>0</v>
      </c>
      <c r="AB95" s="2">
        <f t="shared" si="180"/>
        <v>0</v>
      </c>
      <c r="AC95" s="2">
        <f t="shared" si="181"/>
        <v>0</v>
      </c>
      <c r="AD95" s="2">
        <f t="shared" si="182"/>
        <v>0</v>
      </c>
      <c r="AF95" s="2">
        <f t="shared" si="183"/>
        <v>0</v>
      </c>
      <c r="AG95" s="2">
        <f t="shared" si="184"/>
        <v>0</v>
      </c>
      <c r="AH95" s="2">
        <f t="shared" si="185"/>
        <v>0</v>
      </c>
      <c r="AI95" s="2">
        <f t="shared" si="186"/>
        <v>0</v>
      </c>
      <c r="AK95" s="2">
        <f t="shared" si="187"/>
        <v>0</v>
      </c>
      <c r="AL95" s="2">
        <f t="shared" si="188"/>
        <v>0</v>
      </c>
      <c r="AM95" s="2">
        <f t="shared" si="189"/>
        <v>0</v>
      </c>
      <c r="AN95" s="2">
        <f t="shared" si="190"/>
        <v>0</v>
      </c>
      <c r="AP95" s="2">
        <f t="shared" si="191"/>
        <v>0</v>
      </c>
      <c r="AQ95" s="2">
        <f t="shared" si="192"/>
        <v>0</v>
      </c>
      <c r="AR95" s="2">
        <f t="shared" si="193"/>
        <v>0</v>
      </c>
      <c r="AS95" s="2">
        <f t="shared" si="194"/>
        <v>0</v>
      </c>
      <c r="AU95" s="2">
        <f t="shared" si="195"/>
        <v>0</v>
      </c>
      <c r="AV95" s="2">
        <f t="shared" si="196"/>
        <v>0</v>
      </c>
      <c r="AW95" s="2">
        <f t="shared" si="197"/>
        <v>0</v>
      </c>
      <c r="AX95" s="2">
        <f t="shared" si="198"/>
        <v>0</v>
      </c>
      <c r="AZ95" s="2">
        <f t="shared" si="279"/>
        <v>0</v>
      </c>
      <c r="BA95" s="2">
        <f t="shared" si="280"/>
        <v>0</v>
      </c>
      <c r="BB95" s="2">
        <f t="shared" si="281"/>
        <v>0</v>
      </c>
      <c r="BC95" s="2">
        <f t="shared" si="282"/>
        <v>1</v>
      </c>
      <c r="BD95" s="2">
        <f t="shared" si="283"/>
        <v>0</v>
      </c>
      <c r="BE95" s="2">
        <f t="shared" si="284"/>
        <v>0</v>
      </c>
      <c r="BF95" s="2">
        <f t="shared" si="285"/>
        <v>1</v>
      </c>
      <c r="BG95" s="2">
        <f t="shared" si="286"/>
        <v>0</v>
      </c>
      <c r="BH95" s="2">
        <f t="shared" si="287"/>
        <v>0</v>
      </c>
      <c r="BI95" s="2">
        <f t="shared" si="288"/>
        <v>1</v>
      </c>
      <c r="BJ95" s="2">
        <f t="shared" si="289"/>
        <v>0</v>
      </c>
      <c r="BK95" s="2">
        <f t="shared" si="290"/>
        <v>0</v>
      </c>
      <c r="BM95" s="8">
        <f t="shared" si="199"/>
        <v>0</v>
      </c>
      <c r="BN95" s="2">
        <f t="shared" si="166"/>
        <v>0</v>
      </c>
      <c r="BO95" s="2">
        <f t="shared" si="167"/>
        <v>0</v>
      </c>
      <c r="BP95" s="2">
        <f t="shared" si="168"/>
        <v>0</v>
      </c>
      <c r="BQ95" s="2">
        <f t="shared" si="169"/>
        <v>0</v>
      </c>
      <c r="BS95" s="2">
        <f t="shared" ref="BS95:BS109" si="295">IF(F95&gt;=($D95*2),1,0)</f>
        <v>0</v>
      </c>
      <c r="BT95" s="2">
        <f t="shared" ref="BT95:BT109" si="296">IF(G95&gt;=($D95*2),1,0)</f>
        <v>0</v>
      </c>
      <c r="BU95" s="2">
        <f t="shared" ref="BU95:BU109" si="297">IF(H95&gt;=($D95*2),1,0)</f>
        <v>0</v>
      </c>
      <c r="BV95" s="2">
        <f t="shared" ref="BV95:BV109" si="298">IF(I95&gt;=($D95*2),1,0)</f>
        <v>0</v>
      </c>
      <c r="BX95" s="2">
        <f t="shared" si="203"/>
        <v>0</v>
      </c>
      <c r="BY95" s="2" t="str">
        <f t="shared" ref="BY95:BY109" si="299">IF($D95=3,F95,"N/A")</f>
        <v>N/A</v>
      </c>
      <c r="BZ95" s="2" t="str">
        <f t="shared" ref="BZ95:BZ109" si="300">IF($D95=3,G95,"N/A")</f>
        <v>N/A</v>
      </c>
      <c r="CA95" s="2" t="str">
        <f t="shared" ref="CA95:CA109" si="301">IF($D95=3,H95,"N/A")</f>
        <v>N/A</v>
      </c>
      <c r="CB95" s="2" t="str">
        <f t="shared" ref="CB95:CB109" si="302">IF($D95=3,I95,"N/A")</f>
        <v>N/A</v>
      </c>
      <c r="CD95" s="2">
        <f t="shared" si="207"/>
        <v>1</v>
      </c>
      <c r="CE95" s="2">
        <f t="shared" ref="CE95:CE109" si="303">IF($D95=4,F95,"N/A")</f>
        <v>5</v>
      </c>
      <c r="CF95" s="2">
        <f t="shared" ref="CF95:CF109" si="304">IF($D95=4,G95,"N/A")</f>
        <v>4</v>
      </c>
      <c r="CG95" s="2">
        <f t="shared" ref="CG95:CG109" si="305">IF($D95=4,H95,"N/A")</f>
        <v>4</v>
      </c>
      <c r="CH95" s="2">
        <f t="shared" ref="CH95:CH109" si="306">IF($D95=4,I95,"N/A")</f>
        <v>4</v>
      </c>
      <c r="CJ95" s="2">
        <f t="shared" si="170"/>
        <v>0</v>
      </c>
      <c r="CK95" s="2" t="str">
        <f t="shared" ref="CK95:CK109" si="307">IF($D95=5,F95,"N/A")</f>
        <v>N/A</v>
      </c>
      <c r="CL95" s="2" t="str">
        <f t="shared" ref="CL95:CL109" si="308">IF($D95=5,G95,"N/A")</f>
        <v>N/A</v>
      </c>
      <c r="CM95" s="2" t="str">
        <f t="shared" ref="CM95:CM109" si="309">IF($D95=5,H95,"N/A")</f>
        <v>N/A</v>
      </c>
      <c r="CN95" s="2" t="str">
        <f t="shared" ref="CN95:CN109" si="310">IF($D95=5,I95,"N/A")</f>
        <v>N/A</v>
      </c>
      <c r="CP95" s="2">
        <v>2</v>
      </c>
      <c r="CQ95" s="2">
        <v>2</v>
      </c>
      <c r="CR95" s="2">
        <v>2</v>
      </c>
      <c r="CS95" s="2">
        <v>2</v>
      </c>
      <c r="CU95" s="2">
        <v>0</v>
      </c>
      <c r="CV95" s="2">
        <v>1</v>
      </c>
      <c r="CW95" s="2">
        <v>1</v>
      </c>
      <c r="CX95" s="2">
        <v>1</v>
      </c>
      <c r="CZ95" s="2">
        <v>0</v>
      </c>
      <c r="DA95" s="2">
        <v>0</v>
      </c>
      <c r="DB95" s="2">
        <v>1</v>
      </c>
      <c r="DC95" s="2">
        <v>0</v>
      </c>
    </row>
    <row r="96" spans="1:107" x14ac:dyDescent="0.2">
      <c r="A96" s="2" t="s">
        <v>234</v>
      </c>
      <c r="B96" s="2">
        <v>5</v>
      </c>
      <c r="C96" s="2">
        <v>163</v>
      </c>
      <c r="D96" s="2">
        <v>3</v>
      </c>
      <c r="E96" s="2">
        <v>7</v>
      </c>
      <c r="F96" s="2">
        <v>4</v>
      </c>
      <c r="G96" s="2">
        <v>4</v>
      </c>
      <c r="H96" s="2">
        <v>3</v>
      </c>
      <c r="I96" s="2">
        <v>4</v>
      </c>
      <c r="J96" s="2">
        <v>1</v>
      </c>
      <c r="L96" s="2">
        <f t="shared" si="275"/>
        <v>0</v>
      </c>
      <c r="M96" s="2">
        <f t="shared" si="276"/>
        <v>0</v>
      </c>
      <c r="N96" s="2">
        <f t="shared" si="277"/>
        <v>1</v>
      </c>
      <c r="O96" s="2">
        <f t="shared" si="278"/>
        <v>0</v>
      </c>
      <c r="Q96" s="2">
        <f t="shared" si="171"/>
        <v>0</v>
      </c>
      <c r="R96" s="2">
        <f t="shared" si="172"/>
        <v>0</v>
      </c>
      <c r="S96" s="2">
        <f t="shared" si="173"/>
        <v>0</v>
      </c>
      <c r="T96" s="2">
        <f t="shared" si="174"/>
        <v>0</v>
      </c>
      <c r="V96" s="2">
        <f t="shared" si="175"/>
        <v>1</v>
      </c>
      <c r="W96" s="2">
        <f t="shared" si="176"/>
        <v>1</v>
      </c>
      <c r="X96" s="2">
        <f t="shared" si="177"/>
        <v>0</v>
      </c>
      <c r="Y96" s="2">
        <f t="shared" si="178"/>
        <v>1</v>
      </c>
      <c r="AA96" s="2">
        <f t="shared" si="179"/>
        <v>0</v>
      </c>
      <c r="AB96" s="2">
        <f t="shared" si="180"/>
        <v>0</v>
      </c>
      <c r="AC96" s="2">
        <f t="shared" si="181"/>
        <v>0</v>
      </c>
      <c r="AD96" s="2">
        <f t="shared" si="182"/>
        <v>0</v>
      </c>
      <c r="AF96" s="2">
        <f t="shared" si="183"/>
        <v>0</v>
      </c>
      <c r="AG96" s="2">
        <f t="shared" si="184"/>
        <v>0</v>
      </c>
      <c r="AH96" s="2">
        <f t="shared" si="185"/>
        <v>0</v>
      </c>
      <c r="AI96" s="2">
        <f t="shared" si="186"/>
        <v>0</v>
      </c>
      <c r="AK96" s="2">
        <f t="shared" si="187"/>
        <v>0</v>
      </c>
      <c r="AL96" s="2">
        <f t="shared" si="188"/>
        <v>0</v>
      </c>
      <c r="AM96" s="2">
        <f t="shared" si="189"/>
        <v>0</v>
      </c>
      <c r="AN96" s="2">
        <f t="shared" si="190"/>
        <v>0</v>
      </c>
      <c r="AP96" s="2">
        <f t="shared" si="191"/>
        <v>0</v>
      </c>
      <c r="AQ96" s="2">
        <f t="shared" si="192"/>
        <v>0</v>
      </c>
      <c r="AR96" s="2">
        <f t="shared" si="193"/>
        <v>0</v>
      </c>
      <c r="AS96" s="2">
        <f t="shared" si="194"/>
        <v>0</v>
      </c>
      <c r="AU96" s="2">
        <f t="shared" si="195"/>
        <v>0</v>
      </c>
      <c r="AV96" s="2">
        <f t="shared" si="196"/>
        <v>0</v>
      </c>
      <c r="AW96" s="2">
        <f t="shared" si="197"/>
        <v>0</v>
      </c>
      <c r="AX96" s="2">
        <f t="shared" si="198"/>
        <v>0</v>
      </c>
      <c r="AZ96" s="2">
        <f t="shared" si="279"/>
        <v>0</v>
      </c>
      <c r="BA96" s="2">
        <f t="shared" si="280"/>
        <v>0</v>
      </c>
      <c r="BB96" s="2">
        <f t="shared" si="281"/>
        <v>0</v>
      </c>
      <c r="BC96" s="2">
        <f t="shared" si="282"/>
        <v>0</v>
      </c>
      <c r="BD96" s="2">
        <f t="shared" si="283"/>
        <v>0</v>
      </c>
      <c r="BE96" s="2">
        <f t="shared" si="284"/>
        <v>0</v>
      </c>
      <c r="BF96" s="2">
        <f t="shared" si="285"/>
        <v>1</v>
      </c>
      <c r="BG96" s="2">
        <f t="shared" si="286"/>
        <v>1</v>
      </c>
      <c r="BH96" s="2">
        <f t="shared" si="287"/>
        <v>1</v>
      </c>
      <c r="BI96" s="2">
        <f t="shared" si="288"/>
        <v>0</v>
      </c>
      <c r="BJ96" s="2">
        <f t="shared" si="289"/>
        <v>0</v>
      </c>
      <c r="BK96" s="2">
        <f t="shared" si="290"/>
        <v>0</v>
      </c>
      <c r="BM96" s="8" t="str">
        <f t="shared" si="199"/>
        <v>Dan</v>
      </c>
      <c r="BN96" s="2">
        <f t="shared" si="166"/>
        <v>0</v>
      </c>
      <c r="BO96" s="2">
        <f t="shared" si="167"/>
        <v>0</v>
      </c>
      <c r="BP96" s="2">
        <f t="shared" si="168"/>
        <v>1</v>
      </c>
      <c r="BQ96" s="2">
        <f t="shared" si="169"/>
        <v>0</v>
      </c>
      <c r="BS96" s="2">
        <f t="shared" si="295"/>
        <v>0</v>
      </c>
      <c r="BT96" s="2">
        <f t="shared" si="296"/>
        <v>0</v>
      </c>
      <c r="BU96" s="2">
        <f t="shared" si="297"/>
        <v>0</v>
      </c>
      <c r="BV96" s="2">
        <f t="shared" si="298"/>
        <v>0</v>
      </c>
      <c r="BX96" s="2">
        <f t="shared" si="203"/>
        <v>1</v>
      </c>
      <c r="BY96" s="2">
        <f t="shared" si="299"/>
        <v>4</v>
      </c>
      <c r="BZ96" s="2">
        <f t="shared" si="300"/>
        <v>4</v>
      </c>
      <c r="CA96" s="2">
        <f t="shared" si="301"/>
        <v>3</v>
      </c>
      <c r="CB96" s="2">
        <f t="shared" si="302"/>
        <v>4</v>
      </c>
      <c r="CD96" s="2">
        <f t="shared" si="207"/>
        <v>0</v>
      </c>
      <c r="CE96" s="2" t="str">
        <f t="shared" si="303"/>
        <v>N/A</v>
      </c>
      <c r="CF96" s="2" t="str">
        <f t="shared" si="304"/>
        <v>N/A</v>
      </c>
      <c r="CG96" s="2" t="str">
        <f t="shared" si="305"/>
        <v>N/A</v>
      </c>
      <c r="CH96" s="2" t="str">
        <f t="shared" si="306"/>
        <v>N/A</v>
      </c>
      <c r="CJ96" s="2">
        <f t="shared" si="170"/>
        <v>0</v>
      </c>
      <c r="CK96" s="2" t="str">
        <f t="shared" si="307"/>
        <v>N/A</v>
      </c>
      <c r="CL96" s="2" t="str">
        <f t="shared" si="308"/>
        <v>N/A</v>
      </c>
      <c r="CM96" s="2" t="str">
        <f t="shared" si="309"/>
        <v>N/A</v>
      </c>
      <c r="CN96" s="2" t="str">
        <f t="shared" si="310"/>
        <v>N/A</v>
      </c>
      <c r="CP96" s="2">
        <v>2</v>
      </c>
      <c r="CQ96" s="2">
        <v>2</v>
      </c>
      <c r="CR96" s="2">
        <v>1</v>
      </c>
      <c r="CS96" s="2">
        <v>2</v>
      </c>
      <c r="CU96" s="2">
        <v>0</v>
      </c>
      <c r="CV96" s="2">
        <v>0</v>
      </c>
      <c r="CW96" s="2">
        <v>0</v>
      </c>
      <c r="CX96" s="2">
        <v>0</v>
      </c>
      <c r="CZ96" s="2">
        <v>0</v>
      </c>
      <c r="DA96" s="2">
        <v>0</v>
      </c>
      <c r="DB96" s="2">
        <v>0</v>
      </c>
      <c r="DC96" s="2">
        <v>0</v>
      </c>
    </row>
    <row r="97" spans="1:107" x14ac:dyDescent="0.2">
      <c r="A97" s="2" t="s">
        <v>234</v>
      </c>
      <c r="B97" s="2">
        <v>6</v>
      </c>
      <c r="C97" s="2">
        <v>332</v>
      </c>
      <c r="D97" s="2">
        <v>4</v>
      </c>
      <c r="E97" s="2">
        <v>15</v>
      </c>
      <c r="F97" s="2">
        <v>5</v>
      </c>
      <c r="G97" s="2">
        <v>4</v>
      </c>
      <c r="H97" s="2">
        <v>5</v>
      </c>
      <c r="I97" s="2">
        <v>6</v>
      </c>
      <c r="J97" s="2">
        <v>1</v>
      </c>
      <c r="L97" s="2">
        <f t="shared" si="275"/>
        <v>0</v>
      </c>
      <c r="M97" s="2">
        <f t="shared" si="276"/>
        <v>1</v>
      </c>
      <c r="N97" s="2">
        <f t="shared" si="277"/>
        <v>0</v>
      </c>
      <c r="O97" s="2">
        <f t="shared" si="278"/>
        <v>0</v>
      </c>
      <c r="Q97" s="2">
        <f t="shared" si="171"/>
        <v>0</v>
      </c>
      <c r="R97" s="2">
        <f t="shared" si="172"/>
        <v>0</v>
      </c>
      <c r="S97" s="2">
        <f t="shared" si="173"/>
        <v>0</v>
      </c>
      <c r="T97" s="2">
        <f t="shared" si="174"/>
        <v>0</v>
      </c>
      <c r="V97" s="2">
        <f t="shared" si="175"/>
        <v>1</v>
      </c>
      <c r="W97" s="2">
        <f t="shared" si="176"/>
        <v>0</v>
      </c>
      <c r="X97" s="2">
        <f t="shared" si="177"/>
        <v>1</v>
      </c>
      <c r="Y97" s="2">
        <f t="shared" si="178"/>
        <v>0</v>
      </c>
      <c r="AA97" s="2">
        <f t="shared" si="179"/>
        <v>0</v>
      </c>
      <c r="AB97" s="2">
        <f t="shared" si="180"/>
        <v>0</v>
      </c>
      <c r="AC97" s="2">
        <f t="shared" si="181"/>
        <v>0</v>
      </c>
      <c r="AD97" s="2">
        <f t="shared" si="182"/>
        <v>1</v>
      </c>
      <c r="AF97" s="2">
        <f t="shared" si="183"/>
        <v>0</v>
      </c>
      <c r="AG97" s="2">
        <f t="shared" si="184"/>
        <v>0</v>
      </c>
      <c r="AH97" s="2">
        <f t="shared" si="185"/>
        <v>0</v>
      </c>
      <c r="AI97" s="2">
        <f t="shared" si="186"/>
        <v>0</v>
      </c>
      <c r="AK97" s="2">
        <f t="shared" si="187"/>
        <v>0</v>
      </c>
      <c r="AL97" s="2">
        <f t="shared" si="188"/>
        <v>0</v>
      </c>
      <c r="AM97" s="2">
        <f t="shared" si="189"/>
        <v>0</v>
      </c>
      <c r="AN97" s="2">
        <f t="shared" si="190"/>
        <v>0</v>
      </c>
      <c r="AP97" s="2">
        <f t="shared" si="191"/>
        <v>0</v>
      </c>
      <c r="AQ97" s="2">
        <f t="shared" si="192"/>
        <v>0</v>
      </c>
      <c r="AR97" s="2">
        <f t="shared" si="193"/>
        <v>0</v>
      </c>
      <c r="AS97" s="2">
        <f t="shared" si="194"/>
        <v>0</v>
      </c>
      <c r="AU97" s="2">
        <f t="shared" si="195"/>
        <v>0</v>
      </c>
      <c r="AV97" s="2">
        <f t="shared" si="196"/>
        <v>0</v>
      </c>
      <c r="AW97" s="2">
        <f t="shared" si="197"/>
        <v>0</v>
      </c>
      <c r="AX97" s="2">
        <f t="shared" si="198"/>
        <v>0</v>
      </c>
      <c r="AZ97" s="2">
        <f t="shared" si="279"/>
        <v>0</v>
      </c>
      <c r="BA97" s="2">
        <f t="shared" si="280"/>
        <v>0</v>
      </c>
      <c r="BB97" s="2">
        <f t="shared" si="281"/>
        <v>1</v>
      </c>
      <c r="BC97" s="2">
        <f t="shared" si="282"/>
        <v>1</v>
      </c>
      <c r="BD97" s="2">
        <f t="shared" si="283"/>
        <v>1</v>
      </c>
      <c r="BE97" s="2">
        <f t="shared" si="284"/>
        <v>1</v>
      </c>
      <c r="BF97" s="2">
        <f t="shared" si="285"/>
        <v>0</v>
      </c>
      <c r="BG97" s="2">
        <f t="shared" si="286"/>
        <v>0</v>
      </c>
      <c r="BH97" s="2">
        <f t="shared" si="287"/>
        <v>1</v>
      </c>
      <c r="BI97" s="2">
        <f t="shared" si="288"/>
        <v>0</v>
      </c>
      <c r="BJ97" s="2">
        <f t="shared" si="289"/>
        <v>0</v>
      </c>
      <c r="BK97" s="2">
        <f t="shared" si="290"/>
        <v>0</v>
      </c>
      <c r="BM97" s="8" t="str">
        <f t="shared" si="199"/>
        <v>Scott</v>
      </c>
      <c r="BN97" s="2">
        <f t="shared" si="166"/>
        <v>0</v>
      </c>
      <c r="BO97" s="2">
        <f t="shared" si="167"/>
        <v>1</v>
      </c>
      <c r="BP97" s="2">
        <f t="shared" si="168"/>
        <v>0</v>
      </c>
      <c r="BQ97" s="2">
        <f t="shared" si="169"/>
        <v>0</v>
      </c>
      <c r="BS97" s="2">
        <f t="shared" si="295"/>
        <v>0</v>
      </c>
      <c r="BT97" s="2">
        <f t="shared" si="296"/>
        <v>0</v>
      </c>
      <c r="BU97" s="2">
        <f t="shared" si="297"/>
        <v>0</v>
      </c>
      <c r="BV97" s="2">
        <f t="shared" si="298"/>
        <v>0</v>
      </c>
      <c r="BX97" s="2">
        <f t="shared" si="203"/>
        <v>0</v>
      </c>
      <c r="BY97" s="2" t="str">
        <f t="shared" si="299"/>
        <v>N/A</v>
      </c>
      <c r="BZ97" s="2" t="str">
        <f t="shared" si="300"/>
        <v>N/A</v>
      </c>
      <c r="CA97" s="2" t="str">
        <f t="shared" si="301"/>
        <v>N/A</v>
      </c>
      <c r="CB97" s="2" t="str">
        <f t="shared" si="302"/>
        <v>N/A</v>
      </c>
      <c r="CD97" s="2">
        <f t="shared" si="207"/>
        <v>1</v>
      </c>
      <c r="CE97" s="2">
        <f t="shared" si="303"/>
        <v>5</v>
      </c>
      <c r="CF97" s="2">
        <f t="shared" si="304"/>
        <v>4</v>
      </c>
      <c r="CG97" s="2">
        <f t="shared" si="305"/>
        <v>5</v>
      </c>
      <c r="CH97" s="2">
        <f t="shared" si="306"/>
        <v>6</v>
      </c>
      <c r="CJ97" s="2">
        <f t="shared" si="170"/>
        <v>0</v>
      </c>
      <c r="CK97" s="2" t="str">
        <f t="shared" si="307"/>
        <v>N/A</v>
      </c>
      <c r="CL97" s="2" t="str">
        <f t="shared" si="308"/>
        <v>N/A</v>
      </c>
      <c r="CM97" s="2" t="str">
        <f t="shared" si="309"/>
        <v>N/A</v>
      </c>
      <c r="CN97" s="2" t="str">
        <f t="shared" si="310"/>
        <v>N/A</v>
      </c>
      <c r="CP97" s="2">
        <v>2</v>
      </c>
      <c r="CQ97" s="2">
        <v>1</v>
      </c>
      <c r="CR97" s="2">
        <v>2</v>
      </c>
      <c r="CS97" s="2">
        <v>3</v>
      </c>
      <c r="CU97" s="2">
        <v>0</v>
      </c>
      <c r="CV97" s="2">
        <v>0</v>
      </c>
      <c r="CW97" s="2">
        <v>0</v>
      </c>
      <c r="CX97" s="2">
        <v>1</v>
      </c>
      <c r="CZ97" s="2">
        <v>0</v>
      </c>
      <c r="DA97" s="2">
        <v>1</v>
      </c>
      <c r="DB97" s="2">
        <v>1</v>
      </c>
      <c r="DC97" s="2">
        <v>1</v>
      </c>
    </row>
    <row r="98" spans="1:107" x14ac:dyDescent="0.2">
      <c r="A98" s="2" t="s">
        <v>234</v>
      </c>
      <c r="B98" s="2">
        <v>7</v>
      </c>
      <c r="C98" s="2">
        <v>343</v>
      </c>
      <c r="D98" s="2">
        <v>4</v>
      </c>
      <c r="E98" s="2">
        <v>9</v>
      </c>
      <c r="F98" s="2">
        <v>4</v>
      </c>
      <c r="G98" s="2">
        <v>6</v>
      </c>
      <c r="H98" s="2">
        <v>4</v>
      </c>
      <c r="I98" s="2">
        <v>4</v>
      </c>
      <c r="J98" s="2">
        <v>1</v>
      </c>
      <c r="L98" s="2">
        <f t="shared" si="275"/>
        <v>1</v>
      </c>
      <c r="M98" s="2">
        <f t="shared" si="276"/>
        <v>0</v>
      </c>
      <c r="N98" s="2">
        <f t="shared" si="277"/>
        <v>1</v>
      </c>
      <c r="O98" s="2">
        <f t="shared" si="278"/>
        <v>1</v>
      </c>
      <c r="Q98" s="2">
        <f t="shared" si="171"/>
        <v>0</v>
      </c>
      <c r="R98" s="2">
        <f t="shared" si="172"/>
        <v>0</v>
      </c>
      <c r="S98" s="2">
        <f t="shared" si="173"/>
        <v>0</v>
      </c>
      <c r="T98" s="2">
        <f t="shared" si="174"/>
        <v>0</v>
      </c>
      <c r="V98" s="2">
        <f t="shared" si="175"/>
        <v>0</v>
      </c>
      <c r="W98" s="2">
        <f t="shared" si="176"/>
        <v>0</v>
      </c>
      <c r="X98" s="2">
        <f t="shared" si="177"/>
        <v>0</v>
      </c>
      <c r="Y98" s="2">
        <f t="shared" si="178"/>
        <v>0</v>
      </c>
      <c r="AA98" s="2">
        <f t="shared" si="179"/>
        <v>0</v>
      </c>
      <c r="AB98" s="2">
        <f t="shared" si="180"/>
        <v>1</v>
      </c>
      <c r="AC98" s="2">
        <f t="shared" si="181"/>
        <v>0</v>
      </c>
      <c r="AD98" s="2">
        <f t="shared" si="182"/>
        <v>0</v>
      </c>
      <c r="AF98" s="2">
        <f t="shared" si="183"/>
        <v>0</v>
      </c>
      <c r="AG98" s="2">
        <f t="shared" si="184"/>
        <v>0</v>
      </c>
      <c r="AH98" s="2">
        <f t="shared" si="185"/>
        <v>0</v>
      </c>
      <c r="AI98" s="2">
        <f t="shared" si="186"/>
        <v>0</v>
      </c>
      <c r="AK98" s="2">
        <f t="shared" si="187"/>
        <v>0</v>
      </c>
      <c r="AL98" s="2">
        <f t="shared" si="188"/>
        <v>0</v>
      </c>
      <c r="AM98" s="2">
        <f t="shared" si="189"/>
        <v>0</v>
      </c>
      <c r="AN98" s="2">
        <f t="shared" si="190"/>
        <v>0</v>
      </c>
      <c r="AP98" s="2">
        <f t="shared" si="191"/>
        <v>0</v>
      </c>
      <c r="AQ98" s="2">
        <f t="shared" si="192"/>
        <v>0</v>
      </c>
      <c r="AR98" s="2">
        <f t="shared" si="193"/>
        <v>0</v>
      </c>
      <c r="AS98" s="2">
        <f t="shared" si="194"/>
        <v>0</v>
      </c>
      <c r="AU98" s="2">
        <f t="shared" si="195"/>
        <v>0</v>
      </c>
      <c r="AV98" s="2">
        <f t="shared" si="196"/>
        <v>0</v>
      </c>
      <c r="AW98" s="2">
        <f t="shared" si="197"/>
        <v>0</v>
      </c>
      <c r="AX98" s="2">
        <f t="shared" si="198"/>
        <v>0</v>
      </c>
      <c r="AZ98" s="2">
        <f t="shared" si="279"/>
        <v>1</v>
      </c>
      <c r="BA98" s="2">
        <f t="shared" si="280"/>
        <v>0</v>
      </c>
      <c r="BB98" s="2">
        <f t="shared" si="281"/>
        <v>0</v>
      </c>
      <c r="BC98" s="2">
        <f t="shared" si="282"/>
        <v>0</v>
      </c>
      <c r="BD98" s="2">
        <f t="shared" si="283"/>
        <v>0</v>
      </c>
      <c r="BE98" s="2">
        <f t="shared" si="284"/>
        <v>0</v>
      </c>
      <c r="BF98" s="2">
        <f t="shared" si="285"/>
        <v>0</v>
      </c>
      <c r="BG98" s="2">
        <f t="shared" si="286"/>
        <v>1</v>
      </c>
      <c r="BH98" s="2">
        <f t="shared" si="287"/>
        <v>0</v>
      </c>
      <c r="BI98" s="2">
        <f t="shared" si="288"/>
        <v>0</v>
      </c>
      <c r="BJ98" s="2">
        <f t="shared" si="289"/>
        <v>1</v>
      </c>
      <c r="BK98" s="2">
        <f t="shared" si="290"/>
        <v>0</v>
      </c>
      <c r="BM98" s="8">
        <f t="shared" si="199"/>
        <v>0</v>
      </c>
      <c r="BN98" s="2">
        <f t="shared" si="166"/>
        <v>0</v>
      </c>
      <c r="BO98" s="2">
        <f t="shared" si="167"/>
        <v>0</v>
      </c>
      <c r="BP98" s="2">
        <f t="shared" si="168"/>
        <v>0</v>
      </c>
      <c r="BQ98" s="2">
        <f t="shared" si="169"/>
        <v>0</v>
      </c>
      <c r="BS98" s="2">
        <f t="shared" si="295"/>
        <v>0</v>
      </c>
      <c r="BT98" s="2">
        <f t="shared" si="296"/>
        <v>0</v>
      </c>
      <c r="BU98" s="2">
        <f t="shared" si="297"/>
        <v>0</v>
      </c>
      <c r="BV98" s="2">
        <f t="shared" si="298"/>
        <v>0</v>
      </c>
      <c r="BX98" s="2">
        <f t="shared" si="203"/>
        <v>0</v>
      </c>
      <c r="BY98" s="2" t="str">
        <f t="shared" si="299"/>
        <v>N/A</v>
      </c>
      <c r="BZ98" s="2" t="str">
        <f t="shared" si="300"/>
        <v>N/A</v>
      </c>
      <c r="CA98" s="2" t="str">
        <f t="shared" si="301"/>
        <v>N/A</v>
      </c>
      <c r="CB98" s="2" t="str">
        <f t="shared" si="302"/>
        <v>N/A</v>
      </c>
      <c r="CD98" s="2">
        <f t="shared" si="207"/>
        <v>1</v>
      </c>
      <c r="CE98" s="2">
        <f t="shared" si="303"/>
        <v>4</v>
      </c>
      <c r="CF98" s="2">
        <f t="shared" si="304"/>
        <v>6</v>
      </c>
      <c r="CG98" s="2">
        <f t="shared" si="305"/>
        <v>4</v>
      </c>
      <c r="CH98" s="2">
        <f t="shared" si="306"/>
        <v>4</v>
      </c>
      <c r="CJ98" s="2">
        <f t="shared" si="170"/>
        <v>0</v>
      </c>
      <c r="CK98" s="2" t="str">
        <f t="shared" si="307"/>
        <v>N/A</v>
      </c>
      <c r="CL98" s="2" t="str">
        <f t="shared" si="308"/>
        <v>N/A</v>
      </c>
      <c r="CM98" s="2" t="str">
        <f t="shared" si="309"/>
        <v>N/A</v>
      </c>
      <c r="CN98" s="2" t="str">
        <f t="shared" si="310"/>
        <v>N/A</v>
      </c>
      <c r="CP98" s="2">
        <v>2</v>
      </c>
      <c r="CQ98" s="2">
        <v>3</v>
      </c>
      <c r="CR98" s="2">
        <v>2</v>
      </c>
      <c r="CS98" s="2">
        <v>2</v>
      </c>
      <c r="CU98" s="2">
        <v>1</v>
      </c>
      <c r="CV98" s="2">
        <v>0</v>
      </c>
      <c r="CW98" s="2">
        <v>1</v>
      </c>
      <c r="CX98" s="2">
        <v>1</v>
      </c>
      <c r="CZ98" s="2">
        <v>1</v>
      </c>
      <c r="DA98" s="2">
        <v>0</v>
      </c>
      <c r="DB98" s="2">
        <v>1</v>
      </c>
      <c r="DC98" s="2">
        <v>1</v>
      </c>
    </row>
    <row r="99" spans="1:107" x14ac:dyDescent="0.2">
      <c r="A99" s="2" t="s">
        <v>234</v>
      </c>
      <c r="B99" s="2">
        <v>8</v>
      </c>
      <c r="C99" s="2">
        <v>485</v>
      </c>
      <c r="D99" s="2">
        <v>5</v>
      </c>
      <c r="E99" s="2">
        <v>1</v>
      </c>
      <c r="F99" s="2">
        <v>5</v>
      </c>
      <c r="G99" s="2">
        <v>6</v>
      </c>
      <c r="H99" s="2">
        <v>5</v>
      </c>
      <c r="I99" s="2">
        <v>6</v>
      </c>
      <c r="J99" s="2">
        <v>1</v>
      </c>
      <c r="L99" s="2">
        <f t="shared" si="275"/>
        <v>1</v>
      </c>
      <c r="M99" s="2">
        <f t="shared" si="276"/>
        <v>0</v>
      </c>
      <c r="N99" s="2">
        <f t="shared" si="277"/>
        <v>1</v>
      </c>
      <c r="O99" s="2">
        <f t="shared" si="278"/>
        <v>0</v>
      </c>
      <c r="Q99" s="2">
        <f t="shared" si="171"/>
        <v>0</v>
      </c>
      <c r="R99" s="2">
        <f t="shared" si="172"/>
        <v>0</v>
      </c>
      <c r="S99" s="2">
        <f t="shared" si="173"/>
        <v>0</v>
      </c>
      <c r="T99" s="2">
        <f t="shared" si="174"/>
        <v>0</v>
      </c>
      <c r="V99" s="2">
        <f t="shared" si="175"/>
        <v>0</v>
      </c>
      <c r="W99" s="2">
        <f t="shared" si="176"/>
        <v>1</v>
      </c>
      <c r="X99" s="2">
        <f t="shared" si="177"/>
        <v>0</v>
      </c>
      <c r="Y99" s="2">
        <f t="shared" si="178"/>
        <v>1</v>
      </c>
      <c r="AA99" s="2">
        <f t="shared" si="179"/>
        <v>0</v>
      </c>
      <c r="AB99" s="2">
        <f t="shared" si="180"/>
        <v>0</v>
      </c>
      <c r="AC99" s="2">
        <f t="shared" si="181"/>
        <v>0</v>
      </c>
      <c r="AD99" s="2">
        <f t="shared" si="182"/>
        <v>0</v>
      </c>
      <c r="AF99" s="2">
        <f t="shared" si="183"/>
        <v>0</v>
      </c>
      <c r="AG99" s="2">
        <f t="shared" si="184"/>
        <v>0</v>
      </c>
      <c r="AH99" s="2">
        <f t="shared" si="185"/>
        <v>0</v>
      </c>
      <c r="AI99" s="2">
        <f t="shared" si="186"/>
        <v>0</v>
      </c>
      <c r="AK99" s="2">
        <f t="shared" si="187"/>
        <v>0</v>
      </c>
      <c r="AL99" s="2">
        <f t="shared" si="188"/>
        <v>0</v>
      </c>
      <c r="AM99" s="2">
        <f t="shared" si="189"/>
        <v>0</v>
      </c>
      <c r="AN99" s="2">
        <f t="shared" si="190"/>
        <v>0</v>
      </c>
      <c r="AP99" s="2">
        <f t="shared" si="191"/>
        <v>0</v>
      </c>
      <c r="AQ99" s="2">
        <f t="shared" si="192"/>
        <v>0</v>
      </c>
      <c r="AR99" s="2">
        <f t="shared" si="193"/>
        <v>0</v>
      </c>
      <c r="AS99" s="2">
        <f t="shared" si="194"/>
        <v>0</v>
      </c>
      <c r="AU99" s="2">
        <f t="shared" si="195"/>
        <v>0</v>
      </c>
      <c r="AV99" s="2">
        <f t="shared" si="196"/>
        <v>0</v>
      </c>
      <c r="AW99" s="2">
        <f t="shared" si="197"/>
        <v>0</v>
      </c>
      <c r="AX99" s="2">
        <f t="shared" si="198"/>
        <v>0</v>
      </c>
      <c r="AZ99" s="2">
        <f t="shared" si="279"/>
        <v>1</v>
      </c>
      <c r="BA99" s="2">
        <f t="shared" si="280"/>
        <v>0</v>
      </c>
      <c r="BB99" s="2">
        <f t="shared" si="281"/>
        <v>1</v>
      </c>
      <c r="BC99" s="2">
        <f t="shared" si="282"/>
        <v>0</v>
      </c>
      <c r="BD99" s="2">
        <f t="shared" si="283"/>
        <v>0</v>
      </c>
      <c r="BE99" s="2">
        <f t="shared" si="284"/>
        <v>0</v>
      </c>
      <c r="BF99" s="2">
        <f t="shared" si="285"/>
        <v>0</v>
      </c>
      <c r="BG99" s="2">
        <f t="shared" si="286"/>
        <v>1</v>
      </c>
      <c r="BH99" s="2">
        <f t="shared" si="287"/>
        <v>1</v>
      </c>
      <c r="BI99" s="2">
        <f t="shared" si="288"/>
        <v>0</v>
      </c>
      <c r="BJ99" s="2">
        <f t="shared" si="289"/>
        <v>0</v>
      </c>
      <c r="BK99" s="2">
        <f t="shared" si="290"/>
        <v>0</v>
      </c>
      <c r="BM99" s="8">
        <f t="shared" si="199"/>
        <v>0</v>
      </c>
      <c r="BN99" s="2">
        <f t="shared" si="166"/>
        <v>0</v>
      </c>
      <c r="BO99" s="2">
        <f t="shared" si="167"/>
        <v>0</v>
      </c>
      <c r="BP99" s="2">
        <f t="shared" si="168"/>
        <v>0</v>
      </c>
      <c r="BQ99" s="2">
        <f t="shared" si="169"/>
        <v>0</v>
      </c>
      <c r="BS99" s="2">
        <f t="shared" si="295"/>
        <v>0</v>
      </c>
      <c r="BT99" s="2">
        <f t="shared" si="296"/>
        <v>0</v>
      </c>
      <c r="BU99" s="2">
        <f t="shared" si="297"/>
        <v>0</v>
      </c>
      <c r="BV99" s="2">
        <f t="shared" si="298"/>
        <v>0</v>
      </c>
      <c r="BX99" s="2">
        <f t="shared" si="203"/>
        <v>0</v>
      </c>
      <c r="BY99" s="2" t="str">
        <f t="shared" si="299"/>
        <v>N/A</v>
      </c>
      <c r="BZ99" s="2" t="str">
        <f t="shared" si="300"/>
        <v>N/A</v>
      </c>
      <c r="CA99" s="2" t="str">
        <f t="shared" si="301"/>
        <v>N/A</v>
      </c>
      <c r="CB99" s="2" t="str">
        <f t="shared" si="302"/>
        <v>N/A</v>
      </c>
      <c r="CD99" s="2">
        <f t="shared" si="207"/>
        <v>0</v>
      </c>
      <c r="CE99" s="2" t="str">
        <f t="shared" si="303"/>
        <v>N/A</v>
      </c>
      <c r="CF99" s="2" t="str">
        <f t="shared" si="304"/>
        <v>N/A</v>
      </c>
      <c r="CG99" s="2" t="str">
        <f t="shared" si="305"/>
        <v>N/A</v>
      </c>
      <c r="CH99" s="2" t="str">
        <f t="shared" si="306"/>
        <v>N/A</v>
      </c>
      <c r="CJ99" s="2">
        <f t="shared" si="170"/>
        <v>1</v>
      </c>
      <c r="CK99" s="2">
        <f t="shared" si="307"/>
        <v>5</v>
      </c>
      <c r="CL99" s="2">
        <f t="shared" si="308"/>
        <v>6</v>
      </c>
      <c r="CM99" s="2">
        <f t="shared" si="309"/>
        <v>5</v>
      </c>
      <c r="CN99" s="2">
        <f t="shared" si="310"/>
        <v>6</v>
      </c>
      <c r="CP99" s="2">
        <v>1</v>
      </c>
      <c r="CQ99" s="2">
        <v>2</v>
      </c>
      <c r="CR99" s="2">
        <v>1</v>
      </c>
      <c r="CS99" s="2">
        <v>2</v>
      </c>
      <c r="CU99" s="2">
        <v>0</v>
      </c>
      <c r="CV99" s="2">
        <v>0</v>
      </c>
      <c r="CW99" s="2">
        <v>0</v>
      </c>
      <c r="CX99" s="2">
        <v>0</v>
      </c>
      <c r="CZ99" s="2">
        <v>0</v>
      </c>
      <c r="DA99" s="2">
        <v>0</v>
      </c>
      <c r="DB99" s="2">
        <v>0</v>
      </c>
      <c r="DC99" s="2">
        <v>1</v>
      </c>
    </row>
    <row r="100" spans="1:107" x14ac:dyDescent="0.2">
      <c r="A100" s="2" t="s">
        <v>234</v>
      </c>
      <c r="B100" s="2">
        <v>9</v>
      </c>
      <c r="C100" s="2">
        <v>292</v>
      </c>
      <c r="D100" s="2">
        <v>4</v>
      </c>
      <c r="E100" s="2">
        <v>11</v>
      </c>
      <c r="F100" s="2">
        <v>5</v>
      </c>
      <c r="G100" s="2">
        <v>6</v>
      </c>
      <c r="H100" s="2">
        <v>4</v>
      </c>
      <c r="I100" s="2">
        <v>4</v>
      </c>
      <c r="J100" s="2">
        <v>1</v>
      </c>
      <c r="L100" s="2">
        <f t="shared" si="275"/>
        <v>0</v>
      </c>
      <c r="M100" s="2">
        <f t="shared" si="276"/>
        <v>0</v>
      </c>
      <c r="N100" s="2">
        <f t="shared" si="277"/>
        <v>1</v>
      </c>
      <c r="O100" s="2">
        <f t="shared" si="278"/>
        <v>1</v>
      </c>
      <c r="Q100" s="2">
        <f t="shared" si="171"/>
        <v>0</v>
      </c>
      <c r="R100" s="2">
        <f t="shared" si="172"/>
        <v>0</v>
      </c>
      <c r="S100" s="2">
        <f t="shared" si="173"/>
        <v>0</v>
      </c>
      <c r="T100" s="2">
        <f t="shared" si="174"/>
        <v>0</v>
      </c>
      <c r="V100" s="2">
        <f t="shared" si="175"/>
        <v>1</v>
      </c>
      <c r="W100" s="2">
        <f t="shared" si="176"/>
        <v>0</v>
      </c>
      <c r="X100" s="2">
        <f t="shared" si="177"/>
        <v>0</v>
      </c>
      <c r="Y100" s="2">
        <f t="shared" si="178"/>
        <v>0</v>
      </c>
      <c r="AA100" s="2">
        <f t="shared" si="179"/>
        <v>0</v>
      </c>
      <c r="AB100" s="2">
        <f t="shared" si="180"/>
        <v>1</v>
      </c>
      <c r="AC100" s="2">
        <f t="shared" si="181"/>
        <v>0</v>
      </c>
      <c r="AD100" s="2">
        <f t="shared" si="182"/>
        <v>0</v>
      </c>
      <c r="AF100" s="2">
        <f t="shared" si="183"/>
        <v>0</v>
      </c>
      <c r="AG100" s="2">
        <f t="shared" si="184"/>
        <v>0</v>
      </c>
      <c r="AH100" s="2">
        <f t="shared" si="185"/>
        <v>0</v>
      </c>
      <c r="AI100" s="2">
        <f t="shared" si="186"/>
        <v>0</v>
      </c>
      <c r="AK100" s="2">
        <f t="shared" si="187"/>
        <v>0</v>
      </c>
      <c r="AL100" s="2">
        <f t="shared" si="188"/>
        <v>0</v>
      </c>
      <c r="AM100" s="2">
        <f t="shared" si="189"/>
        <v>0</v>
      </c>
      <c r="AN100" s="2">
        <f t="shared" si="190"/>
        <v>0</v>
      </c>
      <c r="AP100" s="2">
        <f t="shared" si="191"/>
        <v>0</v>
      </c>
      <c r="AQ100" s="2">
        <f t="shared" si="192"/>
        <v>0</v>
      </c>
      <c r="AR100" s="2">
        <f t="shared" si="193"/>
        <v>0</v>
      </c>
      <c r="AS100" s="2">
        <f t="shared" si="194"/>
        <v>0</v>
      </c>
      <c r="AU100" s="2">
        <f t="shared" si="195"/>
        <v>0</v>
      </c>
      <c r="AV100" s="2">
        <f t="shared" si="196"/>
        <v>0</v>
      </c>
      <c r="AW100" s="2">
        <f t="shared" si="197"/>
        <v>0</v>
      </c>
      <c r="AX100" s="2">
        <f t="shared" si="198"/>
        <v>0</v>
      </c>
      <c r="AZ100" s="2">
        <f t="shared" si="279"/>
        <v>1</v>
      </c>
      <c r="BA100" s="2">
        <f t="shared" si="280"/>
        <v>0</v>
      </c>
      <c r="BB100" s="2">
        <f t="shared" si="281"/>
        <v>0</v>
      </c>
      <c r="BC100" s="2">
        <f t="shared" si="282"/>
        <v>0</v>
      </c>
      <c r="BD100" s="2">
        <f t="shared" si="283"/>
        <v>0</v>
      </c>
      <c r="BE100" s="2">
        <f t="shared" si="284"/>
        <v>0</v>
      </c>
      <c r="BF100" s="2">
        <f t="shared" si="285"/>
        <v>1</v>
      </c>
      <c r="BG100" s="2">
        <f t="shared" si="286"/>
        <v>1</v>
      </c>
      <c r="BH100" s="2">
        <f t="shared" si="287"/>
        <v>0</v>
      </c>
      <c r="BI100" s="2">
        <f t="shared" si="288"/>
        <v>1</v>
      </c>
      <c r="BJ100" s="2">
        <f t="shared" si="289"/>
        <v>1</v>
      </c>
      <c r="BK100" s="2">
        <f t="shared" si="290"/>
        <v>0</v>
      </c>
      <c r="BM100" s="8">
        <f t="shared" si="199"/>
        <v>0</v>
      </c>
      <c r="BN100" s="2">
        <f t="shared" si="166"/>
        <v>0</v>
      </c>
      <c r="BO100" s="2">
        <f t="shared" si="167"/>
        <v>0</v>
      </c>
      <c r="BP100" s="2">
        <f t="shared" si="168"/>
        <v>0</v>
      </c>
      <c r="BQ100" s="2">
        <f t="shared" si="169"/>
        <v>0</v>
      </c>
      <c r="BS100" s="2">
        <f t="shared" si="295"/>
        <v>0</v>
      </c>
      <c r="BT100" s="2">
        <f t="shared" si="296"/>
        <v>0</v>
      </c>
      <c r="BU100" s="2">
        <f t="shared" si="297"/>
        <v>0</v>
      </c>
      <c r="BV100" s="2">
        <f t="shared" si="298"/>
        <v>0</v>
      </c>
      <c r="BX100" s="2">
        <f t="shared" si="203"/>
        <v>0</v>
      </c>
      <c r="BY100" s="2" t="str">
        <f t="shared" si="299"/>
        <v>N/A</v>
      </c>
      <c r="BZ100" s="2" t="str">
        <f t="shared" si="300"/>
        <v>N/A</v>
      </c>
      <c r="CA100" s="2" t="str">
        <f t="shared" si="301"/>
        <v>N/A</v>
      </c>
      <c r="CB100" s="2" t="str">
        <f t="shared" si="302"/>
        <v>N/A</v>
      </c>
      <c r="CD100" s="2">
        <f t="shared" si="207"/>
        <v>1</v>
      </c>
      <c r="CE100" s="2">
        <f t="shared" si="303"/>
        <v>5</v>
      </c>
      <c r="CF100" s="2">
        <f t="shared" si="304"/>
        <v>6</v>
      </c>
      <c r="CG100" s="2">
        <f t="shared" si="305"/>
        <v>4</v>
      </c>
      <c r="CH100" s="2">
        <f t="shared" si="306"/>
        <v>4</v>
      </c>
      <c r="CJ100" s="2">
        <f t="shared" si="170"/>
        <v>0</v>
      </c>
      <c r="CK100" s="2" t="str">
        <f t="shared" si="307"/>
        <v>N/A</v>
      </c>
      <c r="CL100" s="2" t="str">
        <f t="shared" si="308"/>
        <v>N/A</v>
      </c>
      <c r="CM100" s="2" t="str">
        <f t="shared" si="309"/>
        <v>N/A</v>
      </c>
      <c r="CN100" s="2" t="str">
        <f t="shared" si="310"/>
        <v>N/A</v>
      </c>
      <c r="CP100" s="2">
        <v>1</v>
      </c>
      <c r="CQ100" s="2">
        <v>2</v>
      </c>
      <c r="CR100" s="2">
        <v>2</v>
      </c>
      <c r="CS100" s="2">
        <v>2</v>
      </c>
      <c r="CU100" s="2">
        <v>0</v>
      </c>
      <c r="CV100" s="2">
        <v>0</v>
      </c>
      <c r="CW100" s="2">
        <v>1</v>
      </c>
      <c r="CX100" s="2">
        <v>1</v>
      </c>
      <c r="CZ100" s="2">
        <v>0</v>
      </c>
      <c r="DA100" s="2">
        <v>0</v>
      </c>
      <c r="DB100" s="2">
        <v>1</v>
      </c>
      <c r="DC100" s="2">
        <v>1</v>
      </c>
    </row>
    <row r="101" spans="1:107" x14ac:dyDescent="0.2">
      <c r="A101" s="2" t="s">
        <v>234</v>
      </c>
      <c r="B101" s="2">
        <v>10</v>
      </c>
      <c r="C101" s="2">
        <v>282</v>
      </c>
      <c r="D101" s="2">
        <v>4</v>
      </c>
      <c r="E101" s="2">
        <v>14</v>
      </c>
      <c r="F101" s="2">
        <v>6</v>
      </c>
      <c r="G101" s="2">
        <v>5</v>
      </c>
      <c r="H101" s="2">
        <v>3</v>
      </c>
      <c r="I101" s="2">
        <v>3</v>
      </c>
      <c r="J101" s="2">
        <v>1</v>
      </c>
      <c r="L101" s="2">
        <f t="shared" si="275"/>
        <v>0</v>
      </c>
      <c r="M101" s="2">
        <f t="shared" si="276"/>
        <v>0</v>
      </c>
      <c r="N101" s="2">
        <f t="shared" si="277"/>
        <v>0</v>
      </c>
      <c r="O101" s="2">
        <f t="shared" si="278"/>
        <v>0</v>
      </c>
      <c r="Q101" s="2">
        <f t="shared" si="171"/>
        <v>0</v>
      </c>
      <c r="R101" s="2">
        <f t="shared" si="172"/>
        <v>0</v>
      </c>
      <c r="S101" s="2">
        <f t="shared" si="173"/>
        <v>1</v>
      </c>
      <c r="T101" s="2">
        <f t="shared" si="174"/>
        <v>1</v>
      </c>
      <c r="V101" s="2">
        <f t="shared" si="175"/>
        <v>0</v>
      </c>
      <c r="W101" s="2">
        <f t="shared" si="176"/>
        <v>1</v>
      </c>
      <c r="X101" s="2">
        <f t="shared" si="177"/>
        <v>0</v>
      </c>
      <c r="Y101" s="2">
        <f t="shared" si="178"/>
        <v>0</v>
      </c>
      <c r="AA101" s="2">
        <f t="shared" si="179"/>
        <v>1</v>
      </c>
      <c r="AB101" s="2">
        <f t="shared" si="180"/>
        <v>0</v>
      </c>
      <c r="AC101" s="2">
        <f t="shared" si="181"/>
        <v>0</v>
      </c>
      <c r="AD101" s="2">
        <f t="shared" si="182"/>
        <v>0</v>
      </c>
      <c r="AF101" s="2">
        <f t="shared" si="183"/>
        <v>0</v>
      </c>
      <c r="AG101" s="2">
        <f t="shared" si="184"/>
        <v>0</v>
      </c>
      <c r="AH101" s="2">
        <f t="shared" si="185"/>
        <v>0</v>
      </c>
      <c r="AI101" s="2">
        <f t="shared" si="186"/>
        <v>0</v>
      </c>
      <c r="AK101" s="2">
        <f t="shared" si="187"/>
        <v>0</v>
      </c>
      <c r="AL101" s="2">
        <f t="shared" si="188"/>
        <v>0</v>
      </c>
      <c r="AM101" s="2">
        <f t="shared" si="189"/>
        <v>0</v>
      </c>
      <c r="AN101" s="2">
        <f t="shared" si="190"/>
        <v>0</v>
      </c>
      <c r="AP101" s="2">
        <f t="shared" si="191"/>
        <v>0</v>
      </c>
      <c r="AQ101" s="2">
        <f t="shared" si="192"/>
        <v>0</v>
      </c>
      <c r="AR101" s="2">
        <f t="shared" si="193"/>
        <v>0</v>
      </c>
      <c r="AS101" s="2">
        <f t="shared" si="194"/>
        <v>0</v>
      </c>
      <c r="AU101" s="2">
        <f t="shared" si="195"/>
        <v>0</v>
      </c>
      <c r="AV101" s="2">
        <f t="shared" si="196"/>
        <v>0</v>
      </c>
      <c r="AW101" s="2">
        <f t="shared" si="197"/>
        <v>0</v>
      </c>
      <c r="AX101" s="2">
        <f t="shared" si="198"/>
        <v>0</v>
      </c>
      <c r="AZ101" s="2">
        <f t="shared" si="279"/>
        <v>0</v>
      </c>
      <c r="BA101" s="2">
        <f t="shared" si="280"/>
        <v>0</v>
      </c>
      <c r="BB101" s="2">
        <f t="shared" si="281"/>
        <v>0</v>
      </c>
      <c r="BC101" s="2">
        <f t="shared" si="282"/>
        <v>1</v>
      </c>
      <c r="BD101" s="2">
        <f t="shared" si="283"/>
        <v>0</v>
      </c>
      <c r="BE101" s="2">
        <f t="shared" si="284"/>
        <v>0</v>
      </c>
      <c r="BF101" s="2">
        <f t="shared" si="285"/>
        <v>1</v>
      </c>
      <c r="BG101" s="2">
        <f t="shared" si="286"/>
        <v>1</v>
      </c>
      <c r="BH101" s="2">
        <f t="shared" si="287"/>
        <v>0</v>
      </c>
      <c r="BI101" s="2">
        <f t="shared" si="288"/>
        <v>1</v>
      </c>
      <c r="BJ101" s="2">
        <f t="shared" si="289"/>
        <v>1</v>
      </c>
      <c r="BK101" s="2">
        <f t="shared" si="290"/>
        <v>0</v>
      </c>
      <c r="BM101" s="8">
        <f t="shared" si="199"/>
        <v>0</v>
      </c>
      <c r="BN101" s="2">
        <f t="shared" si="166"/>
        <v>0</v>
      </c>
      <c r="BO101" s="2">
        <f t="shared" si="167"/>
        <v>0</v>
      </c>
      <c r="BP101" s="2">
        <f t="shared" si="168"/>
        <v>0</v>
      </c>
      <c r="BQ101" s="2">
        <f t="shared" si="169"/>
        <v>0</v>
      </c>
      <c r="BS101" s="2">
        <f t="shared" si="295"/>
        <v>0</v>
      </c>
      <c r="BT101" s="2">
        <f t="shared" si="296"/>
        <v>0</v>
      </c>
      <c r="BU101" s="2">
        <f t="shared" si="297"/>
        <v>0</v>
      </c>
      <c r="BV101" s="2">
        <f t="shared" si="298"/>
        <v>0</v>
      </c>
      <c r="BX101" s="2">
        <f t="shared" si="203"/>
        <v>0</v>
      </c>
      <c r="BY101" s="2" t="str">
        <f t="shared" si="299"/>
        <v>N/A</v>
      </c>
      <c r="BZ101" s="2" t="str">
        <f t="shared" si="300"/>
        <v>N/A</v>
      </c>
      <c r="CA101" s="2" t="str">
        <f t="shared" si="301"/>
        <v>N/A</v>
      </c>
      <c r="CB101" s="2" t="str">
        <f t="shared" si="302"/>
        <v>N/A</v>
      </c>
      <c r="CD101" s="2">
        <f t="shared" si="207"/>
        <v>1</v>
      </c>
      <c r="CE101" s="2">
        <f t="shared" si="303"/>
        <v>6</v>
      </c>
      <c r="CF101" s="2">
        <f t="shared" si="304"/>
        <v>5</v>
      </c>
      <c r="CG101" s="2">
        <f t="shared" si="305"/>
        <v>3</v>
      </c>
      <c r="CH101" s="2">
        <f t="shared" si="306"/>
        <v>3</v>
      </c>
      <c r="CJ101" s="2">
        <f t="shared" si="170"/>
        <v>0</v>
      </c>
      <c r="CK101" s="2" t="str">
        <f t="shared" si="307"/>
        <v>N/A</v>
      </c>
      <c r="CL101" s="2" t="str">
        <f t="shared" si="308"/>
        <v>N/A</v>
      </c>
      <c r="CM101" s="2" t="str">
        <f t="shared" si="309"/>
        <v>N/A</v>
      </c>
      <c r="CN101" s="2" t="str">
        <f t="shared" si="310"/>
        <v>N/A</v>
      </c>
      <c r="CP101" s="2">
        <v>3</v>
      </c>
      <c r="CQ101" s="2">
        <v>3</v>
      </c>
      <c r="CR101" s="2">
        <v>1</v>
      </c>
      <c r="CS101" s="2">
        <v>1</v>
      </c>
      <c r="CU101" s="2">
        <v>0</v>
      </c>
      <c r="CV101" s="2">
        <v>1</v>
      </c>
      <c r="CW101" s="2">
        <v>1</v>
      </c>
      <c r="CX101" s="2">
        <v>1</v>
      </c>
      <c r="CZ101" s="2">
        <v>0</v>
      </c>
      <c r="DA101" s="2">
        <v>1</v>
      </c>
      <c r="DB101" s="2">
        <v>1</v>
      </c>
      <c r="DC101" s="2">
        <v>1</v>
      </c>
    </row>
    <row r="102" spans="1:107" x14ac:dyDescent="0.2">
      <c r="A102" s="2" t="s">
        <v>234</v>
      </c>
      <c r="B102" s="2">
        <v>11</v>
      </c>
      <c r="C102" s="2">
        <v>151</v>
      </c>
      <c r="D102" s="2">
        <v>3</v>
      </c>
      <c r="E102" s="2">
        <v>12</v>
      </c>
      <c r="F102" s="2">
        <v>4</v>
      </c>
      <c r="G102" s="2">
        <v>4</v>
      </c>
      <c r="H102" s="2">
        <v>4</v>
      </c>
      <c r="I102" s="2">
        <v>3</v>
      </c>
      <c r="J102" s="2">
        <v>1</v>
      </c>
      <c r="L102" s="2">
        <f t="shared" si="275"/>
        <v>0</v>
      </c>
      <c r="M102" s="2">
        <f t="shared" si="276"/>
        <v>0</v>
      </c>
      <c r="N102" s="2">
        <f t="shared" si="277"/>
        <v>0</v>
      </c>
      <c r="O102" s="2">
        <f t="shared" si="278"/>
        <v>1</v>
      </c>
      <c r="Q102" s="2">
        <f t="shared" si="171"/>
        <v>0</v>
      </c>
      <c r="R102" s="2">
        <f t="shared" si="172"/>
        <v>0</v>
      </c>
      <c r="S102" s="2">
        <f t="shared" si="173"/>
        <v>0</v>
      </c>
      <c r="T102" s="2">
        <f t="shared" si="174"/>
        <v>0</v>
      </c>
      <c r="V102" s="2">
        <f t="shared" si="175"/>
        <v>1</v>
      </c>
      <c r="W102" s="2">
        <f t="shared" si="176"/>
        <v>1</v>
      </c>
      <c r="X102" s="2">
        <f t="shared" si="177"/>
        <v>1</v>
      </c>
      <c r="Y102" s="2">
        <f t="shared" si="178"/>
        <v>0</v>
      </c>
      <c r="AA102" s="2">
        <f t="shared" si="179"/>
        <v>0</v>
      </c>
      <c r="AB102" s="2">
        <f t="shared" si="180"/>
        <v>0</v>
      </c>
      <c r="AC102" s="2">
        <f t="shared" si="181"/>
        <v>0</v>
      </c>
      <c r="AD102" s="2">
        <f t="shared" si="182"/>
        <v>0</v>
      </c>
      <c r="AF102" s="2">
        <f t="shared" si="183"/>
        <v>0</v>
      </c>
      <c r="AG102" s="2">
        <f t="shared" si="184"/>
        <v>0</v>
      </c>
      <c r="AH102" s="2">
        <f t="shared" si="185"/>
        <v>0</v>
      </c>
      <c r="AI102" s="2">
        <f t="shared" si="186"/>
        <v>0</v>
      </c>
      <c r="AK102" s="2">
        <f t="shared" si="187"/>
        <v>0</v>
      </c>
      <c r="AL102" s="2">
        <f t="shared" si="188"/>
        <v>0</v>
      </c>
      <c r="AM102" s="2">
        <f t="shared" si="189"/>
        <v>0</v>
      </c>
      <c r="AN102" s="2">
        <f t="shared" si="190"/>
        <v>0</v>
      </c>
      <c r="AP102" s="2">
        <f t="shared" si="191"/>
        <v>0</v>
      </c>
      <c r="AQ102" s="2">
        <f t="shared" si="192"/>
        <v>0</v>
      </c>
      <c r="AR102" s="2">
        <f t="shared" si="193"/>
        <v>0</v>
      </c>
      <c r="AS102" s="2">
        <f t="shared" si="194"/>
        <v>0</v>
      </c>
      <c r="AU102" s="2">
        <f t="shared" si="195"/>
        <v>0</v>
      </c>
      <c r="AV102" s="2">
        <f t="shared" si="196"/>
        <v>0</v>
      </c>
      <c r="AW102" s="2">
        <f t="shared" si="197"/>
        <v>0</v>
      </c>
      <c r="AX102" s="2">
        <f t="shared" si="198"/>
        <v>0</v>
      </c>
      <c r="AZ102" s="2">
        <f t="shared" si="279"/>
        <v>0</v>
      </c>
      <c r="BA102" s="2">
        <f t="shared" si="280"/>
        <v>0</v>
      </c>
      <c r="BB102" s="2">
        <f t="shared" si="281"/>
        <v>0</v>
      </c>
      <c r="BC102" s="2">
        <f t="shared" si="282"/>
        <v>0</v>
      </c>
      <c r="BD102" s="2">
        <f t="shared" si="283"/>
        <v>0</v>
      </c>
      <c r="BE102" s="2">
        <f t="shared" si="284"/>
        <v>0</v>
      </c>
      <c r="BF102" s="2">
        <f t="shared" si="285"/>
        <v>0</v>
      </c>
      <c r="BG102" s="2">
        <f t="shared" si="286"/>
        <v>0</v>
      </c>
      <c r="BH102" s="2">
        <f t="shared" si="287"/>
        <v>0</v>
      </c>
      <c r="BI102" s="2">
        <f t="shared" si="288"/>
        <v>1</v>
      </c>
      <c r="BJ102" s="2">
        <f t="shared" si="289"/>
        <v>1</v>
      </c>
      <c r="BK102" s="2">
        <f t="shared" si="290"/>
        <v>1</v>
      </c>
      <c r="BM102" s="8" t="str">
        <f t="shared" si="199"/>
        <v>Droz</v>
      </c>
      <c r="BN102" s="2">
        <f t="shared" si="166"/>
        <v>0</v>
      </c>
      <c r="BO102" s="2">
        <f t="shared" si="167"/>
        <v>0</v>
      </c>
      <c r="BP102" s="2">
        <f t="shared" si="168"/>
        <v>0</v>
      </c>
      <c r="BQ102" s="2">
        <f t="shared" si="169"/>
        <v>1</v>
      </c>
      <c r="BS102" s="2">
        <f t="shared" si="295"/>
        <v>0</v>
      </c>
      <c r="BT102" s="2">
        <f t="shared" si="296"/>
        <v>0</v>
      </c>
      <c r="BU102" s="2">
        <f t="shared" si="297"/>
        <v>0</v>
      </c>
      <c r="BV102" s="2">
        <f t="shared" si="298"/>
        <v>0</v>
      </c>
      <c r="BX102" s="2">
        <f t="shared" si="203"/>
        <v>1</v>
      </c>
      <c r="BY102" s="2">
        <f t="shared" si="299"/>
        <v>4</v>
      </c>
      <c r="BZ102" s="2">
        <f t="shared" si="300"/>
        <v>4</v>
      </c>
      <c r="CA102" s="2">
        <f t="shared" si="301"/>
        <v>4</v>
      </c>
      <c r="CB102" s="2">
        <f t="shared" si="302"/>
        <v>3</v>
      </c>
      <c r="CD102" s="2">
        <f t="shared" si="207"/>
        <v>0</v>
      </c>
      <c r="CE102" s="2" t="str">
        <f t="shared" si="303"/>
        <v>N/A</v>
      </c>
      <c r="CF102" s="2" t="str">
        <f t="shared" si="304"/>
        <v>N/A</v>
      </c>
      <c r="CG102" s="2" t="str">
        <f t="shared" si="305"/>
        <v>N/A</v>
      </c>
      <c r="CH102" s="2" t="str">
        <f t="shared" si="306"/>
        <v>N/A</v>
      </c>
      <c r="CJ102" s="2">
        <f t="shared" si="170"/>
        <v>0</v>
      </c>
      <c r="CK102" s="2" t="str">
        <f t="shared" si="307"/>
        <v>N/A</v>
      </c>
      <c r="CL102" s="2" t="str">
        <f t="shared" si="308"/>
        <v>N/A</v>
      </c>
      <c r="CM102" s="2" t="str">
        <f t="shared" si="309"/>
        <v>N/A</v>
      </c>
      <c r="CN102" s="2" t="str">
        <f t="shared" si="310"/>
        <v>N/A</v>
      </c>
      <c r="CP102" s="2">
        <v>2</v>
      </c>
      <c r="CQ102" s="2">
        <v>3</v>
      </c>
      <c r="CR102" s="2">
        <v>1</v>
      </c>
      <c r="CS102" s="2">
        <v>2</v>
      </c>
      <c r="CU102" s="2">
        <v>0</v>
      </c>
      <c r="CV102" s="2">
        <v>1</v>
      </c>
      <c r="CW102" s="2">
        <v>0</v>
      </c>
      <c r="CX102" s="2">
        <v>1</v>
      </c>
      <c r="CZ102" s="2">
        <v>0</v>
      </c>
      <c r="DA102" s="2">
        <v>0</v>
      </c>
      <c r="DB102" s="2">
        <v>0</v>
      </c>
      <c r="DC102" s="2">
        <v>0</v>
      </c>
    </row>
    <row r="103" spans="1:107" x14ac:dyDescent="0.2">
      <c r="A103" s="2" t="s">
        <v>234</v>
      </c>
      <c r="B103" s="2">
        <v>12</v>
      </c>
      <c r="C103" s="2">
        <v>291</v>
      </c>
      <c r="D103" s="2">
        <v>4</v>
      </c>
      <c r="E103" s="2">
        <v>8</v>
      </c>
      <c r="F103" s="2">
        <v>7</v>
      </c>
      <c r="G103" s="2">
        <v>5</v>
      </c>
      <c r="H103" s="2">
        <v>4</v>
      </c>
      <c r="I103" s="2">
        <v>4</v>
      </c>
      <c r="J103" s="2">
        <v>1</v>
      </c>
      <c r="L103" s="2">
        <f t="shared" si="275"/>
        <v>0</v>
      </c>
      <c r="M103" s="2">
        <f t="shared" si="276"/>
        <v>0</v>
      </c>
      <c r="N103" s="2">
        <f t="shared" si="277"/>
        <v>1</v>
      </c>
      <c r="O103" s="2">
        <f t="shared" si="278"/>
        <v>1</v>
      </c>
      <c r="Q103" s="2">
        <f t="shared" si="171"/>
        <v>0</v>
      </c>
      <c r="R103" s="2">
        <f t="shared" si="172"/>
        <v>0</v>
      </c>
      <c r="S103" s="2">
        <f t="shared" si="173"/>
        <v>0</v>
      </c>
      <c r="T103" s="2">
        <f t="shared" si="174"/>
        <v>0</v>
      </c>
      <c r="V103" s="2">
        <f t="shared" si="175"/>
        <v>0</v>
      </c>
      <c r="W103" s="2">
        <f t="shared" si="176"/>
        <v>1</v>
      </c>
      <c r="X103" s="2">
        <f t="shared" si="177"/>
        <v>0</v>
      </c>
      <c r="Y103" s="2">
        <f t="shared" si="178"/>
        <v>0</v>
      </c>
      <c r="AA103" s="2">
        <f t="shared" si="179"/>
        <v>0</v>
      </c>
      <c r="AB103" s="2">
        <f t="shared" si="180"/>
        <v>0</v>
      </c>
      <c r="AC103" s="2">
        <f t="shared" si="181"/>
        <v>0</v>
      </c>
      <c r="AD103" s="2">
        <f t="shared" si="182"/>
        <v>0</v>
      </c>
      <c r="AF103" s="2">
        <f t="shared" si="183"/>
        <v>1</v>
      </c>
      <c r="AG103" s="2">
        <f t="shared" si="184"/>
        <v>0</v>
      </c>
      <c r="AH103" s="2">
        <f t="shared" si="185"/>
        <v>0</v>
      </c>
      <c r="AI103" s="2">
        <f t="shared" si="186"/>
        <v>0</v>
      </c>
      <c r="AK103" s="2">
        <f t="shared" si="187"/>
        <v>0</v>
      </c>
      <c r="AL103" s="2">
        <f t="shared" si="188"/>
        <v>0</v>
      </c>
      <c r="AM103" s="2">
        <f t="shared" si="189"/>
        <v>0</v>
      </c>
      <c r="AN103" s="2">
        <f t="shared" si="190"/>
        <v>0</v>
      </c>
      <c r="AP103" s="2">
        <f t="shared" si="191"/>
        <v>0</v>
      </c>
      <c r="AQ103" s="2">
        <f t="shared" si="192"/>
        <v>0</v>
      </c>
      <c r="AR103" s="2">
        <f t="shared" si="193"/>
        <v>0</v>
      </c>
      <c r="AS103" s="2">
        <f t="shared" si="194"/>
        <v>0</v>
      </c>
      <c r="AU103" s="2">
        <f t="shared" si="195"/>
        <v>0</v>
      </c>
      <c r="AV103" s="2">
        <f t="shared" si="196"/>
        <v>0</v>
      </c>
      <c r="AW103" s="2">
        <f t="shared" si="197"/>
        <v>0</v>
      </c>
      <c r="AX103" s="2">
        <f t="shared" si="198"/>
        <v>0</v>
      </c>
      <c r="AZ103" s="2">
        <f t="shared" si="279"/>
        <v>0</v>
      </c>
      <c r="BA103" s="2">
        <f t="shared" si="280"/>
        <v>0</v>
      </c>
      <c r="BB103" s="2">
        <f t="shared" si="281"/>
        <v>0</v>
      </c>
      <c r="BC103" s="2">
        <f t="shared" si="282"/>
        <v>1</v>
      </c>
      <c r="BD103" s="2">
        <f t="shared" si="283"/>
        <v>0</v>
      </c>
      <c r="BE103" s="2">
        <f t="shared" si="284"/>
        <v>0</v>
      </c>
      <c r="BF103" s="2">
        <f t="shared" si="285"/>
        <v>1</v>
      </c>
      <c r="BG103" s="2">
        <f t="shared" si="286"/>
        <v>1</v>
      </c>
      <c r="BH103" s="2">
        <f t="shared" si="287"/>
        <v>0</v>
      </c>
      <c r="BI103" s="2">
        <f t="shared" si="288"/>
        <v>1</v>
      </c>
      <c r="BJ103" s="2">
        <f t="shared" si="289"/>
        <v>1</v>
      </c>
      <c r="BK103" s="2">
        <f t="shared" si="290"/>
        <v>0</v>
      </c>
      <c r="BM103" s="8">
        <f t="shared" si="199"/>
        <v>0</v>
      </c>
      <c r="BN103" s="2">
        <f t="shared" si="166"/>
        <v>0</v>
      </c>
      <c r="BO103" s="2">
        <f t="shared" si="167"/>
        <v>0</v>
      </c>
      <c r="BP103" s="2">
        <f t="shared" si="168"/>
        <v>0</v>
      </c>
      <c r="BQ103" s="2">
        <f t="shared" si="169"/>
        <v>0</v>
      </c>
      <c r="BS103" s="2">
        <f t="shared" si="295"/>
        <v>0</v>
      </c>
      <c r="BT103" s="2">
        <f t="shared" si="296"/>
        <v>0</v>
      </c>
      <c r="BU103" s="2">
        <f t="shared" si="297"/>
        <v>0</v>
      </c>
      <c r="BV103" s="2">
        <f t="shared" si="298"/>
        <v>0</v>
      </c>
      <c r="BX103" s="2">
        <f t="shared" si="203"/>
        <v>0</v>
      </c>
      <c r="BY103" s="2" t="str">
        <f t="shared" si="299"/>
        <v>N/A</v>
      </c>
      <c r="BZ103" s="2" t="str">
        <f t="shared" si="300"/>
        <v>N/A</v>
      </c>
      <c r="CA103" s="2" t="str">
        <f t="shared" si="301"/>
        <v>N/A</v>
      </c>
      <c r="CB103" s="2" t="str">
        <f t="shared" si="302"/>
        <v>N/A</v>
      </c>
      <c r="CD103" s="2">
        <f t="shared" si="207"/>
        <v>1</v>
      </c>
      <c r="CE103" s="2">
        <f t="shared" si="303"/>
        <v>7</v>
      </c>
      <c r="CF103" s="2">
        <f t="shared" si="304"/>
        <v>5</v>
      </c>
      <c r="CG103" s="2">
        <f t="shared" si="305"/>
        <v>4</v>
      </c>
      <c r="CH103" s="2">
        <f t="shared" si="306"/>
        <v>4</v>
      </c>
      <c r="CJ103" s="2">
        <f t="shared" si="170"/>
        <v>0</v>
      </c>
      <c r="CK103" s="2" t="str">
        <f t="shared" si="307"/>
        <v>N/A</v>
      </c>
      <c r="CL103" s="2" t="str">
        <f t="shared" si="308"/>
        <v>N/A</v>
      </c>
      <c r="CM103" s="2" t="str">
        <f t="shared" si="309"/>
        <v>N/A</v>
      </c>
      <c r="CN103" s="2" t="str">
        <f t="shared" si="310"/>
        <v>N/A</v>
      </c>
      <c r="CP103" s="2">
        <v>2</v>
      </c>
      <c r="CQ103" s="2">
        <v>2</v>
      </c>
      <c r="CR103" s="2">
        <v>2</v>
      </c>
      <c r="CS103" s="2">
        <v>2</v>
      </c>
      <c r="CU103" s="2">
        <v>0</v>
      </c>
      <c r="CV103" s="2">
        <v>0</v>
      </c>
      <c r="CW103" s="2">
        <v>1</v>
      </c>
      <c r="CX103" s="2">
        <v>1</v>
      </c>
      <c r="CZ103" s="2">
        <v>0</v>
      </c>
      <c r="DA103" s="2">
        <v>0</v>
      </c>
      <c r="DB103" s="2">
        <v>1</v>
      </c>
      <c r="DC103" s="2">
        <v>1</v>
      </c>
    </row>
    <row r="104" spans="1:107" x14ac:dyDescent="0.2">
      <c r="A104" s="2" t="s">
        <v>234</v>
      </c>
      <c r="B104" s="2">
        <v>13</v>
      </c>
      <c r="C104" s="2">
        <v>324</v>
      </c>
      <c r="D104" s="2">
        <v>4</v>
      </c>
      <c r="E104" s="2">
        <v>2</v>
      </c>
      <c r="F104" s="2">
        <v>7</v>
      </c>
      <c r="G104" s="2">
        <v>6</v>
      </c>
      <c r="H104" s="2">
        <v>4</v>
      </c>
      <c r="I104" s="2">
        <v>5</v>
      </c>
      <c r="J104" s="2">
        <v>1</v>
      </c>
      <c r="L104" s="2">
        <f t="shared" si="275"/>
        <v>0</v>
      </c>
      <c r="M104" s="2">
        <f t="shared" si="276"/>
        <v>0</v>
      </c>
      <c r="N104" s="2">
        <f t="shared" si="277"/>
        <v>1</v>
      </c>
      <c r="O104" s="2">
        <f t="shared" si="278"/>
        <v>0</v>
      </c>
      <c r="Q104" s="2">
        <f t="shared" si="171"/>
        <v>0</v>
      </c>
      <c r="R104" s="2">
        <f t="shared" si="172"/>
        <v>0</v>
      </c>
      <c r="S104" s="2">
        <f t="shared" si="173"/>
        <v>0</v>
      </c>
      <c r="T104" s="2">
        <f t="shared" si="174"/>
        <v>0</v>
      </c>
      <c r="V104" s="2">
        <f t="shared" si="175"/>
        <v>0</v>
      </c>
      <c r="W104" s="2">
        <f t="shared" si="176"/>
        <v>0</v>
      </c>
      <c r="X104" s="2">
        <f t="shared" si="177"/>
        <v>0</v>
      </c>
      <c r="Y104" s="2">
        <f t="shared" si="178"/>
        <v>1</v>
      </c>
      <c r="AA104" s="2">
        <f t="shared" si="179"/>
        <v>0</v>
      </c>
      <c r="AB104" s="2">
        <f t="shared" si="180"/>
        <v>1</v>
      </c>
      <c r="AC104" s="2">
        <f t="shared" si="181"/>
        <v>0</v>
      </c>
      <c r="AD104" s="2">
        <f t="shared" si="182"/>
        <v>0</v>
      </c>
      <c r="AF104" s="2">
        <f t="shared" si="183"/>
        <v>1</v>
      </c>
      <c r="AG104" s="2">
        <f t="shared" si="184"/>
        <v>0</v>
      </c>
      <c r="AH104" s="2">
        <f t="shared" si="185"/>
        <v>0</v>
      </c>
      <c r="AI104" s="2">
        <f t="shared" si="186"/>
        <v>0</v>
      </c>
      <c r="AK104" s="2">
        <f t="shared" si="187"/>
        <v>0</v>
      </c>
      <c r="AL104" s="2">
        <f t="shared" si="188"/>
        <v>0</v>
      </c>
      <c r="AM104" s="2">
        <f t="shared" si="189"/>
        <v>0</v>
      </c>
      <c r="AN104" s="2">
        <f t="shared" si="190"/>
        <v>0</v>
      </c>
      <c r="AP104" s="2">
        <f t="shared" si="191"/>
        <v>0</v>
      </c>
      <c r="AQ104" s="2">
        <f t="shared" si="192"/>
        <v>0</v>
      </c>
      <c r="AR104" s="2">
        <f t="shared" si="193"/>
        <v>0</v>
      </c>
      <c r="AS104" s="2">
        <f t="shared" si="194"/>
        <v>0</v>
      </c>
      <c r="AU104" s="2">
        <f t="shared" si="195"/>
        <v>0</v>
      </c>
      <c r="AV104" s="2">
        <f t="shared" si="196"/>
        <v>0</v>
      </c>
      <c r="AW104" s="2">
        <f t="shared" si="197"/>
        <v>0</v>
      </c>
      <c r="AX104" s="2">
        <f t="shared" si="198"/>
        <v>0</v>
      </c>
      <c r="AZ104" s="2">
        <f t="shared" si="279"/>
        <v>0</v>
      </c>
      <c r="BA104" s="2">
        <f t="shared" si="280"/>
        <v>0</v>
      </c>
      <c r="BB104" s="2">
        <f t="shared" si="281"/>
        <v>0</v>
      </c>
      <c r="BC104" s="2">
        <f t="shared" si="282"/>
        <v>1</v>
      </c>
      <c r="BD104" s="2">
        <f t="shared" si="283"/>
        <v>0</v>
      </c>
      <c r="BE104" s="2">
        <f t="shared" si="284"/>
        <v>0</v>
      </c>
      <c r="BF104" s="2">
        <f t="shared" si="285"/>
        <v>1</v>
      </c>
      <c r="BG104" s="2">
        <f t="shared" si="286"/>
        <v>1</v>
      </c>
      <c r="BH104" s="2">
        <f t="shared" si="287"/>
        <v>1</v>
      </c>
      <c r="BI104" s="2">
        <f t="shared" si="288"/>
        <v>1</v>
      </c>
      <c r="BJ104" s="2">
        <f t="shared" si="289"/>
        <v>1</v>
      </c>
      <c r="BK104" s="2">
        <f t="shared" si="290"/>
        <v>0</v>
      </c>
      <c r="BM104" s="8" t="str">
        <f t="shared" si="199"/>
        <v>Dan</v>
      </c>
      <c r="BN104" s="2">
        <f t="shared" si="166"/>
        <v>0</v>
      </c>
      <c r="BO104" s="2">
        <f t="shared" si="167"/>
        <v>0</v>
      </c>
      <c r="BP104" s="2">
        <f t="shared" si="168"/>
        <v>1</v>
      </c>
      <c r="BQ104" s="2">
        <f t="shared" si="169"/>
        <v>0</v>
      </c>
      <c r="BS104" s="2">
        <f t="shared" si="295"/>
        <v>0</v>
      </c>
      <c r="BT104" s="2">
        <f t="shared" si="296"/>
        <v>0</v>
      </c>
      <c r="BU104" s="2">
        <f t="shared" si="297"/>
        <v>0</v>
      </c>
      <c r="BV104" s="2">
        <f t="shared" si="298"/>
        <v>0</v>
      </c>
      <c r="BX104" s="2">
        <f t="shared" si="203"/>
        <v>0</v>
      </c>
      <c r="BY104" s="2" t="str">
        <f t="shared" si="299"/>
        <v>N/A</v>
      </c>
      <c r="BZ104" s="2" t="str">
        <f t="shared" si="300"/>
        <v>N/A</v>
      </c>
      <c r="CA104" s="2" t="str">
        <f t="shared" si="301"/>
        <v>N/A</v>
      </c>
      <c r="CB104" s="2" t="str">
        <f t="shared" si="302"/>
        <v>N/A</v>
      </c>
      <c r="CD104" s="2">
        <f t="shared" si="207"/>
        <v>1</v>
      </c>
      <c r="CE104" s="2">
        <f t="shared" si="303"/>
        <v>7</v>
      </c>
      <c r="CF104" s="2">
        <f t="shared" si="304"/>
        <v>6</v>
      </c>
      <c r="CG104" s="2">
        <f t="shared" si="305"/>
        <v>4</v>
      </c>
      <c r="CH104" s="2">
        <f t="shared" si="306"/>
        <v>5</v>
      </c>
      <c r="CJ104" s="2">
        <f t="shared" si="170"/>
        <v>0</v>
      </c>
      <c r="CK104" s="2" t="str">
        <f t="shared" si="307"/>
        <v>N/A</v>
      </c>
      <c r="CL104" s="2" t="str">
        <f t="shared" si="308"/>
        <v>N/A</v>
      </c>
      <c r="CM104" s="2" t="str">
        <f t="shared" si="309"/>
        <v>N/A</v>
      </c>
      <c r="CN104" s="2" t="str">
        <f t="shared" si="310"/>
        <v>N/A</v>
      </c>
      <c r="CP104" s="2">
        <v>2</v>
      </c>
      <c r="CQ104" s="2">
        <v>1</v>
      </c>
      <c r="CR104" s="2">
        <v>1</v>
      </c>
      <c r="CS104" s="2">
        <v>2</v>
      </c>
      <c r="CU104" s="2">
        <v>0</v>
      </c>
      <c r="CV104" s="2">
        <v>0</v>
      </c>
      <c r="CW104" s="2">
        <v>0</v>
      </c>
      <c r="CX104" s="2">
        <v>0</v>
      </c>
      <c r="CZ104" s="2">
        <v>0</v>
      </c>
      <c r="DA104" s="2">
        <v>0</v>
      </c>
      <c r="DB104" s="2">
        <v>1</v>
      </c>
      <c r="DC104" s="2">
        <v>0</v>
      </c>
    </row>
    <row r="105" spans="1:107" x14ac:dyDescent="0.2">
      <c r="A105" s="2" t="s">
        <v>234</v>
      </c>
      <c r="B105" s="2">
        <v>14</v>
      </c>
      <c r="C105" s="2">
        <v>419</v>
      </c>
      <c r="D105" s="2">
        <v>5</v>
      </c>
      <c r="E105" s="2">
        <v>6</v>
      </c>
      <c r="F105" s="2">
        <v>4</v>
      </c>
      <c r="G105" s="2">
        <v>7</v>
      </c>
      <c r="H105" s="2">
        <v>5</v>
      </c>
      <c r="I105" s="2">
        <v>6</v>
      </c>
      <c r="J105" s="2">
        <v>1</v>
      </c>
      <c r="L105" s="2">
        <f t="shared" si="275"/>
        <v>0</v>
      </c>
      <c r="M105" s="2">
        <f t="shared" si="276"/>
        <v>0</v>
      </c>
      <c r="N105" s="2">
        <f t="shared" si="277"/>
        <v>1</v>
      </c>
      <c r="O105" s="2">
        <f t="shared" si="278"/>
        <v>0</v>
      </c>
      <c r="Q105" s="2">
        <f t="shared" si="171"/>
        <v>1</v>
      </c>
      <c r="R105" s="2">
        <f t="shared" si="172"/>
        <v>0</v>
      </c>
      <c r="S105" s="2">
        <f t="shared" si="173"/>
        <v>0</v>
      </c>
      <c r="T105" s="2">
        <f t="shared" si="174"/>
        <v>0</v>
      </c>
      <c r="V105" s="2">
        <f t="shared" si="175"/>
        <v>0</v>
      </c>
      <c r="W105" s="2">
        <f t="shared" si="176"/>
        <v>0</v>
      </c>
      <c r="X105" s="2">
        <f t="shared" si="177"/>
        <v>0</v>
      </c>
      <c r="Y105" s="2">
        <f t="shared" si="178"/>
        <v>1</v>
      </c>
      <c r="AA105" s="2">
        <f t="shared" si="179"/>
        <v>0</v>
      </c>
      <c r="AB105" s="2">
        <f t="shared" si="180"/>
        <v>1</v>
      </c>
      <c r="AC105" s="2">
        <f t="shared" si="181"/>
        <v>0</v>
      </c>
      <c r="AD105" s="2">
        <f t="shared" si="182"/>
        <v>0</v>
      </c>
      <c r="AF105" s="2">
        <f t="shared" si="183"/>
        <v>0</v>
      </c>
      <c r="AG105" s="2">
        <f t="shared" si="184"/>
        <v>0</v>
      </c>
      <c r="AH105" s="2">
        <f t="shared" si="185"/>
        <v>0</v>
      </c>
      <c r="AI105" s="2">
        <f t="shared" si="186"/>
        <v>0</v>
      </c>
      <c r="AK105" s="2">
        <f t="shared" si="187"/>
        <v>0</v>
      </c>
      <c r="AL105" s="2">
        <f t="shared" si="188"/>
        <v>0</v>
      </c>
      <c r="AM105" s="2">
        <f t="shared" si="189"/>
        <v>0</v>
      </c>
      <c r="AN105" s="2">
        <f t="shared" si="190"/>
        <v>0</v>
      </c>
      <c r="AP105" s="2">
        <f t="shared" si="191"/>
        <v>0</v>
      </c>
      <c r="AQ105" s="2">
        <f t="shared" si="192"/>
        <v>0</v>
      </c>
      <c r="AR105" s="2">
        <f t="shared" si="193"/>
        <v>0</v>
      </c>
      <c r="AS105" s="2">
        <f t="shared" si="194"/>
        <v>0</v>
      </c>
      <c r="AU105" s="2">
        <f t="shared" si="195"/>
        <v>0</v>
      </c>
      <c r="AV105" s="2">
        <f t="shared" si="196"/>
        <v>0</v>
      </c>
      <c r="AW105" s="2">
        <f t="shared" si="197"/>
        <v>0</v>
      </c>
      <c r="AX105" s="2">
        <f t="shared" si="198"/>
        <v>0</v>
      </c>
      <c r="AZ105" s="2">
        <f t="shared" si="279"/>
        <v>1</v>
      </c>
      <c r="BA105" s="2">
        <f t="shared" si="280"/>
        <v>1</v>
      </c>
      <c r="BB105" s="2">
        <f t="shared" si="281"/>
        <v>1</v>
      </c>
      <c r="BC105" s="2">
        <f t="shared" si="282"/>
        <v>0</v>
      </c>
      <c r="BD105" s="2">
        <f t="shared" si="283"/>
        <v>0</v>
      </c>
      <c r="BE105" s="2">
        <f t="shared" si="284"/>
        <v>0</v>
      </c>
      <c r="BF105" s="2">
        <f t="shared" si="285"/>
        <v>0</v>
      </c>
      <c r="BG105" s="2">
        <f t="shared" si="286"/>
        <v>1</v>
      </c>
      <c r="BH105" s="2">
        <f t="shared" si="287"/>
        <v>1</v>
      </c>
      <c r="BI105" s="2">
        <f t="shared" si="288"/>
        <v>0</v>
      </c>
      <c r="BJ105" s="2">
        <f t="shared" si="289"/>
        <v>1</v>
      </c>
      <c r="BK105" s="2">
        <f t="shared" si="290"/>
        <v>0</v>
      </c>
      <c r="BM105" s="8" t="str">
        <f t="shared" si="199"/>
        <v>Paul</v>
      </c>
      <c r="BN105" s="2">
        <f t="shared" si="166"/>
        <v>1</v>
      </c>
      <c r="BO105" s="2">
        <f t="shared" si="167"/>
        <v>0</v>
      </c>
      <c r="BP105" s="2">
        <f t="shared" si="168"/>
        <v>0</v>
      </c>
      <c r="BQ105" s="2">
        <f t="shared" si="169"/>
        <v>0</v>
      </c>
      <c r="BS105" s="2">
        <f t="shared" si="295"/>
        <v>0</v>
      </c>
      <c r="BT105" s="2">
        <f t="shared" si="296"/>
        <v>0</v>
      </c>
      <c r="BU105" s="2">
        <f t="shared" si="297"/>
        <v>0</v>
      </c>
      <c r="BV105" s="2">
        <f t="shared" si="298"/>
        <v>0</v>
      </c>
      <c r="BX105" s="2">
        <f t="shared" si="203"/>
        <v>0</v>
      </c>
      <c r="BY105" s="2" t="str">
        <f t="shared" si="299"/>
        <v>N/A</v>
      </c>
      <c r="BZ105" s="2" t="str">
        <f t="shared" si="300"/>
        <v>N/A</v>
      </c>
      <c r="CA105" s="2" t="str">
        <f t="shared" si="301"/>
        <v>N/A</v>
      </c>
      <c r="CB105" s="2" t="str">
        <f t="shared" si="302"/>
        <v>N/A</v>
      </c>
      <c r="CD105" s="2">
        <f t="shared" si="207"/>
        <v>0</v>
      </c>
      <c r="CE105" s="2" t="str">
        <f t="shared" si="303"/>
        <v>N/A</v>
      </c>
      <c r="CF105" s="2" t="str">
        <f t="shared" si="304"/>
        <v>N/A</v>
      </c>
      <c r="CG105" s="2" t="str">
        <f t="shared" si="305"/>
        <v>N/A</v>
      </c>
      <c r="CH105" s="2" t="str">
        <f t="shared" si="306"/>
        <v>N/A</v>
      </c>
      <c r="CJ105" s="2">
        <f t="shared" si="170"/>
        <v>1</v>
      </c>
      <c r="CK105" s="2">
        <f t="shared" si="307"/>
        <v>4</v>
      </c>
      <c r="CL105" s="2">
        <f t="shared" si="308"/>
        <v>7</v>
      </c>
      <c r="CM105" s="2">
        <f t="shared" si="309"/>
        <v>5</v>
      </c>
      <c r="CN105" s="2">
        <f t="shared" si="310"/>
        <v>6</v>
      </c>
      <c r="CP105" s="2">
        <v>2</v>
      </c>
      <c r="CQ105" s="2">
        <v>1</v>
      </c>
      <c r="CR105" s="2">
        <v>2</v>
      </c>
      <c r="CS105" s="2">
        <v>1</v>
      </c>
      <c r="CU105" s="2">
        <v>1</v>
      </c>
      <c r="CV105" s="2">
        <v>0</v>
      </c>
      <c r="CW105" s="2">
        <v>1</v>
      </c>
      <c r="CX105" s="2">
        <v>0</v>
      </c>
      <c r="CZ105" s="2">
        <v>1</v>
      </c>
      <c r="DA105" s="2">
        <v>0</v>
      </c>
      <c r="DB105" s="2">
        <v>1</v>
      </c>
      <c r="DC105" s="2">
        <v>1</v>
      </c>
    </row>
    <row r="106" spans="1:107" x14ac:dyDescent="0.2">
      <c r="A106" s="2" t="s">
        <v>234</v>
      </c>
      <c r="B106" s="2">
        <v>15</v>
      </c>
      <c r="C106" s="2">
        <v>298</v>
      </c>
      <c r="D106" s="2">
        <v>4</v>
      </c>
      <c r="E106" s="2">
        <v>10</v>
      </c>
      <c r="F106" s="2">
        <v>5</v>
      </c>
      <c r="G106" s="2">
        <v>7</v>
      </c>
      <c r="H106" s="2">
        <v>7</v>
      </c>
      <c r="I106" s="2">
        <v>4</v>
      </c>
      <c r="J106" s="2">
        <v>1</v>
      </c>
      <c r="L106" s="2">
        <f t="shared" si="275"/>
        <v>0</v>
      </c>
      <c r="M106" s="2">
        <f t="shared" si="276"/>
        <v>0</v>
      </c>
      <c r="N106" s="2">
        <f t="shared" si="277"/>
        <v>0</v>
      </c>
      <c r="O106" s="2">
        <f t="shared" si="278"/>
        <v>1</v>
      </c>
      <c r="Q106" s="2">
        <f t="shared" si="171"/>
        <v>0</v>
      </c>
      <c r="R106" s="2">
        <f t="shared" si="172"/>
        <v>0</v>
      </c>
      <c r="S106" s="2">
        <f t="shared" si="173"/>
        <v>0</v>
      </c>
      <c r="T106" s="2">
        <f t="shared" si="174"/>
        <v>0</v>
      </c>
      <c r="V106" s="2">
        <f t="shared" si="175"/>
        <v>1</v>
      </c>
      <c r="W106" s="2">
        <f t="shared" si="176"/>
        <v>0</v>
      </c>
      <c r="X106" s="2">
        <f t="shared" si="177"/>
        <v>0</v>
      </c>
      <c r="Y106" s="2">
        <f t="shared" si="178"/>
        <v>0</v>
      </c>
      <c r="AA106" s="2">
        <f t="shared" si="179"/>
        <v>0</v>
      </c>
      <c r="AB106" s="2">
        <f t="shared" si="180"/>
        <v>0</v>
      </c>
      <c r="AC106" s="2">
        <f t="shared" si="181"/>
        <v>0</v>
      </c>
      <c r="AD106" s="2">
        <f t="shared" si="182"/>
        <v>0</v>
      </c>
      <c r="AF106" s="2">
        <f t="shared" si="183"/>
        <v>0</v>
      </c>
      <c r="AG106" s="2">
        <f t="shared" si="184"/>
        <v>1</v>
      </c>
      <c r="AH106" s="2">
        <f t="shared" si="185"/>
        <v>1</v>
      </c>
      <c r="AI106" s="2">
        <f t="shared" si="186"/>
        <v>0</v>
      </c>
      <c r="AK106" s="2">
        <f t="shared" si="187"/>
        <v>0</v>
      </c>
      <c r="AL106" s="2">
        <f t="shared" si="188"/>
        <v>0</v>
      </c>
      <c r="AM106" s="2">
        <f t="shared" si="189"/>
        <v>0</v>
      </c>
      <c r="AN106" s="2">
        <f t="shared" si="190"/>
        <v>0</v>
      </c>
      <c r="AP106" s="2">
        <f t="shared" si="191"/>
        <v>0</v>
      </c>
      <c r="AQ106" s="2">
        <f t="shared" si="192"/>
        <v>0</v>
      </c>
      <c r="AR106" s="2">
        <f t="shared" si="193"/>
        <v>0</v>
      </c>
      <c r="AS106" s="2">
        <f t="shared" si="194"/>
        <v>0</v>
      </c>
      <c r="AU106" s="2">
        <f t="shared" si="195"/>
        <v>0</v>
      </c>
      <c r="AV106" s="2">
        <f t="shared" si="196"/>
        <v>0</v>
      </c>
      <c r="AW106" s="2">
        <f t="shared" si="197"/>
        <v>0</v>
      </c>
      <c r="AX106" s="2">
        <f t="shared" si="198"/>
        <v>0</v>
      </c>
      <c r="AZ106" s="2">
        <f t="shared" si="279"/>
        <v>1</v>
      </c>
      <c r="BA106" s="2">
        <f t="shared" si="280"/>
        <v>1</v>
      </c>
      <c r="BB106" s="2">
        <f t="shared" si="281"/>
        <v>0</v>
      </c>
      <c r="BC106" s="2">
        <f t="shared" si="282"/>
        <v>0</v>
      </c>
      <c r="BD106" s="2">
        <f t="shared" si="283"/>
        <v>0</v>
      </c>
      <c r="BE106" s="2">
        <f t="shared" si="284"/>
        <v>0</v>
      </c>
      <c r="BF106" s="2">
        <f t="shared" si="285"/>
        <v>0</v>
      </c>
      <c r="BG106" s="2">
        <f t="shared" si="286"/>
        <v>0</v>
      </c>
      <c r="BH106" s="2">
        <f t="shared" si="287"/>
        <v>0</v>
      </c>
      <c r="BI106" s="2">
        <f t="shared" si="288"/>
        <v>1</v>
      </c>
      <c r="BJ106" s="2">
        <f t="shared" si="289"/>
        <v>1</v>
      </c>
      <c r="BK106" s="2">
        <f t="shared" si="290"/>
        <v>1</v>
      </c>
      <c r="BM106" s="8" t="str">
        <f t="shared" si="199"/>
        <v>Droz</v>
      </c>
      <c r="BN106" s="2">
        <f t="shared" si="166"/>
        <v>0</v>
      </c>
      <c r="BO106" s="2">
        <f t="shared" si="167"/>
        <v>0</v>
      </c>
      <c r="BP106" s="2">
        <f t="shared" si="168"/>
        <v>0</v>
      </c>
      <c r="BQ106" s="2">
        <f t="shared" si="169"/>
        <v>1</v>
      </c>
      <c r="BS106" s="2">
        <f t="shared" si="295"/>
        <v>0</v>
      </c>
      <c r="BT106" s="2">
        <f t="shared" si="296"/>
        <v>0</v>
      </c>
      <c r="BU106" s="2">
        <f t="shared" si="297"/>
        <v>0</v>
      </c>
      <c r="BV106" s="2">
        <f t="shared" si="298"/>
        <v>0</v>
      </c>
      <c r="BX106" s="2">
        <f t="shared" si="203"/>
        <v>0</v>
      </c>
      <c r="BY106" s="2" t="str">
        <f t="shared" si="299"/>
        <v>N/A</v>
      </c>
      <c r="BZ106" s="2" t="str">
        <f t="shared" si="300"/>
        <v>N/A</v>
      </c>
      <c r="CA106" s="2" t="str">
        <f t="shared" si="301"/>
        <v>N/A</v>
      </c>
      <c r="CB106" s="2" t="str">
        <f t="shared" si="302"/>
        <v>N/A</v>
      </c>
      <c r="CD106" s="2">
        <f t="shared" si="207"/>
        <v>1</v>
      </c>
      <c r="CE106" s="2">
        <f t="shared" si="303"/>
        <v>5</v>
      </c>
      <c r="CF106" s="2">
        <f t="shared" si="304"/>
        <v>7</v>
      </c>
      <c r="CG106" s="2">
        <f t="shared" si="305"/>
        <v>7</v>
      </c>
      <c r="CH106" s="2">
        <f t="shared" si="306"/>
        <v>4</v>
      </c>
      <c r="CJ106" s="2">
        <f t="shared" si="170"/>
        <v>0</v>
      </c>
      <c r="CK106" s="2" t="str">
        <f t="shared" si="307"/>
        <v>N/A</v>
      </c>
      <c r="CL106" s="2" t="str">
        <f t="shared" si="308"/>
        <v>N/A</v>
      </c>
      <c r="CM106" s="2" t="str">
        <f t="shared" si="309"/>
        <v>N/A</v>
      </c>
      <c r="CN106" s="2" t="str">
        <f t="shared" si="310"/>
        <v>N/A</v>
      </c>
      <c r="CP106" s="2">
        <v>2</v>
      </c>
      <c r="CQ106" s="2">
        <v>3</v>
      </c>
      <c r="CR106" s="2">
        <v>2</v>
      </c>
      <c r="CS106" s="2">
        <v>2</v>
      </c>
      <c r="CU106" s="2">
        <v>0</v>
      </c>
      <c r="CV106" s="2">
        <v>0</v>
      </c>
      <c r="CW106" s="2">
        <v>0</v>
      </c>
      <c r="CX106" s="2">
        <v>1</v>
      </c>
      <c r="CZ106" s="2">
        <v>1</v>
      </c>
      <c r="DA106" s="2">
        <v>1</v>
      </c>
      <c r="DB106" s="2">
        <v>0</v>
      </c>
      <c r="DC106" s="2">
        <v>0</v>
      </c>
    </row>
    <row r="107" spans="1:107" x14ac:dyDescent="0.2">
      <c r="A107" s="2" t="s">
        <v>234</v>
      </c>
      <c r="B107" s="2">
        <v>16</v>
      </c>
      <c r="C107" s="2">
        <v>335</v>
      </c>
      <c r="D107" s="2">
        <v>4</v>
      </c>
      <c r="E107" s="2">
        <v>16</v>
      </c>
      <c r="F107" s="2">
        <v>4</v>
      </c>
      <c r="G107" s="2">
        <v>7</v>
      </c>
      <c r="H107" s="2">
        <v>6</v>
      </c>
      <c r="I107" s="2">
        <v>4</v>
      </c>
      <c r="J107" s="2">
        <v>1</v>
      </c>
      <c r="L107" s="2">
        <f t="shared" si="275"/>
        <v>1</v>
      </c>
      <c r="M107" s="2">
        <f t="shared" si="276"/>
        <v>0</v>
      </c>
      <c r="N107" s="2">
        <f t="shared" si="277"/>
        <v>0</v>
      </c>
      <c r="O107" s="2">
        <f t="shared" si="278"/>
        <v>1</v>
      </c>
      <c r="Q107" s="2">
        <f t="shared" si="171"/>
        <v>0</v>
      </c>
      <c r="R107" s="2">
        <f t="shared" si="172"/>
        <v>0</v>
      </c>
      <c r="S107" s="2">
        <f t="shared" si="173"/>
        <v>0</v>
      </c>
      <c r="T107" s="2">
        <f t="shared" si="174"/>
        <v>0</v>
      </c>
      <c r="V107" s="2">
        <f t="shared" si="175"/>
        <v>0</v>
      </c>
      <c r="W107" s="2">
        <f t="shared" si="176"/>
        <v>0</v>
      </c>
      <c r="X107" s="2">
        <f t="shared" si="177"/>
        <v>0</v>
      </c>
      <c r="Y107" s="2">
        <f t="shared" si="178"/>
        <v>0</v>
      </c>
      <c r="AA107" s="2">
        <f t="shared" si="179"/>
        <v>0</v>
      </c>
      <c r="AB107" s="2">
        <f t="shared" si="180"/>
        <v>0</v>
      </c>
      <c r="AC107" s="2">
        <f t="shared" si="181"/>
        <v>1</v>
      </c>
      <c r="AD107" s="2">
        <f t="shared" si="182"/>
        <v>0</v>
      </c>
      <c r="AF107" s="2">
        <f t="shared" si="183"/>
        <v>0</v>
      </c>
      <c r="AG107" s="2">
        <f t="shared" si="184"/>
        <v>1</v>
      </c>
      <c r="AH107" s="2">
        <f t="shared" si="185"/>
        <v>0</v>
      </c>
      <c r="AI107" s="2">
        <f t="shared" si="186"/>
        <v>0</v>
      </c>
      <c r="AK107" s="2">
        <f t="shared" si="187"/>
        <v>0</v>
      </c>
      <c r="AL107" s="2">
        <f t="shared" si="188"/>
        <v>0</v>
      </c>
      <c r="AM107" s="2">
        <f t="shared" si="189"/>
        <v>0</v>
      </c>
      <c r="AN107" s="2">
        <f t="shared" si="190"/>
        <v>0</v>
      </c>
      <c r="AP107" s="2">
        <f t="shared" si="191"/>
        <v>0</v>
      </c>
      <c r="AQ107" s="2">
        <f t="shared" si="192"/>
        <v>0</v>
      </c>
      <c r="AR107" s="2">
        <f t="shared" si="193"/>
        <v>0</v>
      </c>
      <c r="AS107" s="2">
        <f t="shared" si="194"/>
        <v>0</v>
      </c>
      <c r="AU107" s="2">
        <f t="shared" si="195"/>
        <v>0</v>
      </c>
      <c r="AV107" s="2">
        <f t="shared" si="196"/>
        <v>0</v>
      </c>
      <c r="AW107" s="2">
        <f t="shared" si="197"/>
        <v>0</v>
      </c>
      <c r="AX107" s="2">
        <f t="shared" si="198"/>
        <v>0</v>
      </c>
      <c r="AZ107" s="2">
        <f t="shared" si="279"/>
        <v>1</v>
      </c>
      <c r="BA107" s="2">
        <f t="shared" si="280"/>
        <v>1</v>
      </c>
      <c r="BB107" s="2">
        <f t="shared" si="281"/>
        <v>0</v>
      </c>
      <c r="BC107" s="2">
        <f t="shared" si="282"/>
        <v>0</v>
      </c>
      <c r="BD107" s="2">
        <f t="shared" si="283"/>
        <v>0</v>
      </c>
      <c r="BE107" s="2">
        <f t="shared" si="284"/>
        <v>0</v>
      </c>
      <c r="BF107" s="2">
        <f t="shared" si="285"/>
        <v>0</v>
      </c>
      <c r="BG107" s="2">
        <f t="shared" si="286"/>
        <v>1</v>
      </c>
      <c r="BH107" s="2">
        <f t="shared" si="287"/>
        <v>0</v>
      </c>
      <c r="BI107" s="2">
        <f t="shared" si="288"/>
        <v>0</v>
      </c>
      <c r="BJ107" s="2">
        <f t="shared" si="289"/>
        <v>1</v>
      </c>
      <c r="BK107" s="2">
        <f t="shared" si="290"/>
        <v>1</v>
      </c>
      <c r="BM107" s="8">
        <f t="shared" si="199"/>
        <v>0</v>
      </c>
      <c r="BN107" s="2">
        <f t="shared" si="166"/>
        <v>0</v>
      </c>
      <c r="BO107" s="2">
        <f t="shared" si="167"/>
        <v>0</v>
      </c>
      <c r="BP107" s="2">
        <f t="shared" si="168"/>
        <v>0</v>
      </c>
      <c r="BQ107" s="2">
        <f t="shared" si="169"/>
        <v>0</v>
      </c>
      <c r="BS107" s="2">
        <f t="shared" si="295"/>
        <v>0</v>
      </c>
      <c r="BT107" s="2">
        <f t="shared" si="296"/>
        <v>0</v>
      </c>
      <c r="BU107" s="2">
        <f t="shared" si="297"/>
        <v>0</v>
      </c>
      <c r="BV107" s="2">
        <f t="shared" si="298"/>
        <v>0</v>
      </c>
      <c r="BX107" s="2">
        <f t="shared" si="203"/>
        <v>0</v>
      </c>
      <c r="BY107" s="2" t="str">
        <f t="shared" si="299"/>
        <v>N/A</v>
      </c>
      <c r="BZ107" s="2" t="str">
        <f t="shared" si="300"/>
        <v>N/A</v>
      </c>
      <c r="CA107" s="2" t="str">
        <f t="shared" si="301"/>
        <v>N/A</v>
      </c>
      <c r="CB107" s="2" t="str">
        <f t="shared" si="302"/>
        <v>N/A</v>
      </c>
      <c r="CD107" s="2">
        <f t="shared" si="207"/>
        <v>1</v>
      </c>
      <c r="CE107" s="2">
        <f t="shared" si="303"/>
        <v>4</v>
      </c>
      <c r="CF107" s="2">
        <f t="shared" si="304"/>
        <v>7</v>
      </c>
      <c r="CG107" s="2">
        <f t="shared" si="305"/>
        <v>6</v>
      </c>
      <c r="CH107" s="2">
        <f t="shared" si="306"/>
        <v>4</v>
      </c>
      <c r="CJ107" s="2">
        <f t="shared" si="170"/>
        <v>0</v>
      </c>
      <c r="CK107" s="2" t="str">
        <f t="shared" si="307"/>
        <v>N/A</v>
      </c>
      <c r="CL107" s="2" t="str">
        <f t="shared" si="308"/>
        <v>N/A</v>
      </c>
      <c r="CM107" s="2" t="str">
        <f t="shared" si="309"/>
        <v>N/A</v>
      </c>
      <c r="CN107" s="2" t="str">
        <f t="shared" si="310"/>
        <v>N/A</v>
      </c>
      <c r="CP107" s="2">
        <v>2</v>
      </c>
      <c r="CQ107" s="2">
        <v>2</v>
      </c>
      <c r="CR107" s="2">
        <v>2</v>
      </c>
      <c r="CS107" s="2">
        <v>1</v>
      </c>
      <c r="CU107" s="2">
        <v>1</v>
      </c>
      <c r="CV107" s="2">
        <v>0</v>
      </c>
      <c r="CW107" s="2">
        <v>0</v>
      </c>
      <c r="CX107" s="2">
        <f t="shared" ref="CX107:CX109" si="311">IF((I107-CS107&lt;=$D107-2),1,0)</f>
        <v>0</v>
      </c>
      <c r="CZ107" s="2">
        <v>1</v>
      </c>
      <c r="DA107" s="2">
        <v>0</v>
      </c>
      <c r="DB107" s="2">
        <v>1</v>
      </c>
      <c r="DC107" s="2">
        <v>1</v>
      </c>
    </row>
    <row r="108" spans="1:107" x14ac:dyDescent="0.2">
      <c r="A108" s="2" t="s">
        <v>234</v>
      </c>
      <c r="B108" s="2">
        <v>17</v>
      </c>
      <c r="C108" s="2">
        <v>161</v>
      </c>
      <c r="D108" s="2">
        <v>3</v>
      </c>
      <c r="E108" s="2">
        <v>18</v>
      </c>
      <c r="F108" s="2">
        <v>3</v>
      </c>
      <c r="G108" s="2">
        <v>3</v>
      </c>
      <c r="H108" s="2">
        <v>3</v>
      </c>
      <c r="I108" s="2">
        <v>4</v>
      </c>
      <c r="J108" s="2">
        <v>1</v>
      </c>
      <c r="L108" s="2">
        <f t="shared" si="275"/>
        <v>1</v>
      </c>
      <c r="M108" s="2">
        <f t="shared" si="276"/>
        <v>1</v>
      </c>
      <c r="N108" s="2">
        <f t="shared" si="277"/>
        <v>1</v>
      </c>
      <c r="O108" s="2">
        <f t="shared" si="278"/>
        <v>0</v>
      </c>
      <c r="Q108" s="2">
        <f t="shared" si="171"/>
        <v>0</v>
      </c>
      <c r="R108" s="2">
        <f t="shared" si="172"/>
        <v>0</v>
      </c>
      <c r="S108" s="2">
        <f t="shared" si="173"/>
        <v>0</v>
      </c>
      <c r="T108" s="2">
        <f t="shared" si="174"/>
        <v>0</v>
      </c>
      <c r="V108" s="2">
        <f t="shared" si="175"/>
        <v>0</v>
      </c>
      <c r="W108" s="2">
        <f t="shared" si="176"/>
        <v>0</v>
      </c>
      <c r="X108" s="2">
        <f t="shared" si="177"/>
        <v>0</v>
      </c>
      <c r="Y108" s="2">
        <f t="shared" si="178"/>
        <v>1</v>
      </c>
      <c r="AA108" s="2">
        <f t="shared" si="179"/>
        <v>0</v>
      </c>
      <c r="AB108" s="2">
        <f t="shared" si="180"/>
        <v>0</v>
      </c>
      <c r="AC108" s="2">
        <f t="shared" si="181"/>
        <v>0</v>
      </c>
      <c r="AD108" s="2">
        <f t="shared" si="182"/>
        <v>0</v>
      </c>
      <c r="AF108" s="2">
        <f t="shared" si="183"/>
        <v>0</v>
      </c>
      <c r="AG108" s="2">
        <f t="shared" si="184"/>
        <v>0</v>
      </c>
      <c r="AH108" s="2">
        <f t="shared" si="185"/>
        <v>0</v>
      </c>
      <c r="AI108" s="2">
        <f t="shared" si="186"/>
        <v>0</v>
      </c>
      <c r="AK108" s="2">
        <f t="shared" si="187"/>
        <v>0</v>
      </c>
      <c r="AL108" s="2">
        <f t="shared" si="188"/>
        <v>0</v>
      </c>
      <c r="AM108" s="2">
        <f t="shared" si="189"/>
        <v>0</v>
      </c>
      <c r="AN108" s="2">
        <f t="shared" si="190"/>
        <v>0</v>
      </c>
      <c r="AP108" s="2">
        <f t="shared" si="191"/>
        <v>0</v>
      </c>
      <c r="AQ108" s="2">
        <f t="shared" si="192"/>
        <v>0</v>
      </c>
      <c r="AR108" s="2">
        <f t="shared" si="193"/>
        <v>0</v>
      </c>
      <c r="AS108" s="2">
        <f t="shared" si="194"/>
        <v>0</v>
      </c>
      <c r="AU108" s="2">
        <f t="shared" si="195"/>
        <v>0</v>
      </c>
      <c r="AV108" s="2">
        <f t="shared" si="196"/>
        <v>0</v>
      </c>
      <c r="AW108" s="2">
        <f t="shared" si="197"/>
        <v>0</v>
      </c>
      <c r="AX108" s="2">
        <f t="shared" si="198"/>
        <v>0</v>
      </c>
      <c r="AZ108" s="2">
        <f t="shared" si="279"/>
        <v>0</v>
      </c>
      <c r="BA108" s="2">
        <f t="shared" si="280"/>
        <v>0</v>
      </c>
      <c r="BB108" s="2">
        <f t="shared" si="281"/>
        <v>1</v>
      </c>
      <c r="BC108" s="2">
        <f t="shared" si="282"/>
        <v>0</v>
      </c>
      <c r="BD108" s="2">
        <f t="shared" si="283"/>
        <v>0</v>
      </c>
      <c r="BE108" s="2">
        <f t="shared" si="284"/>
        <v>1</v>
      </c>
      <c r="BF108" s="2">
        <f t="shared" si="285"/>
        <v>0</v>
      </c>
      <c r="BG108" s="2">
        <f t="shared" si="286"/>
        <v>0</v>
      </c>
      <c r="BH108" s="2">
        <f t="shared" si="287"/>
        <v>1</v>
      </c>
      <c r="BI108" s="2">
        <f t="shared" si="288"/>
        <v>0</v>
      </c>
      <c r="BJ108" s="2">
        <f t="shared" si="289"/>
        <v>0</v>
      </c>
      <c r="BK108" s="2">
        <f t="shared" si="290"/>
        <v>0</v>
      </c>
      <c r="BM108" s="8">
        <f t="shared" si="199"/>
        <v>0</v>
      </c>
      <c r="BN108" s="2">
        <f t="shared" si="166"/>
        <v>0</v>
      </c>
      <c r="BO108" s="2">
        <f t="shared" si="167"/>
        <v>0</v>
      </c>
      <c r="BP108" s="2">
        <f t="shared" si="168"/>
        <v>0</v>
      </c>
      <c r="BQ108" s="2">
        <f t="shared" si="169"/>
        <v>0</v>
      </c>
      <c r="BS108" s="2">
        <f t="shared" si="295"/>
        <v>0</v>
      </c>
      <c r="BT108" s="2">
        <f t="shared" si="296"/>
        <v>0</v>
      </c>
      <c r="BU108" s="2">
        <f t="shared" si="297"/>
        <v>0</v>
      </c>
      <c r="BV108" s="2">
        <f t="shared" si="298"/>
        <v>0</v>
      </c>
      <c r="BX108" s="2">
        <f t="shared" si="203"/>
        <v>1</v>
      </c>
      <c r="BY108" s="2">
        <f t="shared" si="299"/>
        <v>3</v>
      </c>
      <c r="BZ108" s="2">
        <f t="shared" si="300"/>
        <v>3</v>
      </c>
      <c r="CA108" s="2">
        <f t="shared" si="301"/>
        <v>3</v>
      </c>
      <c r="CB108" s="2">
        <f t="shared" si="302"/>
        <v>4</v>
      </c>
      <c r="CD108" s="2">
        <f t="shared" si="207"/>
        <v>0</v>
      </c>
      <c r="CE108" s="2" t="str">
        <f t="shared" si="303"/>
        <v>N/A</v>
      </c>
      <c r="CF108" s="2" t="str">
        <f t="shared" si="304"/>
        <v>N/A</v>
      </c>
      <c r="CG108" s="2" t="str">
        <f t="shared" si="305"/>
        <v>N/A</v>
      </c>
      <c r="CH108" s="2" t="str">
        <f t="shared" si="306"/>
        <v>N/A</v>
      </c>
      <c r="CJ108" s="2">
        <f t="shared" si="170"/>
        <v>0</v>
      </c>
      <c r="CK108" s="2" t="str">
        <f t="shared" si="307"/>
        <v>N/A</v>
      </c>
      <c r="CL108" s="2" t="str">
        <f t="shared" si="308"/>
        <v>N/A</v>
      </c>
      <c r="CM108" s="2" t="str">
        <f t="shared" si="309"/>
        <v>N/A</v>
      </c>
      <c r="CN108" s="2" t="str">
        <f t="shared" si="310"/>
        <v>N/A</v>
      </c>
      <c r="CP108" s="2">
        <v>2</v>
      </c>
      <c r="CQ108" s="2">
        <v>2</v>
      </c>
      <c r="CR108" s="2">
        <v>2</v>
      </c>
      <c r="CS108" s="2">
        <v>2</v>
      </c>
      <c r="CU108" s="2">
        <v>1</v>
      </c>
      <c r="CV108" s="2">
        <v>1</v>
      </c>
      <c r="CW108" s="2">
        <v>1</v>
      </c>
      <c r="CX108" s="2">
        <f t="shared" si="311"/>
        <v>0</v>
      </c>
      <c r="CZ108" s="2">
        <v>0</v>
      </c>
      <c r="DA108" s="2">
        <v>0</v>
      </c>
      <c r="DB108" s="2">
        <v>0</v>
      </c>
      <c r="DC108" s="2">
        <v>0</v>
      </c>
    </row>
    <row r="109" spans="1:107" x14ac:dyDescent="0.2">
      <c r="A109" s="2" t="s">
        <v>234</v>
      </c>
      <c r="B109" s="2">
        <v>18</v>
      </c>
      <c r="C109" s="2">
        <v>449</v>
      </c>
      <c r="D109" s="2">
        <v>5</v>
      </c>
      <c r="E109" s="2">
        <v>4</v>
      </c>
      <c r="F109" s="2">
        <v>6</v>
      </c>
      <c r="G109" s="2">
        <v>7</v>
      </c>
      <c r="H109" s="2">
        <v>5</v>
      </c>
      <c r="I109" s="2">
        <v>7</v>
      </c>
      <c r="J109" s="2">
        <v>1</v>
      </c>
      <c r="L109" s="2">
        <f t="shared" si="275"/>
        <v>0</v>
      </c>
      <c r="M109" s="2">
        <f t="shared" si="276"/>
        <v>0</v>
      </c>
      <c r="N109" s="2">
        <f t="shared" si="277"/>
        <v>1</v>
      </c>
      <c r="O109" s="2">
        <f t="shared" si="278"/>
        <v>0</v>
      </c>
      <c r="Q109" s="2">
        <f t="shared" si="171"/>
        <v>0</v>
      </c>
      <c r="R109" s="2">
        <f t="shared" si="172"/>
        <v>0</v>
      </c>
      <c r="S109" s="2">
        <f t="shared" si="173"/>
        <v>0</v>
      </c>
      <c r="T109" s="2">
        <f t="shared" si="174"/>
        <v>0</v>
      </c>
      <c r="V109" s="2">
        <f t="shared" si="175"/>
        <v>1</v>
      </c>
      <c r="W109" s="2">
        <f t="shared" si="176"/>
        <v>0</v>
      </c>
      <c r="X109" s="2">
        <f t="shared" si="177"/>
        <v>0</v>
      </c>
      <c r="Y109" s="2">
        <f t="shared" si="178"/>
        <v>0</v>
      </c>
      <c r="AA109" s="2">
        <f t="shared" si="179"/>
        <v>0</v>
      </c>
      <c r="AB109" s="2">
        <f t="shared" si="180"/>
        <v>1</v>
      </c>
      <c r="AC109" s="2">
        <f t="shared" si="181"/>
        <v>0</v>
      </c>
      <c r="AD109" s="2">
        <f t="shared" si="182"/>
        <v>1</v>
      </c>
      <c r="AF109" s="2">
        <f t="shared" si="183"/>
        <v>0</v>
      </c>
      <c r="AG109" s="2">
        <f t="shared" si="184"/>
        <v>0</v>
      </c>
      <c r="AH109" s="2">
        <f t="shared" si="185"/>
        <v>0</v>
      </c>
      <c r="AI109" s="2">
        <f t="shared" si="186"/>
        <v>0</v>
      </c>
      <c r="AK109" s="2">
        <f t="shared" si="187"/>
        <v>0</v>
      </c>
      <c r="AL109" s="2">
        <f t="shared" si="188"/>
        <v>0</v>
      </c>
      <c r="AM109" s="2">
        <f t="shared" si="189"/>
        <v>0</v>
      </c>
      <c r="AN109" s="2">
        <f t="shared" si="190"/>
        <v>0</v>
      </c>
      <c r="AP109" s="2">
        <f t="shared" si="191"/>
        <v>0</v>
      </c>
      <c r="AQ109" s="2">
        <f t="shared" si="192"/>
        <v>0</v>
      </c>
      <c r="AR109" s="2">
        <f t="shared" si="193"/>
        <v>0</v>
      </c>
      <c r="AS109" s="2">
        <f t="shared" si="194"/>
        <v>0</v>
      </c>
      <c r="AU109" s="2">
        <f t="shared" si="195"/>
        <v>0</v>
      </c>
      <c r="AV109" s="2">
        <f t="shared" si="196"/>
        <v>0</v>
      </c>
      <c r="AW109" s="2">
        <f t="shared" si="197"/>
        <v>0</v>
      </c>
      <c r="AX109" s="2">
        <f t="shared" si="198"/>
        <v>0</v>
      </c>
      <c r="AZ109" s="2">
        <f t="shared" si="279"/>
        <v>1</v>
      </c>
      <c r="BA109" s="2">
        <f t="shared" si="280"/>
        <v>0</v>
      </c>
      <c r="BB109" s="2">
        <f t="shared" si="281"/>
        <v>1</v>
      </c>
      <c r="BC109" s="2">
        <f t="shared" si="282"/>
        <v>0</v>
      </c>
      <c r="BD109" s="2">
        <f t="shared" si="283"/>
        <v>0</v>
      </c>
      <c r="BE109" s="2">
        <f t="shared" si="284"/>
        <v>0</v>
      </c>
      <c r="BF109" s="2">
        <f t="shared" si="285"/>
        <v>1</v>
      </c>
      <c r="BG109" s="2">
        <f t="shared" si="286"/>
        <v>1</v>
      </c>
      <c r="BH109" s="2">
        <f t="shared" si="287"/>
        <v>1</v>
      </c>
      <c r="BI109" s="2">
        <f t="shared" si="288"/>
        <v>0</v>
      </c>
      <c r="BJ109" s="2">
        <f t="shared" si="289"/>
        <v>0</v>
      </c>
      <c r="BK109" s="2">
        <f t="shared" si="290"/>
        <v>0</v>
      </c>
      <c r="BM109" s="8" t="str">
        <f t="shared" si="199"/>
        <v>Dan</v>
      </c>
      <c r="BN109" s="2">
        <f t="shared" si="166"/>
        <v>0</v>
      </c>
      <c r="BO109" s="2">
        <f t="shared" si="167"/>
        <v>0</v>
      </c>
      <c r="BP109" s="2">
        <f t="shared" si="168"/>
        <v>1</v>
      </c>
      <c r="BQ109" s="2">
        <f t="shared" si="169"/>
        <v>0</v>
      </c>
      <c r="BS109" s="2">
        <f t="shared" si="295"/>
        <v>0</v>
      </c>
      <c r="BT109" s="2">
        <f t="shared" si="296"/>
        <v>0</v>
      </c>
      <c r="BU109" s="2">
        <f t="shared" si="297"/>
        <v>0</v>
      </c>
      <c r="BV109" s="2">
        <f t="shared" si="298"/>
        <v>0</v>
      </c>
      <c r="BX109" s="2">
        <f t="shared" si="203"/>
        <v>0</v>
      </c>
      <c r="BY109" s="2" t="str">
        <f t="shared" si="299"/>
        <v>N/A</v>
      </c>
      <c r="BZ109" s="2" t="str">
        <f t="shared" si="300"/>
        <v>N/A</v>
      </c>
      <c r="CA109" s="2" t="str">
        <f t="shared" si="301"/>
        <v>N/A</v>
      </c>
      <c r="CB109" s="2" t="str">
        <f t="shared" si="302"/>
        <v>N/A</v>
      </c>
      <c r="CD109" s="2">
        <f t="shared" si="207"/>
        <v>0</v>
      </c>
      <c r="CE109" s="2" t="str">
        <f t="shared" si="303"/>
        <v>N/A</v>
      </c>
      <c r="CF109" s="2" t="str">
        <f t="shared" si="304"/>
        <v>N/A</v>
      </c>
      <c r="CG109" s="2" t="str">
        <f t="shared" si="305"/>
        <v>N/A</v>
      </c>
      <c r="CH109" s="2" t="str">
        <f t="shared" si="306"/>
        <v>N/A</v>
      </c>
      <c r="CJ109" s="2">
        <f t="shared" si="170"/>
        <v>1</v>
      </c>
      <c r="CK109" s="2">
        <f t="shared" si="307"/>
        <v>6</v>
      </c>
      <c r="CL109" s="2">
        <f t="shared" si="308"/>
        <v>7</v>
      </c>
      <c r="CM109" s="2">
        <f t="shared" si="309"/>
        <v>5</v>
      </c>
      <c r="CN109" s="2">
        <f t="shared" si="310"/>
        <v>7</v>
      </c>
      <c r="CP109" s="2">
        <v>2</v>
      </c>
      <c r="CQ109" s="2">
        <v>2</v>
      </c>
      <c r="CR109" s="2">
        <v>1</v>
      </c>
      <c r="CS109" s="2">
        <v>2</v>
      </c>
      <c r="CU109" s="2">
        <v>0</v>
      </c>
      <c r="CV109" s="2">
        <v>0</v>
      </c>
      <c r="CW109" s="2">
        <v>0</v>
      </c>
      <c r="CX109" s="2">
        <f t="shared" si="311"/>
        <v>0</v>
      </c>
      <c r="CZ109" s="2">
        <v>0</v>
      </c>
      <c r="DA109" s="2">
        <v>0</v>
      </c>
      <c r="DB109" s="2">
        <v>0</v>
      </c>
      <c r="DC109" s="2">
        <v>0</v>
      </c>
    </row>
    <row r="110" spans="1:107" ht="13.5" thickBot="1" x14ac:dyDescent="0.25">
      <c r="B110" s="4">
        <f>COUNT(B2:B109)</f>
        <v>108</v>
      </c>
      <c r="C110" s="4">
        <f>AVERAGE(C2:C109)</f>
        <v>329.46296296296299</v>
      </c>
      <c r="D110" s="4">
        <f>SUM(D2:D109)</f>
        <v>429</v>
      </c>
      <c r="E110" s="4"/>
      <c r="F110" s="4">
        <f>SUM(F2:F109)</f>
        <v>602</v>
      </c>
      <c r="G110" s="4">
        <f>SUM(G2:G109)</f>
        <v>574</v>
      </c>
      <c r="H110" s="4">
        <f>SUM(H2:H109)</f>
        <v>518</v>
      </c>
      <c r="I110" s="4">
        <f>SUM(I2:I109)</f>
        <v>504</v>
      </c>
      <c r="J110" s="2">
        <f>SUM(J2:J109)</f>
        <v>108</v>
      </c>
      <c r="L110" s="4">
        <f>SUM(L2:L109)</f>
        <v>16</v>
      </c>
      <c r="M110" s="4">
        <f>SUM(M2:M109)</f>
        <v>23</v>
      </c>
      <c r="N110" s="4">
        <f>SUM(N2:N109)</f>
        <v>36</v>
      </c>
      <c r="O110" s="4">
        <f>SUM(O2:O109)</f>
        <v>47</v>
      </c>
      <c r="Q110" s="4">
        <f>SUM(Q2:Q109)</f>
        <v>3</v>
      </c>
      <c r="R110" s="4">
        <f>SUM(R2:R109)</f>
        <v>2</v>
      </c>
      <c r="S110" s="4">
        <f>SUM(S2:S109)</f>
        <v>4</v>
      </c>
      <c r="T110" s="4">
        <f>SUM(T2:T109)</f>
        <v>5</v>
      </c>
      <c r="V110" s="4">
        <f>SUM(V2:V109)</f>
        <v>32</v>
      </c>
      <c r="W110" s="4">
        <f>SUM(W2:W109)</f>
        <v>45</v>
      </c>
      <c r="X110" s="4">
        <f>SUM(X2:X109)</f>
        <v>46</v>
      </c>
      <c r="Y110" s="4">
        <f>SUM(Y2:Y109)</f>
        <v>37</v>
      </c>
      <c r="AA110" s="4">
        <f>SUM(AA2:AA109)</f>
        <v>32</v>
      </c>
      <c r="AB110" s="4">
        <f>SUM(AB2:AB109)</f>
        <v>21</v>
      </c>
      <c r="AC110" s="4">
        <f>SUM(AC2:AC109)</f>
        <v>19</v>
      </c>
      <c r="AD110" s="4">
        <f>SUM(AD2:AD109)</f>
        <v>14</v>
      </c>
      <c r="AF110" s="4">
        <f>SUM(AF2:AF109)</f>
        <v>20</v>
      </c>
      <c r="AG110" s="4">
        <f>SUM(AG2:AG109)</f>
        <v>10</v>
      </c>
      <c r="AH110" s="4">
        <f>SUM(AH2:AH109)</f>
        <v>3</v>
      </c>
      <c r="AI110" s="4">
        <f>SUM(AI2:AI109)</f>
        <v>5</v>
      </c>
      <c r="AK110" s="4">
        <f>SUM(AK2:AK109)</f>
        <v>5</v>
      </c>
      <c r="AL110" s="4">
        <f>SUM(AL2:AL109)</f>
        <v>5</v>
      </c>
      <c r="AM110" s="4">
        <f>SUM(AM2:AM109)</f>
        <v>0</v>
      </c>
      <c r="AN110" s="4">
        <f>SUM(AN2:AN109)</f>
        <v>0</v>
      </c>
      <c r="AP110" s="4">
        <f>SUM(AP2:AP109)</f>
        <v>0</v>
      </c>
      <c r="AQ110" s="4">
        <f>SUM(AQ2:AQ109)</f>
        <v>2</v>
      </c>
      <c r="AR110" s="4">
        <f>SUM(AR2:AR109)</f>
        <v>0</v>
      </c>
      <c r="AS110" s="4">
        <f>SUM(AS2:AS109)</f>
        <v>0</v>
      </c>
      <c r="AU110" s="4">
        <f>SUM(AU2:AU109)</f>
        <v>0</v>
      </c>
      <c r="AV110" s="4">
        <f>SUM(AV2:AV109)</f>
        <v>0</v>
      </c>
      <c r="AW110" s="4">
        <f>SUM(AW2:AW109)</f>
        <v>0</v>
      </c>
      <c r="AX110" s="4">
        <f>SUM(AX2:AX109)</f>
        <v>0</v>
      </c>
      <c r="AZ110" s="4">
        <f t="shared" ref="AZ110:BK110" si="312">SUM(AZ2:AZ109)</f>
        <v>33</v>
      </c>
      <c r="BA110" s="4">
        <f t="shared" si="312"/>
        <v>19</v>
      </c>
      <c r="BB110" s="4">
        <f t="shared" si="312"/>
        <v>22</v>
      </c>
      <c r="BC110" s="4">
        <f t="shared" si="312"/>
        <v>52</v>
      </c>
      <c r="BD110" s="4">
        <f t="shared" si="312"/>
        <v>23</v>
      </c>
      <c r="BE110" s="4">
        <f t="shared" si="312"/>
        <v>21</v>
      </c>
      <c r="BF110" s="4">
        <f t="shared" si="312"/>
        <v>62</v>
      </c>
      <c r="BG110" s="4">
        <f t="shared" si="312"/>
        <v>48</v>
      </c>
      <c r="BH110" s="4">
        <f t="shared" si="312"/>
        <v>34</v>
      </c>
      <c r="BI110" s="4">
        <f t="shared" si="312"/>
        <v>67</v>
      </c>
      <c r="BJ110" s="4">
        <f t="shared" si="312"/>
        <v>57</v>
      </c>
      <c r="BK110" s="4">
        <f t="shared" si="312"/>
        <v>42</v>
      </c>
      <c r="BN110" s="4">
        <f>SUM(BN2:BN109)</f>
        <v>8</v>
      </c>
      <c r="BO110" s="4">
        <f>SUM(BO2:BO109)</f>
        <v>9</v>
      </c>
      <c r="BP110" s="4">
        <f>SUM(BP2:BP109)</f>
        <v>16</v>
      </c>
      <c r="BQ110" s="4">
        <f>SUM(BQ2:BQ109)</f>
        <v>24</v>
      </c>
      <c r="BS110" s="4">
        <f>SUM(BS2:BS109)</f>
        <v>8</v>
      </c>
      <c r="BT110" s="4">
        <f>SUM(BT2:BT109)</f>
        <v>4</v>
      </c>
      <c r="BU110" s="4">
        <f>SUM(BU2:BU109)</f>
        <v>0</v>
      </c>
      <c r="BV110" s="4">
        <f>SUM(BV2:BV109)</f>
        <v>0</v>
      </c>
      <c r="BX110" s="4">
        <f>SUM(BX2:BX109)</f>
        <v>24</v>
      </c>
      <c r="BY110" s="4">
        <f>SUM(BY2:BY109)</f>
        <v>106</v>
      </c>
      <c r="BZ110" s="4">
        <f>SUM(BZ2:BZ109)</f>
        <v>92</v>
      </c>
      <c r="CA110" s="4">
        <f>SUM(CA2:CA109)</f>
        <v>86</v>
      </c>
      <c r="CB110" s="4">
        <f>SUM(CB2:CB109)</f>
        <v>86</v>
      </c>
      <c r="CD110" s="4">
        <f>SUM(CD2:CD109)</f>
        <v>63</v>
      </c>
      <c r="CE110" s="4">
        <f>SUM(CE2:CE109)</f>
        <v>359</v>
      </c>
      <c r="CF110" s="4">
        <f>SUM(CF2:CF109)</f>
        <v>345</v>
      </c>
      <c r="CG110" s="4">
        <f>SUM(CG2:CG109)</f>
        <v>313</v>
      </c>
      <c r="CH110" s="4">
        <f>SUM(CH2:CH109)</f>
        <v>300</v>
      </c>
      <c r="CJ110" s="4">
        <f>SUM(CJ2:CJ109)</f>
        <v>21</v>
      </c>
      <c r="CK110" s="4">
        <f>SUM(CK2:CK109)</f>
        <v>137</v>
      </c>
      <c r="CL110" s="4">
        <f>SUM(CL2:CL109)</f>
        <v>137</v>
      </c>
      <c r="CM110" s="4">
        <f>SUM(CM2:CM109)</f>
        <v>119</v>
      </c>
      <c r="CN110" s="4">
        <f>SUM(CN2:CN109)</f>
        <v>118</v>
      </c>
      <c r="CP110" s="4">
        <f>SUM(CP2:CP109)</f>
        <v>202</v>
      </c>
      <c r="CQ110" s="4">
        <f>SUM(CQ2:CQ109)</f>
        <v>212</v>
      </c>
      <c r="CR110" s="4">
        <f>SUM(CR2:CR109)</f>
        <v>196</v>
      </c>
      <c r="CS110" s="4">
        <f>SUM(CS2:CS109)</f>
        <v>191</v>
      </c>
      <c r="CU110" s="4">
        <f>SUM(CU2:CU109)</f>
        <v>14</v>
      </c>
      <c r="CV110" s="4">
        <f>SUM(CV2:CV109)</f>
        <v>26</v>
      </c>
      <c r="CW110" s="4">
        <f>SUM(CW2:CW109)</f>
        <v>32</v>
      </c>
      <c r="CX110" s="4">
        <f>SUM(CX2:CX109)</f>
        <v>34</v>
      </c>
      <c r="CZ110" s="4">
        <f>SUM(CZ2:CZ109)</f>
        <v>29</v>
      </c>
      <c r="DA110" s="4">
        <f>SUM(DA2:DA109)</f>
        <v>42</v>
      </c>
      <c r="DB110" s="4">
        <f>SUM(DB2:DB109)</f>
        <v>51</v>
      </c>
      <c r="DC110" s="4">
        <f>SUM(DC2:DC109)</f>
        <v>47</v>
      </c>
    </row>
    <row r="111" spans="1:107" ht="13.5" thickTop="1" x14ac:dyDescent="0.2">
      <c r="A111" s="2" t="s">
        <v>77</v>
      </c>
      <c r="F111" s="7">
        <f>F110/$B110</f>
        <v>5.5740740740740744</v>
      </c>
      <c r="G111" s="7">
        <f>G110/$B110</f>
        <v>5.3148148148148149</v>
      </c>
      <c r="H111" s="7">
        <f>H110/$B110</f>
        <v>4.7962962962962967</v>
      </c>
      <c r="I111" s="7">
        <f>I110/$B110</f>
        <v>4.666666666666667</v>
      </c>
      <c r="L111" s="2">
        <f>SUM(L110,Q110,V110,AA110,AF110,AK110,AP110,AU110)</f>
        <v>108</v>
      </c>
      <c r="M111" s="2">
        <f>SUM(M110,R110,W110,AB110,AG110,AL110,AQ110,AV110)</f>
        <v>108</v>
      </c>
      <c r="N111" s="2">
        <f>SUM(N110,S110,X110,AC110,AH110,AM110,AR110,AW110)</f>
        <v>108</v>
      </c>
      <c r="O111" s="2">
        <f>SUM(O110,T110,Y110,AD110,AI110,AN110,AS110,AX110)</f>
        <v>108</v>
      </c>
      <c r="BY111" s="7">
        <f>BY110/$BX$110</f>
        <v>4.416666666666667</v>
      </c>
      <c r="BZ111" s="7">
        <f>BZ110/$BX$110</f>
        <v>3.8333333333333335</v>
      </c>
      <c r="CA111" s="7">
        <f>CA110/$BX$110</f>
        <v>3.5833333333333335</v>
      </c>
      <c r="CB111" s="7">
        <f>CB110/$BX$110</f>
        <v>3.5833333333333335</v>
      </c>
      <c r="CE111" s="7">
        <f>CE110/$CD$110</f>
        <v>5.6984126984126986</v>
      </c>
      <c r="CF111" s="7">
        <f>CF110/$CD$110</f>
        <v>5.4761904761904763</v>
      </c>
      <c r="CG111" s="7">
        <f>CG110/$CD$110</f>
        <v>4.9682539682539684</v>
      </c>
      <c r="CH111" s="7">
        <f>CH110/$CD$110</f>
        <v>4.7619047619047619</v>
      </c>
      <c r="CK111" s="7">
        <f>CK110/$CJ$110</f>
        <v>6.5238095238095237</v>
      </c>
      <c r="CL111" s="7">
        <f>CL110/$CJ$110</f>
        <v>6.5238095238095237</v>
      </c>
      <c r="CM111" s="7">
        <f>CM110/$CJ$110</f>
        <v>5.666666666666667</v>
      </c>
      <c r="CN111" s="7">
        <f>CN110/$CJ$110</f>
        <v>5.6190476190476186</v>
      </c>
      <c r="CO111" s="2" t="s">
        <v>149</v>
      </c>
      <c r="CP111" s="2">
        <f>COUNTIF(CP2:CP109,"&gt;2")</f>
        <v>9</v>
      </c>
      <c r="CQ111" s="2">
        <f>COUNTIF(CQ2:CQ109,"&gt;2")</f>
        <v>17</v>
      </c>
      <c r="CR111" s="2">
        <f>COUNTIF(CR2:CR109,"&gt;2")</f>
        <v>12</v>
      </c>
      <c r="CS111" s="2">
        <f>COUNTIF(CS2:CS109,"&gt;2")</f>
        <v>8</v>
      </c>
    </row>
    <row r="112" spans="1:107" x14ac:dyDescent="0.2">
      <c r="F112" s="7"/>
      <c r="G112" s="7"/>
      <c r="H112" s="7"/>
      <c r="I112" s="7"/>
      <c r="CO112" s="2" t="s">
        <v>150</v>
      </c>
      <c r="CP112" s="2">
        <f>COUNTIF(CP2:CP109,"=1")</f>
        <v>24</v>
      </c>
      <c r="CQ112" s="2">
        <f>COUNTIF(CQ2:CQ109,"=1")</f>
        <v>21</v>
      </c>
      <c r="CR112" s="2">
        <f>COUNTIF(CR2:CR109,"=1")</f>
        <v>30</v>
      </c>
      <c r="CS112" s="2">
        <f>COUNTIF(CS2:CS109,"=1")</f>
        <v>33</v>
      </c>
    </row>
    <row r="113" spans="1:107" x14ac:dyDescent="0.2">
      <c r="A113" s="5" t="str">
        <f>A2</f>
        <v>Royal New Kent</v>
      </c>
      <c r="L113" s="23" t="s">
        <v>161</v>
      </c>
      <c r="Q113" s="23" t="s">
        <v>190</v>
      </c>
      <c r="BX113" s="2" t="s">
        <v>116</v>
      </c>
      <c r="CD113" s="2" t="s">
        <v>116</v>
      </c>
      <c r="CJ113" s="2" t="s">
        <v>116</v>
      </c>
      <c r="CO113" s="2" t="s">
        <v>154</v>
      </c>
      <c r="CP113" s="2">
        <f>COUNTIF(CP2:CP109,"=0")</f>
        <v>0</v>
      </c>
      <c r="CQ113" s="2">
        <f>COUNTIF(CQ2:CQ109,"=0")</f>
        <v>0</v>
      </c>
      <c r="CR113" s="2">
        <f>COUNTIF(CR2:CR109,"=0")</f>
        <v>1</v>
      </c>
      <c r="CS113" s="2">
        <f>COUNTIF(CS2:CS109,"=0")</f>
        <v>0</v>
      </c>
    </row>
    <row r="114" spans="1:107" x14ac:dyDescent="0.2">
      <c r="A114" s="39" t="s">
        <v>49</v>
      </c>
      <c r="F114" s="28">
        <f>SUM(F2:F10)</f>
        <v>52</v>
      </c>
      <c r="G114" s="28">
        <f>SUM(G2:G10)</f>
        <v>45</v>
      </c>
      <c r="H114" s="28">
        <f>SUM(H2:H10)</f>
        <v>47</v>
      </c>
      <c r="I114" s="28">
        <f>SUM(I2:I10)</f>
        <v>39</v>
      </c>
      <c r="L114" s="2">
        <f>COUNTIF(L2:L19,"=1")</f>
        <v>2</v>
      </c>
      <c r="M114" s="2">
        <f>COUNTIF(M2:M19,"=1")</f>
        <v>7</v>
      </c>
      <c r="N114" s="2">
        <f>COUNTIF(N2:N19,"=1")</f>
        <v>2</v>
      </c>
      <c r="O114" s="2">
        <f>COUNTIF(O2:O19,"=1")</f>
        <v>7</v>
      </c>
      <c r="Q114" s="2">
        <f>COUNTIF(Q2:Q19,"=1")</f>
        <v>0</v>
      </c>
      <c r="R114" s="2">
        <f>COUNTIF(R2:R19,"=1")</f>
        <v>1</v>
      </c>
      <c r="S114" s="2">
        <f>COUNTIF(S2:S19,"=1")</f>
        <v>2</v>
      </c>
      <c r="T114" s="2">
        <f>COUNTIF(T2:T19,"=1")</f>
        <v>2</v>
      </c>
      <c r="BX114" s="2" t="s">
        <v>117</v>
      </c>
      <c r="BY114" s="2">
        <f>COUNTIF(BY2:BY109,"=3")</f>
        <v>3</v>
      </c>
      <c r="BZ114" s="2">
        <f>COUNTIF(BZ2:BZ109,"=3")</f>
        <v>8</v>
      </c>
      <c r="CA114" s="2">
        <f>COUNTIF(CA2:CA109,"=3")</f>
        <v>9</v>
      </c>
      <c r="CB114" s="2">
        <f>COUNTIF(CB2:CB109,"=3")</f>
        <v>11</v>
      </c>
      <c r="CD114" s="2" t="s">
        <v>119</v>
      </c>
      <c r="CE114" s="2">
        <f>COUNTIF(CE2:CE109,"=4")</f>
        <v>9</v>
      </c>
      <c r="CF114" s="2">
        <f>COUNTIF(CF2:CF109,"=4")</f>
        <v>9</v>
      </c>
      <c r="CG114" s="2">
        <f>COUNTIF(CG2:CG109,"=4")</f>
        <v>18</v>
      </c>
      <c r="CH114" s="2">
        <f>COUNTIF(CH2:CH109,"=4")</f>
        <v>27</v>
      </c>
      <c r="CJ114" s="2" t="s">
        <v>120</v>
      </c>
      <c r="CK114" s="2">
        <f>COUNTIF(CK2:CK109,"=5")</f>
        <v>4</v>
      </c>
      <c r="CL114" s="2">
        <f>COUNTIF(CL2:CL109,"=5")</f>
        <v>6</v>
      </c>
      <c r="CM114" s="2">
        <f>COUNTIF(CM2:CM109,"=5")</f>
        <v>9</v>
      </c>
      <c r="CN114" s="2">
        <f>COUNTIF(CN2:CN109,"=5")</f>
        <v>9</v>
      </c>
      <c r="CO114" s="5" t="s">
        <v>116</v>
      </c>
      <c r="CP114" s="2">
        <f>SUM(CP2:CP10)</f>
        <v>16</v>
      </c>
      <c r="CQ114" s="2">
        <f>SUM(CQ2:CQ10)</f>
        <v>18</v>
      </c>
      <c r="CR114" s="2">
        <f>SUM(CR2:CR10)</f>
        <v>16</v>
      </c>
      <c r="CS114" s="2">
        <f>SUM(CS2:CS10)</f>
        <v>14</v>
      </c>
      <c r="CU114" s="2">
        <f>SUM(CU2:CU10)</f>
        <v>0</v>
      </c>
      <c r="CV114" s="2">
        <f>SUM(CV2:CV10)</f>
        <v>4</v>
      </c>
      <c r="CW114" s="2">
        <f>SUM(CW2:CW10)</f>
        <v>2</v>
      </c>
      <c r="CX114" s="2">
        <f>SUM(CX2:CX10)</f>
        <v>5</v>
      </c>
      <c r="CZ114" s="2">
        <f>SUM(CZ2:CZ10)</f>
        <v>1</v>
      </c>
      <c r="DA114" s="2">
        <f>SUM(DA2:DA10)</f>
        <v>6</v>
      </c>
      <c r="DB114" s="2">
        <f>SUM(DB2:DB10)</f>
        <v>5</v>
      </c>
      <c r="DC114" s="2">
        <f>SUM(DC2:DC10)</f>
        <v>3</v>
      </c>
    </row>
    <row r="115" spans="1:107" x14ac:dyDescent="0.2">
      <c r="A115" s="6" t="s">
        <v>50</v>
      </c>
      <c r="F115" s="2">
        <f>SUM(F11:F19)</f>
        <v>56</v>
      </c>
      <c r="G115" s="2">
        <f>SUM(G11:G19)</f>
        <v>43</v>
      </c>
      <c r="H115" s="2">
        <f>SUM(H11:H19)</f>
        <v>42</v>
      </c>
      <c r="I115" s="2">
        <f>SUM(I11:I19)</f>
        <v>45</v>
      </c>
      <c r="CO115" s="5" t="s">
        <v>155</v>
      </c>
      <c r="CP115" s="2">
        <f>SUM(CP11:CP19)</f>
        <v>17</v>
      </c>
      <c r="CQ115" s="2">
        <f>SUM(CQ11:CQ19)</f>
        <v>17</v>
      </c>
      <c r="CR115" s="2">
        <f>SUM(CR11:CR19)</f>
        <v>20</v>
      </c>
      <c r="CS115" s="2">
        <f>SUM(CS11:CS19)</f>
        <v>16</v>
      </c>
      <c r="CU115" s="2">
        <f>SUM(CU11:CU19)</f>
        <v>0</v>
      </c>
      <c r="CV115" s="2">
        <f>SUM(CV11:CV19)</f>
        <v>6</v>
      </c>
      <c r="CW115" s="2">
        <f>SUM(CW11:CW19)</f>
        <v>6</v>
      </c>
      <c r="CX115" s="2">
        <f>SUM(CX11:CX19)</f>
        <v>2</v>
      </c>
      <c r="CZ115" s="2">
        <f>SUM(CZ11:CZ19)</f>
        <v>3</v>
      </c>
      <c r="DA115" s="2">
        <f>SUM(DA11:DA19)</f>
        <v>5</v>
      </c>
      <c r="DB115" s="2">
        <f>SUM(DB11:DB19)</f>
        <v>6</v>
      </c>
      <c r="DC115" s="2">
        <f>SUM(DC11:DC19)</f>
        <v>4</v>
      </c>
    </row>
    <row r="116" spans="1:107" x14ac:dyDescent="0.2">
      <c r="A116" s="6" t="s">
        <v>51</v>
      </c>
      <c r="F116" s="2">
        <f>SUM(F114:F115)</f>
        <v>108</v>
      </c>
      <c r="G116" s="2">
        <f>SUM(G114:G115)</f>
        <v>88</v>
      </c>
      <c r="H116" s="2">
        <f>SUM(H114:H115)</f>
        <v>89</v>
      </c>
      <c r="I116" s="2">
        <f>SUM(I114:I115)</f>
        <v>84</v>
      </c>
      <c r="BX116" s="2" t="s">
        <v>118</v>
      </c>
      <c r="BY116" s="21">
        <f>BY114/$BX$110</f>
        <v>0.125</v>
      </c>
      <c r="BZ116" s="21">
        <f>BZ114/$BX$110</f>
        <v>0.33333333333333331</v>
      </c>
      <c r="CA116" s="21">
        <f>CA114/$BX$110</f>
        <v>0.375</v>
      </c>
      <c r="CB116" s="21">
        <f>CB114/$BX$110</f>
        <v>0.45833333333333331</v>
      </c>
      <c r="CD116" s="2" t="s">
        <v>118</v>
      </c>
      <c r="CE116" s="21">
        <f>CE114/$CD$110</f>
        <v>0.14285714285714285</v>
      </c>
      <c r="CF116" s="21">
        <f>CF114/$CD$110</f>
        <v>0.14285714285714285</v>
      </c>
      <c r="CG116" s="21">
        <f>CG114/$CD$110</f>
        <v>0.2857142857142857</v>
      </c>
      <c r="CH116" s="21">
        <f>CH114/$CD$110</f>
        <v>0.42857142857142855</v>
      </c>
      <c r="CJ116" s="2" t="s">
        <v>118</v>
      </c>
      <c r="CK116" s="21">
        <f>CK114/$CJ$110</f>
        <v>0.19047619047619047</v>
      </c>
      <c r="CL116" s="21">
        <f>CL114/$CJ$110</f>
        <v>0.2857142857142857</v>
      </c>
      <c r="CM116" s="21">
        <f>CM114/$CJ$110</f>
        <v>0.42857142857142855</v>
      </c>
      <c r="CN116" s="21">
        <f>CN114/$CJ$110</f>
        <v>0.42857142857142855</v>
      </c>
      <c r="CP116" s="2">
        <f>SUM(CP114:CP115)</f>
        <v>33</v>
      </c>
      <c r="CQ116" s="2">
        <f>SUM(CQ114:CQ115)</f>
        <v>35</v>
      </c>
      <c r="CR116" s="2">
        <f>SUM(CR114:CR115)</f>
        <v>36</v>
      </c>
      <c r="CS116" s="2">
        <f>SUM(CS114:CS115)</f>
        <v>30</v>
      </c>
      <c r="CU116" s="2">
        <f>SUM(CU114:CU115)</f>
        <v>0</v>
      </c>
      <c r="CV116" s="2">
        <f>SUM(CV114:CV115)</f>
        <v>10</v>
      </c>
      <c r="CW116" s="2">
        <f>SUM(CW114:CW115)</f>
        <v>8</v>
      </c>
      <c r="CX116" s="2">
        <f>SUM(CX114:CX115)</f>
        <v>7</v>
      </c>
      <c r="CZ116" s="2">
        <f>SUM(CZ114:CZ115)</f>
        <v>4</v>
      </c>
      <c r="DA116" s="2">
        <f>SUM(DA114:DA115)</f>
        <v>11</v>
      </c>
      <c r="DB116" s="2">
        <f>SUM(DB114:DB115)</f>
        <v>11</v>
      </c>
      <c r="DC116" s="2">
        <f>SUM(DC114:DC115)</f>
        <v>7</v>
      </c>
    </row>
    <row r="117" spans="1:107" x14ac:dyDescent="0.2">
      <c r="A117" s="5" t="str">
        <f>A20</f>
        <v>Kingsmill Golf Club - River Course</v>
      </c>
    </row>
    <row r="118" spans="1:107" x14ac:dyDescent="0.2">
      <c r="A118" s="39" t="s">
        <v>49</v>
      </c>
      <c r="F118" s="2">
        <f>SUM(F20:F28)</f>
        <v>50</v>
      </c>
      <c r="G118" s="2">
        <f>SUM(G20:G28)</f>
        <v>50</v>
      </c>
      <c r="H118" s="2">
        <f>SUM(H20:H28)</f>
        <v>46</v>
      </c>
      <c r="I118" s="2">
        <f>SUM(I20:I28)</f>
        <v>41</v>
      </c>
      <c r="L118" s="2">
        <f>COUNTIF(L20:L37,"=1")</f>
        <v>3</v>
      </c>
      <c r="M118" s="2">
        <f>COUNTIF(M20:M37,"=1")</f>
        <v>3</v>
      </c>
      <c r="N118" s="2">
        <f>COUNTIF(N20:N37,"=1")</f>
        <v>4</v>
      </c>
      <c r="O118" s="2">
        <f>COUNTIF(O20:O37,"=1")</f>
        <v>7</v>
      </c>
      <c r="Q118" s="2">
        <f>COUNTIF(Q20:Q37,"=1")</f>
        <v>0</v>
      </c>
      <c r="R118" s="2">
        <f>COUNTIF(R20:R37,"=1")</f>
        <v>0</v>
      </c>
      <c r="S118" s="2">
        <f>COUNTIF(S20:S37,"=1")</f>
        <v>1</v>
      </c>
      <c r="T118" s="2">
        <f>COUNTIF(T20:T37,"=1")</f>
        <v>0</v>
      </c>
      <c r="BX118" s="2" t="s">
        <v>116</v>
      </c>
      <c r="CP118" s="2">
        <f>SUM(CP20:CP28)</f>
        <v>18</v>
      </c>
      <c r="CQ118" s="2">
        <f>SUM(CQ20:CQ28)</f>
        <v>18</v>
      </c>
      <c r="CR118" s="2">
        <f>SUM(CR20:CR28)</f>
        <v>17</v>
      </c>
      <c r="CS118" s="2">
        <f>SUM(CS20:CS28)</f>
        <v>17</v>
      </c>
      <c r="CU118" s="2">
        <f>SUM(CU20:CU28)</f>
        <v>0</v>
      </c>
      <c r="CV118" s="2">
        <f>SUM(CV20:CV28)</f>
        <v>0</v>
      </c>
      <c r="CW118" s="2">
        <f>SUM(CW20:CW28)</f>
        <v>2</v>
      </c>
      <c r="CX118" s="2">
        <f>SUM(CX20:CX28)</f>
        <v>4</v>
      </c>
      <c r="CZ118" s="2">
        <f>SUM(CZ20:CZ28)</f>
        <v>2</v>
      </c>
      <c r="DA118" s="2">
        <f>SUM(DA20:DA28)</f>
        <v>1</v>
      </c>
      <c r="DB118" s="2">
        <f>SUM(DB20:DB28)</f>
        <v>2</v>
      </c>
      <c r="DC118" s="2">
        <f>SUM(DC20:DC28)</f>
        <v>6</v>
      </c>
    </row>
    <row r="119" spans="1:107" x14ac:dyDescent="0.2">
      <c r="A119" s="6" t="s">
        <v>50</v>
      </c>
      <c r="F119" s="2">
        <f>SUM(F29:F37)</f>
        <v>50</v>
      </c>
      <c r="G119" s="2">
        <f>SUM(G29:G37)</f>
        <v>47</v>
      </c>
      <c r="H119" s="2">
        <f>SUM(H29:H37)</f>
        <v>43</v>
      </c>
      <c r="I119" s="2">
        <f>SUM(I29:I37)</f>
        <v>46</v>
      </c>
      <c r="BX119" s="2" t="s">
        <v>126</v>
      </c>
      <c r="BY119" s="2">
        <f>BY114+CE114+CK114</f>
        <v>16</v>
      </c>
      <c r="BZ119" s="2">
        <f>BZ114+CF114+CL114</f>
        <v>23</v>
      </c>
      <c r="CA119" s="2">
        <f>CA114+CG114+CM114</f>
        <v>36</v>
      </c>
      <c r="CB119" s="2">
        <f>CB114+CH114+CN114</f>
        <v>47</v>
      </c>
      <c r="CP119" s="2">
        <f>SUM(CP29:CP37)</f>
        <v>14</v>
      </c>
      <c r="CQ119" s="2">
        <f>SUM(CQ29:CQ37)</f>
        <v>18</v>
      </c>
      <c r="CR119" s="2">
        <f>SUM(CR29:CR37)</f>
        <v>18</v>
      </c>
      <c r="CS119" s="2">
        <f>SUM(CS29:CS37)</f>
        <v>18</v>
      </c>
      <c r="CU119" s="2">
        <f>SUM(CU29:CU37)</f>
        <v>2</v>
      </c>
      <c r="CV119" s="2">
        <f>SUM(CV29:CV37)</f>
        <v>2</v>
      </c>
      <c r="CW119" s="2">
        <f>SUM(CW29:CW37)</f>
        <v>3</v>
      </c>
      <c r="CX119" s="2">
        <f>SUM(CX29:CX37)</f>
        <v>3</v>
      </c>
      <c r="CZ119" s="2">
        <f>SUM(CZ29:CZ37)</f>
        <v>2</v>
      </c>
      <c r="DA119" s="2">
        <f>SUM(DA29:DA37)</f>
        <v>4</v>
      </c>
      <c r="DB119" s="2">
        <f>SUM(DB29:DB37)</f>
        <v>2</v>
      </c>
      <c r="DC119" s="2">
        <f>SUM(DC29:DC37)</f>
        <v>4</v>
      </c>
    </row>
    <row r="120" spans="1:107" x14ac:dyDescent="0.2">
      <c r="A120" s="6" t="s">
        <v>51</v>
      </c>
      <c r="F120" s="2">
        <f>SUM(F118:F119)</f>
        <v>100</v>
      </c>
      <c r="G120" s="2">
        <f>SUM(G118:G119)</f>
        <v>97</v>
      </c>
      <c r="H120" s="2">
        <f>SUM(H118:H119)</f>
        <v>89</v>
      </c>
      <c r="I120" s="2">
        <f>SUM(I118:I119)</f>
        <v>87</v>
      </c>
      <c r="BY120" s="22" t="str">
        <f>IF(BY119&lt;&gt;L110,"UNBALANCED","")</f>
        <v/>
      </c>
      <c r="BZ120" s="22" t="str">
        <f>IF(BZ119&lt;&gt;M110,"UNBALANCED","")</f>
        <v/>
      </c>
      <c r="CA120" s="22" t="str">
        <f>IF(CA119&lt;&gt;N110,"UNBALANCED","")</f>
        <v/>
      </c>
      <c r="CB120" s="22" t="str">
        <f>IF(CB119&lt;&gt;O110,"UNBALANCED","")</f>
        <v/>
      </c>
      <c r="CP120" s="2">
        <f>SUM(CP118:CP119)</f>
        <v>32</v>
      </c>
      <c r="CQ120" s="2">
        <f>SUM(CQ118:CQ119)</f>
        <v>36</v>
      </c>
      <c r="CR120" s="2">
        <f>SUM(CR118:CR119)</f>
        <v>35</v>
      </c>
      <c r="CS120" s="2">
        <f>SUM(CS118:CS119)</f>
        <v>35</v>
      </c>
      <c r="CU120" s="2">
        <f>SUM(CU118:CU119)</f>
        <v>2</v>
      </c>
      <c r="CV120" s="2">
        <f>SUM(CV118:CV119)</f>
        <v>2</v>
      </c>
      <c r="CW120" s="2">
        <f>SUM(CW118:CW119)</f>
        <v>5</v>
      </c>
      <c r="CX120" s="2">
        <f>SUM(CX118:CX119)</f>
        <v>7</v>
      </c>
      <c r="CZ120" s="2">
        <f>SUM(CZ118:CZ119)</f>
        <v>4</v>
      </c>
      <c r="DA120" s="2">
        <f>SUM(DA118:DA119)</f>
        <v>5</v>
      </c>
      <c r="DB120" s="2">
        <f>SUM(DB118:DB119)</f>
        <v>4</v>
      </c>
      <c r="DC120" s="2">
        <f>SUM(DC118:DC119)</f>
        <v>10</v>
      </c>
    </row>
    <row r="121" spans="1:107" x14ac:dyDescent="0.2">
      <c r="A121" s="5" t="str">
        <f>A38</f>
        <v>Ford's Colony Country Club - Blackheath</v>
      </c>
    </row>
    <row r="122" spans="1:107" x14ac:dyDescent="0.2">
      <c r="A122" s="39" t="s">
        <v>49</v>
      </c>
      <c r="F122" s="2">
        <f>SUM(F47:F55)</f>
        <v>55</v>
      </c>
      <c r="G122" s="2">
        <f>SUM(G47:G55)</f>
        <v>50</v>
      </c>
      <c r="H122" s="2">
        <f>SUM(H47:H55)</f>
        <v>40</v>
      </c>
      <c r="I122" s="2">
        <f>SUM(I47:I55)</f>
        <v>40</v>
      </c>
      <c r="L122" s="2">
        <f>COUNTIF(L38:L55,"=1")</f>
        <v>2</v>
      </c>
      <c r="M122" s="2">
        <f>COUNTIF(M38:M55,"=1")</f>
        <v>4</v>
      </c>
      <c r="N122" s="2">
        <f>COUNTIF(N38:N55,"=1")</f>
        <v>9</v>
      </c>
      <c r="O122" s="2">
        <f>COUNTIF(O38:O55,"=1")</f>
        <v>10</v>
      </c>
      <c r="Q122" s="2">
        <f>COUNTIF(Q38:Q55,"=1")</f>
        <v>1</v>
      </c>
      <c r="R122" s="2">
        <f>COUNTIF(R38:R55,"=1")</f>
        <v>0</v>
      </c>
      <c r="S122" s="2">
        <f>COUNTIF(S38:S55,"=1")</f>
        <v>0</v>
      </c>
      <c r="T122" s="2">
        <f>COUNTIF(T38:T55,"=1")</f>
        <v>0</v>
      </c>
      <c r="CP122" s="2">
        <f>SUM(CP38:CP46)</f>
        <v>18</v>
      </c>
      <c r="CQ122" s="2">
        <f>SUM(CQ38:CQ46)</f>
        <v>20</v>
      </c>
      <c r="CR122" s="2">
        <f>SUM(CR38:CR46)</f>
        <v>16</v>
      </c>
      <c r="CS122" s="2">
        <f>SUM(CS38:CS46)</f>
        <v>15</v>
      </c>
      <c r="CU122" s="2">
        <f>SUM(CU38:CU46)</f>
        <v>2</v>
      </c>
      <c r="CV122" s="2">
        <f>SUM(CV38:CV46)</f>
        <v>4</v>
      </c>
      <c r="CW122" s="2">
        <f>SUM(CW38:CW46)</f>
        <v>2</v>
      </c>
      <c r="CX122" s="2">
        <f>SUM(CX38:CX46)</f>
        <v>1</v>
      </c>
      <c r="CZ122" s="2">
        <f>SUM(CZ38:CZ46)</f>
        <v>3</v>
      </c>
      <c r="DA122" s="2">
        <f>SUM(DA38:DA46)</f>
        <v>4</v>
      </c>
      <c r="DB122" s="2">
        <f>SUM(DB38:DB46)</f>
        <v>6</v>
      </c>
      <c r="DC122" s="2">
        <f>SUM(DC38:DC46)</f>
        <v>3</v>
      </c>
    </row>
    <row r="123" spans="1:107" x14ac:dyDescent="0.2">
      <c r="A123" s="6" t="s">
        <v>50</v>
      </c>
      <c r="F123" s="2">
        <f>SUM(F38:F46)</f>
        <v>50</v>
      </c>
      <c r="G123" s="2">
        <f>SUM(G38:G46)</f>
        <v>48</v>
      </c>
      <c r="H123" s="2">
        <f>SUM(H38:H46)</f>
        <v>43</v>
      </c>
      <c r="I123" s="2">
        <f>SUM(I38:I46)</f>
        <v>41</v>
      </c>
      <c r="CP123" s="2">
        <f>SUM(CP47:CP55)</f>
        <v>15</v>
      </c>
      <c r="CQ123" s="2">
        <f>SUM(CQ47:CQ55)</f>
        <v>16</v>
      </c>
      <c r="CR123" s="2">
        <f>SUM(CR47:CR55)</f>
        <v>14</v>
      </c>
      <c r="CS123" s="2">
        <f>SUM(CS47:CS55)</f>
        <v>15</v>
      </c>
      <c r="CU123" s="2">
        <f>SUM(CU47:CU55)</f>
        <v>0</v>
      </c>
      <c r="CV123" s="2">
        <f>SUM(CV47:CV55)</f>
        <v>1</v>
      </c>
      <c r="CW123" s="2">
        <f>SUM(CW47:CW55)</f>
        <v>3</v>
      </c>
      <c r="CX123" s="2">
        <f>SUM(CX47:CX55)</f>
        <v>0</v>
      </c>
      <c r="CZ123" s="2">
        <f>SUM(CZ47:CZ55)</f>
        <v>3</v>
      </c>
      <c r="DA123" s="2">
        <f>SUM(DA47:DA55)</f>
        <v>2</v>
      </c>
      <c r="DB123" s="2">
        <f>SUM(DB47:DB55)</f>
        <v>2</v>
      </c>
      <c r="DC123" s="2">
        <f>SUM(DC47:DC55)</f>
        <v>2</v>
      </c>
    </row>
    <row r="124" spans="1:107" x14ac:dyDescent="0.2">
      <c r="A124" s="6" t="s">
        <v>51</v>
      </c>
      <c r="F124" s="2">
        <f>SUM(F122:F123)</f>
        <v>105</v>
      </c>
      <c r="G124" s="2">
        <f>SUM(G122:G123)</f>
        <v>98</v>
      </c>
      <c r="H124" s="2">
        <f>SUM(H122:H123)</f>
        <v>83</v>
      </c>
      <c r="I124" s="2">
        <f>SUM(I122:I123)</f>
        <v>81</v>
      </c>
      <c r="CP124" s="2">
        <f>SUM(CP122:CP123)</f>
        <v>33</v>
      </c>
      <c r="CQ124" s="2">
        <f>SUM(CQ122:CQ123)</f>
        <v>36</v>
      </c>
      <c r="CR124" s="2">
        <f>SUM(CR122:CR123)</f>
        <v>30</v>
      </c>
      <c r="CS124" s="2">
        <f>SUM(CS122:CS123)</f>
        <v>30</v>
      </c>
      <c r="CU124" s="2">
        <f>SUM(CU122:CU123)</f>
        <v>2</v>
      </c>
      <c r="CV124" s="2">
        <f>SUM(CV122:CV123)</f>
        <v>5</v>
      </c>
      <c r="CW124" s="2">
        <f>SUM(CW122:CW123)</f>
        <v>5</v>
      </c>
      <c r="CX124" s="2">
        <f>SUM(CX122:CX123)</f>
        <v>1</v>
      </c>
      <c r="CZ124" s="2">
        <f>SUM(CZ122:CZ123)</f>
        <v>6</v>
      </c>
      <c r="DA124" s="2">
        <f>SUM(DA122:DA123)</f>
        <v>6</v>
      </c>
      <c r="DB124" s="2">
        <f>SUM(DB122:DB123)</f>
        <v>8</v>
      </c>
      <c r="DC124" s="2">
        <f>SUM(DC122:DC123)</f>
        <v>5</v>
      </c>
    </row>
    <row r="125" spans="1:107" x14ac:dyDescent="0.2">
      <c r="A125" s="5" t="str">
        <f>A56</f>
        <v>Golden Horseshoe - Gold Course</v>
      </c>
    </row>
    <row r="126" spans="1:107" x14ac:dyDescent="0.2">
      <c r="A126" s="39" t="s">
        <v>49</v>
      </c>
      <c r="F126" s="2">
        <f>SUM(F56:F64)</f>
        <v>54</v>
      </c>
      <c r="G126" s="2">
        <f>SUM(G56:G64)</f>
        <v>43</v>
      </c>
      <c r="H126" s="2">
        <f>SUM(H56:H64)</f>
        <v>46</v>
      </c>
      <c r="I126" s="2">
        <f>SUM(I56:I64)</f>
        <v>41</v>
      </c>
      <c r="L126" s="2">
        <f>COUNTIF(L56:L73,"=1")</f>
        <v>1</v>
      </c>
      <c r="M126" s="2">
        <f>COUNTIF(M56:M73,"=1")</f>
        <v>4</v>
      </c>
      <c r="N126" s="2">
        <f>COUNTIF(N56:N73,"=1")</f>
        <v>3</v>
      </c>
      <c r="O126" s="2">
        <f>COUNTIF(O56:O73,"=1")</f>
        <v>8</v>
      </c>
      <c r="Q126" s="2">
        <f>COUNTIF(Q56:Q73,"=1")</f>
        <v>0</v>
      </c>
      <c r="R126" s="2">
        <f>COUNTIF(R56:R73,"=1")</f>
        <v>1</v>
      </c>
      <c r="S126" s="2">
        <f>COUNTIF(S56:S73,"=1")</f>
        <v>0</v>
      </c>
      <c r="T126" s="2">
        <f>COUNTIF(T56:T73,"=1")</f>
        <v>2</v>
      </c>
      <c r="CP126" s="2">
        <f>SUM(CP56:CP64)</f>
        <v>18</v>
      </c>
      <c r="CQ126" s="2">
        <f>SUM(CQ56:CQ64)</f>
        <v>14</v>
      </c>
      <c r="CR126" s="2">
        <f>SUM(CR56:CR64)</f>
        <v>17</v>
      </c>
      <c r="CS126" s="2">
        <f>SUM(CS56:CS64)</f>
        <v>15</v>
      </c>
      <c r="CU126" s="2">
        <f>SUM(CU56:CU64)</f>
        <v>1</v>
      </c>
      <c r="CV126" s="2">
        <f>SUM(CV56:CV64)</f>
        <v>2</v>
      </c>
      <c r="CW126" s="2">
        <f>SUM(CW56:CW64)</f>
        <v>2</v>
      </c>
      <c r="CX126" s="2">
        <f>SUM(CX56:CX64)</f>
        <v>2</v>
      </c>
      <c r="CZ126" s="2">
        <f>SUM(CZ56:CZ64)</f>
        <v>3</v>
      </c>
      <c r="DA126" s="2">
        <f>SUM(DA56:DA64)</f>
        <v>5</v>
      </c>
      <c r="DB126" s="2">
        <f>SUM(DB56:DB64)</f>
        <v>4</v>
      </c>
      <c r="DC126" s="2">
        <f>SUM(DC56:DC64)</f>
        <v>3</v>
      </c>
    </row>
    <row r="127" spans="1:107" x14ac:dyDescent="0.2">
      <c r="A127" s="6" t="s">
        <v>50</v>
      </c>
      <c r="F127" s="2">
        <f>SUM(F65:F73)</f>
        <v>52</v>
      </c>
      <c r="G127" s="2">
        <f>SUM(G65:G73)</f>
        <v>49</v>
      </c>
      <c r="H127" s="2">
        <f>SUM(H65:H73)</f>
        <v>46</v>
      </c>
      <c r="I127" s="2">
        <f>SUM(I65:I73)</f>
        <v>42</v>
      </c>
      <c r="CP127" s="2">
        <f>SUM(CP65:CP73)</f>
        <v>18</v>
      </c>
      <c r="CQ127" s="2">
        <f>SUM(CQ65:CQ73)</f>
        <v>19</v>
      </c>
      <c r="CR127" s="2">
        <f>SUM(CR65:CR73)</f>
        <v>17</v>
      </c>
      <c r="CS127" s="2">
        <f>SUM(CS65:CS73)</f>
        <v>14</v>
      </c>
      <c r="CU127" s="2">
        <f>SUM(CU65:CU73)</f>
        <v>0</v>
      </c>
      <c r="CV127" s="2">
        <f>SUM(CV65:CV73)</f>
        <v>1</v>
      </c>
      <c r="CW127" s="2">
        <f>SUM(CW65:CW73)</f>
        <v>1</v>
      </c>
      <c r="CX127" s="2">
        <f>SUM(CX65:CX73)</f>
        <v>2</v>
      </c>
      <c r="CZ127" s="2">
        <f>SUM(CZ65:CZ73)</f>
        <v>2</v>
      </c>
      <c r="DA127" s="2">
        <f>SUM(DA65:DA73)</f>
        <v>4</v>
      </c>
      <c r="DB127" s="2">
        <f>SUM(DB65:DB73)</f>
        <v>2</v>
      </c>
      <c r="DC127" s="2">
        <f>SUM(DC65:DC73)</f>
        <v>3</v>
      </c>
    </row>
    <row r="128" spans="1:107" x14ac:dyDescent="0.2">
      <c r="A128" s="6" t="s">
        <v>51</v>
      </c>
      <c r="F128" s="2">
        <f>SUM(F126:F127)</f>
        <v>106</v>
      </c>
      <c r="G128" s="2">
        <f>SUM(G126:G127)</f>
        <v>92</v>
      </c>
      <c r="H128" s="2">
        <f>SUM(H126:H127)</f>
        <v>92</v>
      </c>
      <c r="I128" s="2">
        <f>SUM(I126:I127)</f>
        <v>83</v>
      </c>
      <c r="CP128" s="2">
        <f>SUM(CP126:CP127)</f>
        <v>36</v>
      </c>
      <c r="CQ128" s="2">
        <f>SUM(CQ126:CQ127)</f>
        <v>33</v>
      </c>
      <c r="CR128" s="2">
        <f>SUM(CR126:CR127)</f>
        <v>34</v>
      </c>
      <c r="CS128" s="2">
        <f>SUM(CS126:CS127)</f>
        <v>29</v>
      </c>
      <c r="CU128" s="2">
        <f>SUM(CU126:CU127)</f>
        <v>1</v>
      </c>
      <c r="CV128" s="2">
        <f>SUM(CV126:CV127)</f>
        <v>3</v>
      </c>
      <c r="CW128" s="2">
        <f>SUM(CW126:CW127)</f>
        <v>3</v>
      </c>
      <c r="CX128" s="2">
        <f>SUM(CX126:CX127)</f>
        <v>4</v>
      </c>
      <c r="CZ128" s="2">
        <f>SUM(CZ126:CZ127)</f>
        <v>5</v>
      </c>
      <c r="DA128" s="2">
        <f>SUM(DA126:DA127)</f>
        <v>9</v>
      </c>
      <c r="DB128" s="2">
        <f>SUM(DB126:DB127)</f>
        <v>6</v>
      </c>
      <c r="DC128" s="2">
        <f>SUM(DC126:DC127)</f>
        <v>6</v>
      </c>
    </row>
    <row r="129" spans="1:107" x14ac:dyDescent="0.2">
      <c r="A129" s="5" t="str">
        <f>A74</f>
        <v>Ford's Colony Country Club - Blue Heron</v>
      </c>
    </row>
    <row r="130" spans="1:107" x14ac:dyDescent="0.2">
      <c r="A130" s="39" t="s">
        <v>49</v>
      </c>
      <c r="F130" s="2">
        <f>SUM(F74:F82)</f>
        <v>48</v>
      </c>
      <c r="G130" s="2">
        <f>SUM(G74:G82)</f>
        <v>52</v>
      </c>
      <c r="H130" s="2">
        <f>SUM(H74:H82)</f>
        <v>43</v>
      </c>
      <c r="I130" s="2">
        <f>SUM(I74:I82)</f>
        <v>44</v>
      </c>
      <c r="L130" s="2">
        <f>COUNTIF(L74:L91,"=1")</f>
        <v>4</v>
      </c>
      <c r="M130" s="2">
        <f>COUNTIF(M74:M91,"=1")</f>
        <v>1</v>
      </c>
      <c r="N130" s="2">
        <f>COUNTIF(N74:N91,"=1")</f>
        <v>7</v>
      </c>
      <c r="O130" s="2">
        <f>COUNTIF(O74:O91,"=1")</f>
        <v>7</v>
      </c>
      <c r="Q130" s="2">
        <f>COUNTIF(Q74:Q91,"=1")</f>
        <v>0</v>
      </c>
      <c r="R130" s="2">
        <f>COUNTIF(R74:R91,"=1")</f>
        <v>0</v>
      </c>
      <c r="S130" s="2">
        <f>COUNTIF(S74:S91,"=1")</f>
        <v>0</v>
      </c>
      <c r="T130" s="2">
        <f>COUNTIF(T74:T91,"=1")</f>
        <v>0</v>
      </c>
      <c r="CP130" s="2">
        <f>SUM(CP74:CP82)</f>
        <v>17</v>
      </c>
      <c r="CQ130" s="2">
        <f>SUM(CQ74:CQ82)</f>
        <v>20</v>
      </c>
      <c r="CR130" s="2">
        <f>SUM(CR74:CR82)</f>
        <v>15</v>
      </c>
      <c r="CS130" s="2">
        <f>SUM(CS74:CS82)</f>
        <v>18</v>
      </c>
      <c r="CU130" s="2">
        <f>SUM(CU74:CU82)</f>
        <v>3</v>
      </c>
      <c r="CV130" s="2">
        <f>SUM(CV74:CV82)</f>
        <v>1</v>
      </c>
      <c r="CW130" s="2">
        <f>SUM(CW74:CW82)</f>
        <v>1</v>
      </c>
      <c r="CX130" s="2">
        <f>SUM(CX74:CX82)</f>
        <v>3</v>
      </c>
      <c r="CZ130" s="2">
        <f>SUM(CZ74:CZ82)</f>
        <v>2</v>
      </c>
      <c r="DA130" s="2">
        <f>SUM(DA74:DA82)</f>
        <v>4</v>
      </c>
      <c r="DB130" s="2">
        <f>SUM(DB74:DB82)</f>
        <v>5</v>
      </c>
      <c r="DC130" s="2">
        <f>SUM(DC74:DC82)</f>
        <v>6</v>
      </c>
    </row>
    <row r="131" spans="1:107" x14ac:dyDescent="0.2">
      <c r="A131" s="6" t="s">
        <v>50</v>
      </c>
      <c r="F131" s="27">
        <f>SUM(F83:F91)</f>
        <v>48</v>
      </c>
      <c r="G131" s="27">
        <f>SUM(G83:G91)</f>
        <v>51</v>
      </c>
      <c r="H131" s="27">
        <f>SUM(H83:H91)</f>
        <v>42</v>
      </c>
      <c r="I131" s="27">
        <f>SUM(I83:I91)</f>
        <v>43</v>
      </c>
      <c r="CP131" s="2">
        <f>SUM(CP83:CP91)</f>
        <v>16</v>
      </c>
      <c r="CQ131" s="2">
        <f>SUM(CQ83:CQ91)</f>
        <v>17</v>
      </c>
      <c r="CR131" s="2">
        <f>SUM(CR83:CR91)</f>
        <v>16</v>
      </c>
      <c r="CS131" s="2">
        <f>SUM(CS83:CS91)</f>
        <v>14</v>
      </c>
      <c r="CU131" s="2">
        <f>SUM(CU83:CU91)</f>
        <v>0</v>
      </c>
      <c r="CV131" s="2">
        <f>SUM(CV83:CV91)</f>
        <v>1</v>
      </c>
      <c r="CW131" s="2">
        <f>SUM(CW83:CW91)</f>
        <v>2</v>
      </c>
      <c r="CX131" s="2">
        <f>SUM(CX83:CX91)</f>
        <v>2</v>
      </c>
      <c r="CZ131" s="2">
        <f>SUM(CZ83:CZ91)</f>
        <v>2</v>
      </c>
      <c r="DA131" s="2">
        <f>SUM(DA83:DA91)</f>
        <v>4</v>
      </c>
      <c r="DB131" s="2">
        <f>SUM(DB83:DB91)</f>
        <v>6</v>
      </c>
      <c r="DC131" s="2">
        <f>SUM(DC83:DC91)</f>
        <v>3</v>
      </c>
    </row>
    <row r="132" spans="1:107" x14ac:dyDescent="0.2">
      <c r="A132" s="6" t="s">
        <v>51</v>
      </c>
      <c r="F132" s="27">
        <f>SUM(F130:F131)</f>
        <v>96</v>
      </c>
      <c r="G132" s="27">
        <f>SUM(G130:G131)</f>
        <v>103</v>
      </c>
      <c r="H132" s="27">
        <f>SUM(H130:H131)</f>
        <v>85</v>
      </c>
      <c r="I132" s="27">
        <f>SUM(I130:I131)</f>
        <v>87</v>
      </c>
      <c r="CP132" s="2">
        <f>SUM(CP130:CP131)</f>
        <v>33</v>
      </c>
      <c r="CQ132" s="2">
        <f>SUM(CQ130:CQ131)</f>
        <v>37</v>
      </c>
      <c r="CR132" s="2">
        <f>SUM(CR130:CR131)</f>
        <v>31</v>
      </c>
      <c r="CS132" s="2">
        <f>SUM(CS130:CS131)</f>
        <v>32</v>
      </c>
      <c r="CU132" s="2">
        <f>SUM(CU130:CU131)</f>
        <v>3</v>
      </c>
      <c r="CV132" s="2">
        <f>SUM(CV130:CV131)</f>
        <v>2</v>
      </c>
      <c r="CW132" s="2">
        <f>SUM(CW130:CW131)</f>
        <v>3</v>
      </c>
      <c r="CX132" s="2">
        <f>SUM(CX130:CX131)</f>
        <v>5</v>
      </c>
      <c r="CZ132" s="2">
        <f>SUM(CZ130:CZ131)</f>
        <v>4</v>
      </c>
      <c r="DA132" s="2">
        <f>SUM(DA130:DA131)</f>
        <v>8</v>
      </c>
      <c r="DB132" s="2">
        <f>SUM(DB130:DB131)</f>
        <v>11</v>
      </c>
      <c r="DC132" s="2">
        <f>SUM(DC130:DC131)</f>
        <v>9</v>
      </c>
    </row>
    <row r="133" spans="1:107" x14ac:dyDescent="0.2">
      <c r="A133" s="5" t="str">
        <f>A92</f>
        <v>Kiskiack Golf Club</v>
      </c>
      <c r="F133" s="27"/>
      <c r="G133" s="27"/>
      <c r="H133" s="27"/>
      <c r="I133" s="27"/>
    </row>
    <row r="134" spans="1:107" x14ac:dyDescent="0.2">
      <c r="A134" s="39" t="s">
        <v>49</v>
      </c>
      <c r="F134" s="27">
        <f>SUM(F92:F100)</f>
        <v>41</v>
      </c>
      <c r="G134" s="27">
        <f>SUM(G92:G100)</f>
        <v>45</v>
      </c>
      <c r="H134" s="27">
        <f>SUM(H92:H100)</f>
        <v>39</v>
      </c>
      <c r="I134" s="27">
        <f>SUM(I92:I100)</f>
        <v>42</v>
      </c>
      <c r="L134" s="2">
        <f>COUNTIF(L92:L109,"=1")</f>
        <v>4</v>
      </c>
      <c r="M134" s="2">
        <f>COUNTIF(M92:M109,"=1")</f>
        <v>4</v>
      </c>
      <c r="N134" s="2">
        <f>COUNTIF(N92:N109,"=1")</f>
        <v>11</v>
      </c>
      <c r="O134" s="2">
        <f>COUNTIF(O92:O109,"=1")</f>
        <v>8</v>
      </c>
      <c r="Q134" s="2">
        <f>COUNTIF(Q92:Q109,"=1")</f>
        <v>2</v>
      </c>
      <c r="R134" s="2">
        <f>COUNTIF(R92:R109,"=1")</f>
        <v>0</v>
      </c>
      <c r="S134" s="2">
        <f>COUNTIF(S92:S109,"=1")</f>
        <v>1</v>
      </c>
      <c r="T134" s="2">
        <f>COUNTIF(T92:T109,"=1")</f>
        <v>1</v>
      </c>
      <c r="CP134" s="2">
        <f>SUM(CP92:CP100)</f>
        <v>16</v>
      </c>
      <c r="CQ134" s="2">
        <f>SUM(CQ92:CQ100)</f>
        <v>16</v>
      </c>
      <c r="CR134" s="2">
        <f>SUM(CR92:CR100)</f>
        <v>16</v>
      </c>
      <c r="CS134" s="2">
        <f>SUM(CS92:CS100)</f>
        <v>20</v>
      </c>
      <c r="CU134" s="2">
        <f>SUM(CU92:CU100)</f>
        <v>3</v>
      </c>
      <c r="CV134" s="2">
        <f>SUM(CV92:CV100)</f>
        <v>1</v>
      </c>
      <c r="CW134" s="2">
        <f>SUM(CW92:CW100)</f>
        <v>4</v>
      </c>
      <c r="CX134" s="2">
        <f>SUM(CX92:CX100)</f>
        <v>6</v>
      </c>
      <c r="CZ134" s="2">
        <f>SUM(CZ92:CZ100)</f>
        <v>3</v>
      </c>
      <c r="DA134" s="2">
        <f>SUM(DA92:DA100)</f>
        <v>1</v>
      </c>
      <c r="DB134" s="2">
        <f>SUM(DB92:DB100)</f>
        <v>6</v>
      </c>
      <c r="DC134" s="2">
        <f>SUM(DC92:DC100)</f>
        <v>6</v>
      </c>
    </row>
    <row r="135" spans="1:107" s="26" customFormat="1" x14ac:dyDescent="0.2">
      <c r="A135" s="6" t="s">
        <v>50</v>
      </c>
      <c r="F135" s="27">
        <f>SUM(F101:F109)</f>
        <v>46</v>
      </c>
      <c r="G135" s="27">
        <f>SUM(G101:G109)</f>
        <v>51</v>
      </c>
      <c r="H135" s="27">
        <f>SUM(H101:H109)</f>
        <v>41</v>
      </c>
      <c r="I135" s="27">
        <f>SUM(I101:I109)</f>
        <v>40</v>
      </c>
      <c r="CP135" s="27">
        <f>SUM(CP101:CP109)</f>
        <v>19</v>
      </c>
      <c r="CQ135" s="27">
        <f>SUM(CQ101:CQ109)</f>
        <v>19</v>
      </c>
      <c r="CR135" s="27">
        <f>SUM(CR101:CR109)</f>
        <v>14</v>
      </c>
      <c r="CS135" s="27">
        <f>SUM(CS101:CS109)</f>
        <v>15</v>
      </c>
      <c r="CU135" s="27">
        <f>SUM(CU101:CU109)</f>
        <v>3</v>
      </c>
      <c r="CV135" s="27">
        <f>SUM(CV101:CV109)</f>
        <v>3</v>
      </c>
      <c r="CW135" s="27">
        <f>SUM(CW101:CW109)</f>
        <v>4</v>
      </c>
      <c r="CX135" s="27">
        <f>SUM(CX101:CX109)</f>
        <v>4</v>
      </c>
      <c r="CZ135" s="27">
        <f>SUM(CZ101:CZ109)</f>
        <v>3</v>
      </c>
      <c r="DA135" s="27">
        <f>SUM(DA101:DA109)</f>
        <v>2</v>
      </c>
      <c r="DB135" s="27">
        <f>SUM(DB101:DB109)</f>
        <v>5</v>
      </c>
      <c r="DC135" s="27">
        <f>SUM(DC101:DC109)</f>
        <v>4</v>
      </c>
    </row>
    <row r="136" spans="1:107" s="26" customFormat="1" x14ac:dyDescent="0.2">
      <c r="A136" s="6" t="s">
        <v>51</v>
      </c>
      <c r="F136" s="27">
        <f>SUM(F134:F135)</f>
        <v>87</v>
      </c>
      <c r="G136" s="27">
        <f>SUM(G134:G135)</f>
        <v>96</v>
      </c>
      <c r="H136" s="27">
        <f>SUM(H134:H135)</f>
        <v>80</v>
      </c>
      <c r="I136" s="27">
        <f>SUM(I134:I135)</f>
        <v>82</v>
      </c>
      <c r="CP136" s="27">
        <f>SUM(CP134:CP135)</f>
        <v>35</v>
      </c>
      <c r="CQ136" s="27">
        <f>SUM(CQ134:CQ135)</f>
        <v>35</v>
      </c>
      <c r="CR136" s="27">
        <f>SUM(CR134:CR135)</f>
        <v>30</v>
      </c>
      <c r="CS136" s="27">
        <f>SUM(CS134:CS135)</f>
        <v>35</v>
      </c>
      <c r="CU136" s="27">
        <f>SUM(CU134:CU135)</f>
        <v>6</v>
      </c>
      <c r="CV136" s="27">
        <f>SUM(CV134:CV135)</f>
        <v>4</v>
      </c>
      <c r="CW136" s="27">
        <f>SUM(CW134:CW135)</f>
        <v>8</v>
      </c>
      <c r="CX136" s="27">
        <f>SUM(CX134:CX135)</f>
        <v>10</v>
      </c>
      <c r="CZ136" s="27">
        <f>SUM(CZ134:CZ135)</f>
        <v>6</v>
      </c>
      <c r="DA136" s="27">
        <f>SUM(DA134:DA135)</f>
        <v>3</v>
      </c>
      <c r="DB136" s="27">
        <f>SUM(DB134:DB135)</f>
        <v>11</v>
      </c>
      <c r="DC136" s="27">
        <f>SUM(DC134:DC135)</f>
        <v>10</v>
      </c>
    </row>
    <row r="137" spans="1:107" x14ac:dyDescent="0.2">
      <c r="A137" s="6"/>
      <c r="L137" s="2">
        <f>SUM(L114:L136)</f>
        <v>16</v>
      </c>
      <c r="M137" s="2">
        <f>SUM(M114:M136)</f>
        <v>23</v>
      </c>
      <c r="N137" s="2">
        <f>SUM(N114:N136)</f>
        <v>36</v>
      </c>
      <c r="O137" s="2">
        <f>SUM(O114:O136)</f>
        <v>47</v>
      </c>
      <c r="Q137" s="2">
        <f>SUM(Q114:Q136)</f>
        <v>3</v>
      </c>
      <c r="R137" s="2">
        <f>SUM(R114:R136)</f>
        <v>2</v>
      </c>
      <c r="S137" s="2">
        <f>SUM(S114:S136)</f>
        <v>4</v>
      </c>
      <c r="T137" s="2">
        <f>SUM(T114:T136)</f>
        <v>5</v>
      </c>
    </row>
    <row r="139" spans="1:107" x14ac:dyDescent="0.2">
      <c r="A139" s="5" t="s">
        <v>76</v>
      </c>
    </row>
    <row r="140" spans="1:107" x14ac:dyDescent="0.2">
      <c r="A140" s="2" t="s">
        <v>75</v>
      </c>
      <c r="F140" s="7">
        <f>AVERAGE(F114,F118,F122,F126,F130,F134)</f>
        <v>50</v>
      </c>
      <c r="G140" s="7">
        <f t="shared" ref="G140:I140" si="313">AVERAGE(G114,G118,G122,G126,G130,G134)</f>
        <v>47.5</v>
      </c>
      <c r="H140" s="7">
        <f t="shared" si="313"/>
        <v>43.5</v>
      </c>
      <c r="I140" s="7">
        <f t="shared" si="313"/>
        <v>41.166666666666664</v>
      </c>
    </row>
    <row r="141" spans="1:107" x14ac:dyDescent="0.2">
      <c r="A141" s="2" t="s">
        <v>167</v>
      </c>
      <c r="F141" s="7">
        <f>AVERAGE(F115,F119,F123,F127,F131,F135)</f>
        <v>50.333333333333336</v>
      </c>
      <c r="G141" s="7">
        <f t="shared" ref="G141:I141" si="314">AVERAGE(G115,G119,G123,G127,G131,G135)</f>
        <v>48.166666666666664</v>
      </c>
      <c r="H141" s="7">
        <f t="shared" si="314"/>
        <v>42.833333333333336</v>
      </c>
      <c r="I141" s="7">
        <f t="shared" si="314"/>
        <v>42.833333333333336</v>
      </c>
    </row>
    <row r="142" spans="1:107" x14ac:dyDescent="0.2">
      <c r="A142" s="2" t="s">
        <v>168</v>
      </c>
      <c r="F142" s="7">
        <f>AVERAGE(F116,F120,F124,F128,F132,F136)</f>
        <v>100.33333333333333</v>
      </c>
      <c r="G142" s="7">
        <f t="shared" ref="G142:I142" si="315">AVERAGE(G116,G120,G124,G128,G132,G136)</f>
        <v>95.666666666666671</v>
      </c>
      <c r="H142" s="7">
        <f t="shared" si="315"/>
        <v>86.333333333333329</v>
      </c>
      <c r="I142" s="7">
        <f t="shared" si="315"/>
        <v>84</v>
      </c>
    </row>
    <row r="145" spans="1:9" x14ac:dyDescent="0.2">
      <c r="A145" s="2" t="s">
        <v>80</v>
      </c>
    </row>
    <row r="146" spans="1:9" x14ac:dyDescent="0.2">
      <c r="A146" s="2">
        <v>1</v>
      </c>
      <c r="D146" s="7">
        <f t="shared" ref="D146:D163" si="316">AVERAGE(D2,D20,D38,D56,D74,D92)</f>
        <v>4.333333333333333</v>
      </c>
      <c r="E146" s="7"/>
      <c r="F146" s="7">
        <f t="shared" ref="F146:I163" si="317">AVERAGE(F2,F20,F38,F56,F74,F92)</f>
        <v>5.666666666666667</v>
      </c>
      <c r="G146" s="7">
        <f t="shared" si="317"/>
        <v>6</v>
      </c>
      <c r="H146" s="7">
        <f t="shared" si="317"/>
        <v>5.333333333333333</v>
      </c>
      <c r="I146" s="7">
        <f t="shared" si="317"/>
        <v>4.833333333333333</v>
      </c>
    </row>
    <row r="147" spans="1:9" x14ac:dyDescent="0.2">
      <c r="A147" s="2">
        <v>2</v>
      </c>
      <c r="D147" s="7">
        <f t="shared" si="316"/>
        <v>4</v>
      </c>
      <c r="E147" s="7"/>
      <c r="F147" s="7">
        <f t="shared" si="317"/>
        <v>5.833333333333333</v>
      </c>
      <c r="G147" s="7">
        <f t="shared" si="317"/>
        <v>5.166666666666667</v>
      </c>
      <c r="H147" s="7">
        <f t="shared" si="317"/>
        <v>5.5</v>
      </c>
      <c r="I147" s="7">
        <f t="shared" si="317"/>
        <v>4.666666666666667</v>
      </c>
    </row>
    <row r="148" spans="1:9" x14ac:dyDescent="0.2">
      <c r="A148" s="2">
        <v>3</v>
      </c>
      <c r="D148" s="7">
        <f t="shared" si="316"/>
        <v>3.6666666666666665</v>
      </c>
      <c r="E148" s="7"/>
      <c r="F148" s="7">
        <f t="shared" si="317"/>
        <v>5</v>
      </c>
      <c r="G148" s="7">
        <f t="shared" si="317"/>
        <v>5.5</v>
      </c>
      <c r="H148" s="7">
        <f t="shared" si="317"/>
        <v>4.333333333333333</v>
      </c>
      <c r="I148" s="7">
        <f t="shared" si="317"/>
        <v>4.333333333333333</v>
      </c>
    </row>
    <row r="149" spans="1:9" x14ac:dyDescent="0.2">
      <c r="A149" s="2">
        <v>4</v>
      </c>
      <c r="D149" s="7">
        <f t="shared" si="316"/>
        <v>4.333333333333333</v>
      </c>
      <c r="E149" s="7"/>
      <c r="F149" s="7">
        <f t="shared" si="317"/>
        <v>6.166666666666667</v>
      </c>
      <c r="G149" s="7">
        <f t="shared" si="317"/>
        <v>5.333333333333333</v>
      </c>
      <c r="H149" s="7">
        <f t="shared" si="317"/>
        <v>5.166666666666667</v>
      </c>
      <c r="I149" s="7">
        <f t="shared" si="317"/>
        <v>4.666666666666667</v>
      </c>
    </row>
    <row r="150" spans="1:9" x14ac:dyDescent="0.2">
      <c r="A150" s="2">
        <v>5</v>
      </c>
      <c r="D150" s="7">
        <f t="shared" si="316"/>
        <v>3.8333333333333335</v>
      </c>
      <c r="E150" s="7"/>
      <c r="F150" s="7">
        <f t="shared" si="317"/>
        <v>5.5</v>
      </c>
      <c r="G150" s="7">
        <f t="shared" si="317"/>
        <v>4.833333333333333</v>
      </c>
      <c r="H150" s="7">
        <f t="shared" si="317"/>
        <v>4.666666666666667</v>
      </c>
      <c r="I150" s="7">
        <f t="shared" si="317"/>
        <v>4.833333333333333</v>
      </c>
    </row>
    <row r="151" spans="1:9" x14ac:dyDescent="0.2">
      <c r="A151" s="2">
        <v>6</v>
      </c>
      <c r="D151" s="7">
        <f t="shared" si="316"/>
        <v>4</v>
      </c>
      <c r="E151" s="7"/>
      <c r="F151" s="7">
        <f t="shared" si="317"/>
        <v>5.5</v>
      </c>
      <c r="G151" s="7">
        <f t="shared" si="317"/>
        <v>4.833333333333333</v>
      </c>
      <c r="H151" s="7">
        <f t="shared" si="317"/>
        <v>4.666666666666667</v>
      </c>
      <c r="I151" s="7">
        <f t="shared" si="317"/>
        <v>4.666666666666667</v>
      </c>
    </row>
    <row r="152" spans="1:9" x14ac:dyDescent="0.2">
      <c r="A152" s="2">
        <v>7</v>
      </c>
      <c r="D152" s="7">
        <f t="shared" si="316"/>
        <v>3.8333333333333335</v>
      </c>
      <c r="E152" s="7"/>
      <c r="F152" s="7">
        <f t="shared" si="317"/>
        <v>5.333333333333333</v>
      </c>
      <c r="G152" s="7">
        <f t="shared" si="317"/>
        <v>4.666666666666667</v>
      </c>
      <c r="H152" s="7">
        <f t="shared" si="317"/>
        <v>4.166666666666667</v>
      </c>
      <c r="I152" s="7">
        <f t="shared" si="317"/>
        <v>4.5</v>
      </c>
    </row>
    <row r="153" spans="1:9" x14ac:dyDescent="0.2">
      <c r="A153" s="2">
        <v>8</v>
      </c>
      <c r="D153" s="7">
        <f t="shared" si="316"/>
        <v>3.8333333333333335</v>
      </c>
      <c r="E153" s="7"/>
      <c r="F153" s="7">
        <f t="shared" si="317"/>
        <v>4.833333333333333</v>
      </c>
      <c r="G153" s="7">
        <f t="shared" si="317"/>
        <v>5</v>
      </c>
      <c r="H153" s="7">
        <f t="shared" si="317"/>
        <v>4.5</v>
      </c>
      <c r="I153" s="7">
        <f t="shared" si="317"/>
        <v>4.333333333333333</v>
      </c>
    </row>
    <row r="154" spans="1:9" x14ac:dyDescent="0.2">
      <c r="A154" s="2">
        <v>9</v>
      </c>
      <c r="D154" s="7">
        <f t="shared" si="316"/>
        <v>4.166666666666667</v>
      </c>
      <c r="E154" s="7"/>
      <c r="F154" s="7">
        <f t="shared" si="317"/>
        <v>5.333333333333333</v>
      </c>
      <c r="G154" s="7">
        <f t="shared" si="317"/>
        <v>5.833333333333333</v>
      </c>
      <c r="H154" s="7">
        <f t="shared" si="317"/>
        <v>5.666666666666667</v>
      </c>
      <c r="I154" s="7">
        <f t="shared" si="317"/>
        <v>4.5</v>
      </c>
    </row>
    <row r="155" spans="1:9" x14ac:dyDescent="0.2">
      <c r="A155" s="2">
        <v>10</v>
      </c>
      <c r="D155" s="7">
        <f t="shared" si="316"/>
        <v>4.166666666666667</v>
      </c>
      <c r="E155" s="7"/>
      <c r="F155" s="7">
        <f t="shared" si="317"/>
        <v>5.166666666666667</v>
      </c>
      <c r="G155" s="7">
        <f t="shared" si="317"/>
        <v>5</v>
      </c>
      <c r="H155" s="7">
        <f t="shared" si="317"/>
        <v>5</v>
      </c>
      <c r="I155" s="7">
        <f t="shared" si="317"/>
        <v>4.666666666666667</v>
      </c>
    </row>
    <row r="156" spans="1:9" x14ac:dyDescent="0.2">
      <c r="A156" s="2">
        <v>11</v>
      </c>
      <c r="D156" s="7">
        <f t="shared" si="316"/>
        <v>3.8333333333333335</v>
      </c>
      <c r="E156" s="7"/>
      <c r="F156" s="7">
        <f t="shared" si="317"/>
        <v>5.166666666666667</v>
      </c>
      <c r="G156" s="7">
        <f t="shared" si="317"/>
        <v>5.166666666666667</v>
      </c>
      <c r="H156" s="7">
        <f t="shared" si="317"/>
        <v>4.666666666666667</v>
      </c>
      <c r="I156" s="7">
        <f t="shared" si="317"/>
        <v>5</v>
      </c>
    </row>
    <row r="157" spans="1:9" x14ac:dyDescent="0.2">
      <c r="A157" s="2">
        <v>12</v>
      </c>
      <c r="D157" s="7">
        <f t="shared" si="316"/>
        <v>3.6666666666666665</v>
      </c>
      <c r="E157" s="7"/>
      <c r="F157" s="7">
        <f t="shared" si="317"/>
        <v>5.666666666666667</v>
      </c>
      <c r="G157" s="7">
        <f t="shared" si="317"/>
        <v>4.666666666666667</v>
      </c>
      <c r="H157" s="7">
        <f t="shared" si="317"/>
        <v>3.6666666666666665</v>
      </c>
      <c r="I157" s="7">
        <f t="shared" si="317"/>
        <v>4.333333333333333</v>
      </c>
    </row>
    <row r="158" spans="1:9" x14ac:dyDescent="0.2">
      <c r="A158" s="2">
        <v>13</v>
      </c>
      <c r="D158" s="7">
        <f t="shared" si="316"/>
        <v>3.8333333333333335</v>
      </c>
      <c r="E158" s="7"/>
      <c r="F158" s="7">
        <f t="shared" si="317"/>
        <v>6.333333333333333</v>
      </c>
      <c r="G158" s="7">
        <f t="shared" si="317"/>
        <v>5</v>
      </c>
      <c r="H158" s="7">
        <f t="shared" si="317"/>
        <v>4.833333333333333</v>
      </c>
      <c r="I158" s="7">
        <f t="shared" si="317"/>
        <v>5</v>
      </c>
    </row>
    <row r="159" spans="1:9" x14ac:dyDescent="0.2">
      <c r="A159" s="2">
        <v>14</v>
      </c>
      <c r="D159" s="7">
        <f t="shared" si="316"/>
        <v>3.8333333333333335</v>
      </c>
      <c r="E159" s="7"/>
      <c r="F159" s="7">
        <f t="shared" si="317"/>
        <v>5.333333333333333</v>
      </c>
      <c r="G159" s="7">
        <f t="shared" si="317"/>
        <v>5.166666666666667</v>
      </c>
      <c r="H159" s="7">
        <f t="shared" si="317"/>
        <v>4.833333333333333</v>
      </c>
      <c r="I159" s="7">
        <f t="shared" si="317"/>
        <v>4.333333333333333</v>
      </c>
    </row>
    <row r="160" spans="1:9" x14ac:dyDescent="0.2">
      <c r="A160" s="2">
        <v>15</v>
      </c>
      <c r="D160" s="7">
        <f t="shared" si="316"/>
        <v>4.333333333333333</v>
      </c>
      <c r="E160" s="7"/>
      <c r="F160" s="7">
        <f t="shared" si="317"/>
        <v>6.5</v>
      </c>
      <c r="G160" s="7">
        <f t="shared" si="317"/>
        <v>6.166666666666667</v>
      </c>
      <c r="H160" s="7">
        <f t="shared" si="317"/>
        <v>5.333333333333333</v>
      </c>
      <c r="I160" s="7">
        <f t="shared" si="317"/>
        <v>4.666666666666667</v>
      </c>
    </row>
    <row r="161" spans="1:10" x14ac:dyDescent="0.2">
      <c r="A161" s="2">
        <v>16</v>
      </c>
      <c r="D161" s="7">
        <f t="shared" si="316"/>
        <v>4</v>
      </c>
      <c r="E161" s="7"/>
      <c r="F161" s="7">
        <f t="shared" si="317"/>
        <v>5.5</v>
      </c>
      <c r="G161" s="7">
        <f t="shared" si="317"/>
        <v>7.333333333333333</v>
      </c>
      <c r="H161" s="7">
        <f t="shared" si="317"/>
        <v>5.166666666666667</v>
      </c>
      <c r="I161" s="7">
        <f t="shared" si="317"/>
        <v>4.333333333333333</v>
      </c>
    </row>
    <row r="162" spans="1:10" x14ac:dyDescent="0.2">
      <c r="A162" s="2">
        <v>17</v>
      </c>
      <c r="D162" s="7">
        <f t="shared" si="316"/>
        <v>3.6666666666666665</v>
      </c>
      <c r="E162" s="7"/>
      <c r="F162" s="7">
        <f t="shared" si="317"/>
        <v>5.333333333333333</v>
      </c>
      <c r="G162" s="7">
        <f t="shared" si="317"/>
        <v>4.666666666666667</v>
      </c>
      <c r="H162" s="7">
        <f t="shared" si="317"/>
        <v>4.333333333333333</v>
      </c>
      <c r="I162" s="7">
        <f t="shared" si="317"/>
        <v>4.333333333333333</v>
      </c>
    </row>
    <row r="163" spans="1:10" x14ac:dyDescent="0.2">
      <c r="A163" s="2">
        <v>18</v>
      </c>
      <c r="D163" s="7">
        <f t="shared" si="316"/>
        <v>4.166666666666667</v>
      </c>
      <c r="E163" s="7"/>
      <c r="F163" s="7">
        <f t="shared" si="317"/>
        <v>6.166666666666667</v>
      </c>
      <c r="G163" s="7">
        <f t="shared" si="317"/>
        <v>5.333333333333333</v>
      </c>
      <c r="H163" s="7">
        <f t="shared" si="317"/>
        <v>4.5</v>
      </c>
      <c r="I163" s="7">
        <f t="shared" si="317"/>
        <v>6</v>
      </c>
    </row>
    <row r="166" spans="1:10" x14ac:dyDescent="0.2">
      <c r="A166" s="9" t="s">
        <v>82</v>
      </c>
      <c r="B166" s="10"/>
      <c r="C166" s="10"/>
      <c r="D166" s="10"/>
      <c r="E166" s="10"/>
      <c r="F166" s="10"/>
      <c r="G166" s="10"/>
      <c r="H166" s="10"/>
      <c r="I166" s="10"/>
      <c r="J166" s="11"/>
    </row>
    <row r="167" spans="1:10" x14ac:dyDescent="0.2">
      <c r="A167" s="12" t="s">
        <v>91</v>
      </c>
      <c r="B167" s="13"/>
      <c r="C167" s="14">
        <f>K288</f>
        <v>153.625</v>
      </c>
      <c r="D167" s="15">
        <f>L288</f>
        <v>3</v>
      </c>
      <c r="E167" s="15"/>
      <c r="F167" s="15">
        <f>M288</f>
        <v>4.416666666666667</v>
      </c>
      <c r="G167" s="15">
        <f>N288</f>
        <v>3.8333333333333335</v>
      </c>
      <c r="H167" s="15">
        <f>O288</f>
        <v>3.5833333333333335</v>
      </c>
      <c r="I167" s="15">
        <f>P288</f>
        <v>3.5833333333333335</v>
      </c>
      <c r="J167" s="16"/>
    </row>
    <row r="168" spans="1:10" x14ac:dyDescent="0.2">
      <c r="A168" s="12" t="s">
        <v>84</v>
      </c>
      <c r="B168" s="13"/>
      <c r="C168" s="14">
        <f>U288</f>
        <v>293.16666666666669</v>
      </c>
      <c r="D168" s="15">
        <f>V288</f>
        <v>4</v>
      </c>
      <c r="E168" s="14"/>
      <c r="F168" s="15">
        <f>W288</f>
        <v>5.5</v>
      </c>
      <c r="G168" s="15">
        <f>X288</f>
        <v>5.5</v>
      </c>
      <c r="H168" s="15">
        <f>Y288</f>
        <v>4.666666666666667</v>
      </c>
      <c r="I168" s="15">
        <f>Z288</f>
        <v>4</v>
      </c>
      <c r="J168" s="16"/>
    </row>
    <row r="169" spans="1:10" x14ac:dyDescent="0.2">
      <c r="A169" s="12" t="s">
        <v>85</v>
      </c>
      <c r="B169" s="13"/>
      <c r="C169" s="14">
        <f>AE288</f>
        <v>347.2641509433962</v>
      </c>
      <c r="D169" s="15">
        <f>AF288</f>
        <v>4</v>
      </c>
      <c r="E169" s="15"/>
      <c r="F169" s="15">
        <f>AG288</f>
        <v>5.6415094339622645</v>
      </c>
      <c r="G169" s="15">
        <f>AH288</f>
        <v>5.4150943396226419</v>
      </c>
      <c r="H169" s="15">
        <f>AI288</f>
        <v>4.9433962264150946</v>
      </c>
      <c r="I169" s="15">
        <f>AJ288</f>
        <v>4.7735849056603774</v>
      </c>
      <c r="J169" s="16"/>
    </row>
    <row r="170" spans="1:10" x14ac:dyDescent="0.2">
      <c r="A170" s="12" t="s">
        <v>86</v>
      </c>
      <c r="B170" s="13"/>
      <c r="C170" s="14">
        <f>AO288</f>
        <v>450.85</v>
      </c>
      <c r="D170" s="15">
        <f>AP288</f>
        <v>4.8</v>
      </c>
      <c r="E170" s="15"/>
      <c r="F170" s="15">
        <f>AQ288</f>
        <v>6.4</v>
      </c>
      <c r="G170" s="15">
        <f>AR288</f>
        <v>6.7</v>
      </c>
      <c r="H170" s="15">
        <f>AS288</f>
        <v>5.55</v>
      </c>
      <c r="I170" s="15">
        <f>AT288</f>
        <v>5.65</v>
      </c>
      <c r="J170" s="16"/>
    </row>
    <row r="171" spans="1:10" x14ac:dyDescent="0.2">
      <c r="A171" s="12" t="s">
        <v>87</v>
      </c>
      <c r="B171" s="13"/>
      <c r="C171" s="14">
        <f>AV288</f>
        <v>542.79999999999995</v>
      </c>
      <c r="D171" s="15">
        <f>AW288</f>
        <v>5</v>
      </c>
      <c r="E171" s="15"/>
      <c r="F171" s="15">
        <f>AX288</f>
        <v>7.2</v>
      </c>
      <c r="G171" s="15">
        <f>AY288</f>
        <v>5.6</v>
      </c>
      <c r="H171" s="15">
        <f>AZ288</f>
        <v>6.2</v>
      </c>
      <c r="I171" s="15">
        <f>BA288</f>
        <v>5.6</v>
      </c>
      <c r="J171" s="16"/>
    </row>
    <row r="172" spans="1:10" x14ac:dyDescent="0.2">
      <c r="A172" s="12"/>
      <c r="B172" s="13"/>
      <c r="C172" s="13"/>
      <c r="D172" s="13"/>
      <c r="E172" s="13"/>
      <c r="F172" s="13"/>
      <c r="G172" s="13"/>
      <c r="H172" s="13"/>
      <c r="I172" s="13"/>
      <c r="J172" s="16"/>
    </row>
    <row r="173" spans="1:10" x14ac:dyDescent="0.2">
      <c r="A173" s="12"/>
      <c r="B173" s="13"/>
      <c r="C173" s="13"/>
      <c r="D173" s="13"/>
      <c r="E173" s="13"/>
      <c r="F173" s="13"/>
      <c r="G173" s="13"/>
      <c r="H173" s="13"/>
      <c r="I173" s="13"/>
      <c r="J173" s="16"/>
    </row>
    <row r="174" spans="1:10" x14ac:dyDescent="0.2">
      <c r="A174" s="17"/>
      <c r="B174" s="18"/>
      <c r="C174" s="18"/>
      <c r="D174" s="18"/>
      <c r="E174" s="18"/>
      <c r="F174" s="18"/>
      <c r="G174" s="18"/>
      <c r="H174" s="18"/>
      <c r="I174" s="18"/>
      <c r="J174" s="19"/>
    </row>
    <row r="176" spans="1:10" x14ac:dyDescent="0.2">
      <c r="C176" s="7"/>
    </row>
    <row r="177" spans="1:56" x14ac:dyDescent="0.2">
      <c r="J177" s="118" t="s">
        <v>91</v>
      </c>
      <c r="K177" s="119"/>
      <c r="L177" s="119"/>
      <c r="M177" s="119"/>
      <c r="N177" s="119"/>
      <c r="O177" s="119"/>
      <c r="P177" s="119"/>
      <c r="Q177" s="118" t="s">
        <v>84</v>
      </c>
      <c r="R177" s="119"/>
      <c r="S177" s="119"/>
      <c r="T177" s="119"/>
      <c r="U177" s="119"/>
      <c r="V177" s="119"/>
      <c r="W177" s="119"/>
      <c r="X177" s="119"/>
      <c r="Y177" s="119"/>
      <c r="Z177" s="120"/>
      <c r="AA177" s="118" t="s">
        <v>85</v>
      </c>
      <c r="AB177" s="119"/>
      <c r="AC177" s="119"/>
      <c r="AD177" s="119"/>
      <c r="AE177" s="119"/>
      <c r="AF177" s="119"/>
      <c r="AG177" s="119"/>
      <c r="AH177" s="119"/>
      <c r="AI177" s="119"/>
      <c r="AJ177" s="120"/>
      <c r="AK177" s="118" t="s">
        <v>86</v>
      </c>
      <c r="AL177" s="119"/>
      <c r="AM177" s="119"/>
      <c r="AN177" s="119"/>
      <c r="AO177" s="119"/>
      <c r="AP177" s="119"/>
      <c r="AQ177" s="119"/>
      <c r="AR177" s="119"/>
      <c r="AS177" s="119"/>
      <c r="AT177" s="120"/>
      <c r="AU177" s="118" t="s">
        <v>92</v>
      </c>
      <c r="AV177" s="119"/>
      <c r="AW177" s="119"/>
      <c r="AX177" s="119"/>
      <c r="AY177" s="119"/>
      <c r="AZ177" s="119"/>
      <c r="BA177" s="119"/>
      <c r="BB177" s="119"/>
      <c r="BC177" s="119"/>
      <c r="BD177" s="120"/>
    </row>
    <row r="178" spans="1:56" x14ac:dyDescent="0.2">
      <c r="A178" s="1" t="s">
        <v>3</v>
      </c>
      <c r="B178" s="1" t="s">
        <v>2</v>
      </c>
      <c r="C178" s="1" t="s">
        <v>0</v>
      </c>
      <c r="D178" s="1" t="s">
        <v>1</v>
      </c>
      <c r="E178" s="1" t="s">
        <v>90</v>
      </c>
      <c r="F178" s="1" t="s">
        <v>4</v>
      </c>
      <c r="G178" s="1" t="s">
        <v>5</v>
      </c>
      <c r="H178" s="1" t="s">
        <v>6</v>
      </c>
      <c r="I178" s="1" t="s">
        <v>7</v>
      </c>
      <c r="K178" s="1" t="s">
        <v>0</v>
      </c>
      <c r="L178" s="1" t="s">
        <v>1</v>
      </c>
      <c r="M178" s="1" t="s">
        <v>4</v>
      </c>
      <c r="N178" s="1" t="s">
        <v>5</v>
      </c>
      <c r="O178" s="1" t="s">
        <v>6</v>
      </c>
      <c r="P178" s="1" t="s">
        <v>7</v>
      </c>
      <c r="U178" s="1" t="s">
        <v>0</v>
      </c>
      <c r="V178" s="1" t="s">
        <v>1</v>
      </c>
      <c r="W178" s="1" t="s">
        <v>4</v>
      </c>
      <c r="X178" s="1" t="s">
        <v>5</v>
      </c>
      <c r="Y178" s="1" t="s">
        <v>6</v>
      </c>
      <c r="Z178" s="1" t="s">
        <v>7</v>
      </c>
      <c r="AE178" s="1" t="s">
        <v>0</v>
      </c>
      <c r="AF178" s="1" t="s">
        <v>1</v>
      </c>
      <c r="AG178" s="1" t="s">
        <v>4</v>
      </c>
      <c r="AH178" s="1" t="s">
        <v>5</v>
      </c>
      <c r="AI178" s="1" t="s">
        <v>6</v>
      </c>
      <c r="AJ178" s="1" t="s">
        <v>7</v>
      </c>
      <c r="AO178" s="1" t="s">
        <v>0</v>
      </c>
      <c r="AP178" s="1" t="s">
        <v>1</v>
      </c>
      <c r="AQ178" s="1" t="s">
        <v>4</v>
      </c>
      <c r="AR178" s="1" t="s">
        <v>5</v>
      </c>
      <c r="AS178" s="1" t="s">
        <v>6</v>
      </c>
      <c r="AT178" s="1" t="s">
        <v>7</v>
      </c>
      <c r="AV178" s="1" t="s">
        <v>0</v>
      </c>
      <c r="AW178" s="1" t="s">
        <v>1</v>
      </c>
      <c r="AX178" s="1" t="s">
        <v>4</v>
      </c>
      <c r="AY178" s="1" t="s">
        <v>5</v>
      </c>
      <c r="AZ178" s="1" t="s">
        <v>6</v>
      </c>
      <c r="BA178" s="1" t="s">
        <v>7</v>
      </c>
      <c r="BB178" s="1"/>
      <c r="BC178" s="1"/>
      <c r="BD178" s="1"/>
    </row>
    <row r="179" spans="1:56" x14ac:dyDescent="0.2">
      <c r="A179" s="2" t="str">
        <f t="shared" ref="A179:A210" si="318">A2</f>
        <v>Royal New Kent</v>
      </c>
      <c r="B179" s="2">
        <v>1</v>
      </c>
      <c r="C179" s="2">
        <f t="shared" ref="C179:I188" si="319">C2</f>
        <v>357</v>
      </c>
      <c r="D179" s="2">
        <f t="shared" si="319"/>
        <v>4</v>
      </c>
      <c r="E179" s="2">
        <f t="shared" si="319"/>
        <v>7</v>
      </c>
      <c r="F179" s="2">
        <f t="shared" si="319"/>
        <v>4</v>
      </c>
      <c r="G179" s="2">
        <f t="shared" si="319"/>
        <v>6</v>
      </c>
      <c r="H179" s="2">
        <f t="shared" si="319"/>
        <v>5</v>
      </c>
      <c r="I179" s="2">
        <f t="shared" si="319"/>
        <v>5</v>
      </c>
      <c r="J179" s="2">
        <f>IF(C179&lt;201,1,0)</f>
        <v>0</v>
      </c>
      <c r="K179" s="2">
        <f>IF($J179=1,C179,0)</f>
        <v>0</v>
      </c>
      <c r="L179" s="2">
        <f>IF($J179=1,D179,0)</f>
        <v>0</v>
      </c>
      <c r="M179" s="2">
        <f>IF($J179=1,F179,0)</f>
        <v>0</v>
      </c>
      <c r="N179" s="2">
        <f>IF($J179=1,G179,0)</f>
        <v>0</v>
      </c>
      <c r="O179" s="2">
        <f>IF($J179=1,H179,0)</f>
        <v>0</v>
      </c>
      <c r="P179" s="2">
        <f>IF($J179=1,I179,0)</f>
        <v>0</v>
      </c>
      <c r="Q179" s="2">
        <f>IF(C179&lt;301,1,0)</f>
        <v>0</v>
      </c>
      <c r="R179" s="2">
        <f>IF(C179&gt;200,1,0)</f>
        <v>1</v>
      </c>
      <c r="S179" s="2">
        <f>SUM(Q179:R179)</f>
        <v>1</v>
      </c>
      <c r="T179" s="2">
        <f>IF(S179=2,1,0)</f>
        <v>0</v>
      </c>
      <c r="U179" s="2">
        <f>IF($T179=1,C179,0)</f>
        <v>0</v>
      </c>
      <c r="V179" s="2">
        <f>IF($T179=1,D179,0)</f>
        <v>0</v>
      </c>
      <c r="W179" s="2">
        <f>IF($T179=1,F179,0)</f>
        <v>0</v>
      </c>
      <c r="X179" s="2">
        <f>IF($T179=1,G179,0)</f>
        <v>0</v>
      </c>
      <c r="Y179" s="2">
        <f>IF($T179=1,H179,0)</f>
        <v>0</v>
      </c>
      <c r="Z179" s="2">
        <f>IF($T179=1,I179,0)</f>
        <v>0</v>
      </c>
      <c r="AA179" s="2">
        <f>IF(C179&lt;401,1,0)</f>
        <v>1</v>
      </c>
      <c r="AB179" s="2">
        <f>IF(C179&gt;300,1,0)</f>
        <v>1</v>
      </c>
      <c r="AC179" s="2">
        <f>SUM(AA179:AB179)</f>
        <v>2</v>
      </c>
      <c r="AD179" s="2">
        <f>IF(AC179=2,1,0)</f>
        <v>1</v>
      </c>
      <c r="AE179" s="2">
        <f>IF($AD179=1,C179,0)</f>
        <v>357</v>
      </c>
      <c r="AF179" s="2">
        <f>IF($AD179=1,D179,0)</f>
        <v>4</v>
      </c>
      <c r="AG179" s="2">
        <f>IF($AD179=1,F179,0)</f>
        <v>4</v>
      </c>
      <c r="AH179" s="2">
        <f>IF($AD179=1,G179,0)</f>
        <v>6</v>
      </c>
      <c r="AI179" s="2">
        <f>IF($AD179=1,H179,0)</f>
        <v>5</v>
      </c>
      <c r="AJ179" s="2">
        <f>IF($AD179=1,I179,0)</f>
        <v>5</v>
      </c>
      <c r="AK179" s="2">
        <f>IF(C179&lt;501,1,0)</f>
        <v>1</v>
      </c>
      <c r="AL179" s="2">
        <f>IF(C179&gt;400,1,0)</f>
        <v>0</v>
      </c>
      <c r="AM179" s="2">
        <f>SUM(AK179:AL179)</f>
        <v>1</v>
      </c>
      <c r="AN179" s="2">
        <f>IF(AM179=2,1,0)</f>
        <v>0</v>
      </c>
      <c r="AO179" s="2">
        <f>IF($AN179=1,C179,0)</f>
        <v>0</v>
      </c>
      <c r="AP179" s="2">
        <f>IF($AN179=1,D179,0)</f>
        <v>0</v>
      </c>
      <c r="AQ179" s="2">
        <f>IF($AN179=1,F179,0)</f>
        <v>0</v>
      </c>
      <c r="AR179" s="2">
        <f>IF($AN179=1,G179,0)</f>
        <v>0</v>
      </c>
      <c r="AS179" s="2">
        <f>IF($AN179=1,H179,0)</f>
        <v>0</v>
      </c>
      <c r="AT179" s="2">
        <f>IF($AN179=1,I179,0)</f>
        <v>0</v>
      </c>
      <c r="AU179" s="2">
        <f>IF(C179&gt;500,1,0)</f>
        <v>0</v>
      </c>
      <c r="AV179" s="2">
        <f>IF($AU179=1,C179,0)</f>
        <v>0</v>
      </c>
      <c r="AW179" s="2">
        <f>IF($AU179=1,D179,0)</f>
        <v>0</v>
      </c>
      <c r="AX179" s="2">
        <f>IF($AU179=1,F179,0)</f>
        <v>0</v>
      </c>
      <c r="AY179" s="2">
        <f>IF($AU179=1,G179,0)</f>
        <v>0</v>
      </c>
      <c r="AZ179" s="2">
        <f>IF($AU179=1,H179,0)</f>
        <v>0</v>
      </c>
      <c r="BA179" s="2">
        <f>IF($AU179=1,I179,0)</f>
        <v>0</v>
      </c>
    </row>
    <row r="180" spans="1:56" x14ac:dyDescent="0.2">
      <c r="A180" s="2" t="str">
        <f t="shared" si="318"/>
        <v>Royal New Kent</v>
      </c>
      <c r="B180" s="2">
        <v>2</v>
      </c>
      <c r="C180" s="2">
        <f t="shared" si="319"/>
        <v>539</v>
      </c>
      <c r="D180" s="2">
        <f t="shared" si="319"/>
        <v>5</v>
      </c>
      <c r="E180" s="2">
        <f t="shared" si="319"/>
        <v>5</v>
      </c>
      <c r="F180" s="2">
        <f t="shared" si="319"/>
        <v>8</v>
      </c>
      <c r="G180" s="2">
        <f t="shared" si="319"/>
        <v>6</v>
      </c>
      <c r="H180" s="2">
        <f t="shared" si="319"/>
        <v>8</v>
      </c>
      <c r="I180" s="2">
        <f t="shared" si="319"/>
        <v>5</v>
      </c>
      <c r="J180" s="2">
        <f t="shared" ref="J180:J243" si="320">IF(C180&lt;201,1,0)</f>
        <v>0</v>
      </c>
      <c r="K180" s="2">
        <f t="shared" ref="K180:K243" si="321">IF($J180=1,C180,0)</f>
        <v>0</v>
      </c>
      <c r="L180" s="2">
        <f t="shared" ref="L180:L243" si="322">IF($J180=1,D180,0)</f>
        <v>0</v>
      </c>
      <c r="M180" s="2">
        <f t="shared" ref="M180:M192" si="323">IF($J180=1,F180,0)</f>
        <v>0</v>
      </c>
      <c r="N180" s="2">
        <f t="shared" ref="N180:N192" si="324">IF($J180=1,G180,0)</f>
        <v>0</v>
      </c>
      <c r="O180" s="2">
        <f t="shared" ref="O180:O192" si="325">IF($J180=1,H180,0)</f>
        <v>0</v>
      </c>
      <c r="P180" s="2">
        <f t="shared" ref="P180:P192" si="326">IF($J180=1,I180,0)</f>
        <v>0</v>
      </c>
      <c r="Q180" s="2">
        <f t="shared" ref="Q180:Q243" si="327">IF(C180&lt;301,1,0)</f>
        <v>0</v>
      </c>
      <c r="R180" s="2">
        <f t="shared" ref="R180:R243" si="328">IF(C180&gt;200,1,0)</f>
        <v>1</v>
      </c>
      <c r="S180" s="2">
        <f t="shared" ref="S180:S243" si="329">SUM(Q180:R180)</f>
        <v>1</v>
      </c>
      <c r="T180" s="2">
        <f t="shared" ref="T180:T243" si="330">IF(S180=2,1,0)</f>
        <v>0</v>
      </c>
      <c r="U180" s="2">
        <f t="shared" ref="U180:U243" si="331">IF($T180=1,C180,0)</f>
        <v>0</v>
      </c>
      <c r="V180" s="2">
        <f t="shared" ref="V180:V211" si="332">IF($T180=1,D180,0)</f>
        <v>0</v>
      </c>
      <c r="W180" s="2">
        <f t="shared" ref="W180:W243" si="333">IF($T180=1,F180,0)</f>
        <v>0</v>
      </c>
      <c r="X180" s="2">
        <f t="shared" ref="X180:X243" si="334">IF($T180=1,G180,0)</f>
        <v>0</v>
      </c>
      <c r="Y180" s="2">
        <f t="shared" ref="Y180:Y243" si="335">IF($T180=1,H180,0)</f>
        <v>0</v>
      </c>
      <c r="Z180" s="2">
        <f t="shared" ref="Z180:Z243" si="336">IF($T180=1,I180,0)</f>
        <v>0</v>
      </c>
      <c r="AA180" s="2">
        <f t="shared" ref="AA180:AA243" si="337">IF(C180&lt;401,1,0)</f>
        <v>0</v>
      </c>
      <c r="AB180" s="2">
        <f t="shared" ref="AB180:AB243" si="338">IF(C180&gt;300,1,0)</f>
        <v>1</v>
      </c>
      <c r="AC180" s="2">
        <f t="shared" ref="AC180:AC243" si="339">SUM(AA180:AB180)</f>
        <v>1</v>
      </c>
      <c r="AD180" s="2">
        <f t="shared" ref="AD180:AD243" si="340">IF(AC180=2,1,0)</f>
        <v>0</v>
      </c>
      <c r="AE180" s="2">
        <f t="shared" ref="AE180:AE243" si="341">IF($AD180=1,C180,0)</f>
        <v>0</v>
      </c>
      <c r="AF180" s="2">
        <f t="shared" ref="AF180:AF243" si="342">IF($AD180=1,D180,0)</f>
        <v>0</v>
      </c>
      <c r="AG180" s="2">
        <f t="shared" ref="AG180:AG243" si="343">IF($AD180=1,F180,0)</f>
        <v>0</v>
      </c>
      <c r="AH180" s="2">
        <f t="shared" ref="AH180:AH243" si="344">IF($AD180=1,G180,0)</f>
        <v>0</v>
      </c>
      <c r="AI180" s="2">
        <f t="shared" ref="AI180:AI243" si="345">IF($AD180=1,H180,0)</f>
        <v>0</v>
      </c>
      <c r="AJ180" s="2">
        <f t="shared" ref="AJ180:AJ243" si="346">IF($AD180=1,I180,0)</f>
        <v>0</v>
      </c>
      <c r="AK180" s="2">
        <f t="shared" ref="AK180:AK243" si="347">IF(C180&lt;501,1,0)</f>
        <v>0</v>
      </c>
      <c r="AL180" s="2">
        <f t="shared" ref="AL180:AL243" si="348">IF(C180&gt;400,1,0)</f>
        <v>1</v>
      </c>
      <c r="AM180" s="2">
        <f t="shared" ref="AM180:AM243" si="349">SUM(AK180:AL180)</f>
        <v>1</v>
      </c>
      <c r="AN180" s="2">
        <f t="shared" ref="AN180:AN243" si="350">IF(AM180=2,1,0)</f>
        <v>0</v>
      </c>
      <c r="AO180" s="2">
        <f t="shared" ref="AO180:AO243" si="351">IF($AN180=1,C180,0)</f>
        <v>0</v>
      </c>
      <c r="AP180" s="2">
        <f t="shared" ref="AP180:AP243" si="352">IF($AN180=1,D180,0)</f>
        <v>0</v>
      </c>
      <c r="AQ180" s="2">
        <f t="shared" ref="AQ180:AQ243" si="353">IF($AN180=1,F180,0)</f>
        <v>0</v>
      </c>
      <c r="AR180" s="2">
        <f t="shared" ref="AR180:AR243" si="354">IF($AN180=1,G180,0)</f>
        <v>0</v>
      </c>
      <c r="AS180" s="2">
        <f t="shared" ref="AS180:AS243" si="355">IF($AN180=1,H180,0)</f>
        <v>0</v>
      </c>
      <c r="AT180" s="2">
        <f t="shared" ref="AT180:AT243" si="356">IF($AN180=1,I180,0)</f>
        <v>0</v>
      </c>
      <c r="AU180" s="2">
        <f t="shared" ref="AU180:AU243" si="357">IF(C180&gt;500,1,0)</f>
        <v>1</v>
      </c>
      <c r="AV180" s="2">
        <f t="shared" ref="AV180:AV243" si="358">IF($AU180=1,C180,0)</f>
        <v>539</v>
      </c>
      <c r="AW180" s="2">
        <f t="shared" ref="AW180:AW243" si="359">IF($AU180=1,D180,0)</f>
        <v>5</v>
      </c>
      <c r="AX180" s="2">
        <f t="shared" ref="AX180:AX243" si="360">IF($AU180=1,F180,0)</f>
        <v>8</v>
      </c>
      <c r="AY180" s="2">
        <f t="shared" ref="AY180:AY243" si="361">IF($AU180=1,G180,0)</f>
        <v>6</v>
      </c>
      <c r="AZ180" s="2">
        <f t="shared" ref="AZ180:AZ243" si="362">IF($AU180=1,H180,0)</f>
        <v>8</v>
      </c>
      <c r="BA180" s="2">
        <f t="shared" ref="BA180:BA243" si="363">IF($AU180=1,I180,0)</f>
        <v>5</v>
      </c>
    </row>
    <row r="181" spans="1:56" x14ac:dyDescent="0.2">
      <c r="A181" s="2" t="str">
        <f t="shared" si="318"/>
        <v>Royal New Kent</v>
      </c>
      <c r="B181" s="2">
        <v>3</v>
      </c>
      <c r="C181" s="2">
        <f t="shared" si="319"/>
        <v>156</v>
      </c>
      <c r="D181" s="2">
        <f t="shared" si="319"/>
        <v>3</v>
      </c>
      <c r="E181" s="2">
        <f t="shared" si="319"/>
        <v>17</v>
      </c>
      <c r="F181" s="2">
        <f t="shared" si="319"/>
        <v>4</v>
      </c>
      <c r="G181" s="2">
        <f t="shared" si="319"/>
        <v>3</v>
      </c>
      <c r="H181" s="2">
        <f t="shared" si="319"/>
        <v>4</v>
      </c>
      <c r="I181" s="2">
        <f t="shared" si="319"/>
        <v>3</v>
      </c>
      <c r="J181" s="2">
        <f t="shared" si="320"/>
        <v>1</v>
      </c>
      <c r="K181" s="2">
        <f t="shared" si="321"/>
        <v>156</v>
      </c>
      <c r="L181" s="2">
        <f t="shared" si="322"/>
        <v>3</v>
      </c>
      <c r="M181" s="2">
        <f t="shared" si="323"/>
        <v>4</v>
      </c>
      <c r="N181" s="2">
        <f t="shared" si="324"/>
        <v>3</v>
      </c>
      <c r="O181" s="2">
        <f t="shared" si="325"/>
        <v>4</v>
      </c>
      <c r="P181" s="2">
        <f t="shared" si="326"/>
        <v>3</v>
      </c>
      <c r="Q181" s="2">
        <f t="shared" si="327"/>
        <v>1</v>
      </c>
      <c r="R181" s="2">
        <f t="shared" si="328"/>
        <v>0</v>
      </c>
      <c r="S181" s="2">
        <f t="shared" si="329"/>
        <v>1</v>
      </c>
      <c r="T181" s="2">
        <f t="shared" si="330"/>
        <v>0</v>
      </c>
      <c r="U181" s="2">
        <f t="shared" si="331"/>
        <v>0</v>
      </c>
      <c r="V181" s="2">
        <f t="shared" si="332"/>
        <v>0</v>
      </c>
      <c r="W181" s="2">
        <f t="shared" si="333"/>
        <v>0</v>
      </c>
      <c r="X181" s="2">
        <f t="shared" si="334"/>
        <v>0</v>
      </c>
      <c r="Y181" s="2">
        <f t="shared" si="335"/>
        <v>0</v>
      </c>
      <c r="Z181" s="2">
        <f t="shared" si="336"/>
        <v>0</v>
      </c>
      <c r="AA181" s="2">
        <f t="shared" si="337"/>
        <v>1</v>
      </c>
      <c r="AB181" s="2">
        <f t="shared" si="338"/>
        <v>0</v>
      </c>
      <c r="AC181" s="2">
        <f t="shared" si="339"/>
        <v>1</v>
      </c>
      <c r="AD181" s="2">
        <f t="shared" si="340"/>
        <v>0</v>
      </c>
      <c r="AE181" s="2">
        <f t="shared" si="341"/>
        <v>0</v>
      </c>
      <c r="AF181" s="2">
        <f t="shared" si="342"/>
        <v>0</v>
      </c>
      <c r="AG181" s="2">
        <f t="shared" si="343"/>
        <v>0</v>
      </c>
      <c r="AH181" s="2">
        <f t="shared" si="344"/>
        <v>0</v>
      </c>
      <c r="AI181" s="2">
        <f t="shared" si="345"/>
        <v>0</v>
      </c>
      <c r="AJ181" s="2">
        <f t="shared" si="346"/>
        <v>0</v>
      </c>
      <c r="AK181" s="2">
        <f t="shared" si="347"/>
        <v>1</v>
      </c>
      <c r="AL181" s="2">
        <f t="shared" si="348"/>
        <v>0</v>
      </c>
      <c r="AM181" s="2">
        <f t="shared" si="349"/>
        <v>1</v>
      </c>
      <c r="AN181" s="2">
        <f t="shared" si="350"/>
        <v>0</v>
      </c>
      <c r="AO181" s="2">
        <f t="shared" si="351"/>
        <v>0</v>
      </c>
      <c r="AP181" s="2">
        <f t="shared" si="352"/>
        <v>0</v>
      </c>
      <c r="AQ181" s="2">
        <f t="shared" si="353"/>
        <v>0</v>
      </c>
      <c r="AR181" s="2">
        <f t="shared" si="354"/>
        <v>0</v>
      </c>
      <c r="AS181" s="2">
        <f t="shared" si="355"/>
        <v>0</v>
      </c>
      <c r="AT181" s="2">
        <f t="shared" si="356"/>
        <v>0</v>
      </c>
      <c r="AU181" s="2">
        <f t="shared" si="357"/>
        <v>0</v>
      </c>
      <c r="AV181" s="2">
        <f t="shared" si="358"/>
        <v>0</v>
      </c>
      <c r="AW181" s="2">
        <f t="shared" si="359"/>
        <v>0</v>
      </c>
      <c r="AX181" s="2">
        <f t="shared" si="360"/>
        <v>0</v>
      </c>
      <c r="AY181" s="2">
        <f t="shared" si="361"/>
        <v>0</v>
      </c>
      <c r="AZ181" s="2">
        <f t="shared" si="362"/>
        <v>0</v>
      </c>
      <c r="BA181" s="2">
        <f t="shared" si="363"/>
        <v>0</v>
      </c>
    </row>
    <row r="182" spans="1:56" x14ac:dyDescent="0.2">
      <c r="A182" s="2" t="str">
        <f t="shared" si="318"/>
        <v>Royal New Kent</v>
      </c>
      <c r="B182" s="2">
        <v>4</v>
      </c>
      <c r="C182" s="2">
        <f t="shared" si="319"/>
        <v>344</v>
      </c>
      <c r="D182" s="2">
        <f t="shared" si="319"/>
        <v>4</v>
      </c>
      <c r="E182" s="2">
        <f t="shared" si="319"/>
        <v>3</v>
      </c>
      <c r="F182" s="2">
        <f t="shared" si="319"/>
        <v>5</v>
      </c>
      <c r="G182" s="2">
        <f t="shared" si="319"/>
        <v>4</v>
      </c>
      <c r="H182" s="2">
        <f t="shared" si="319"/>
        <v>5</v>
      </c>
      <c r="I182" s="2">
        <f t="shared" si="319"/>
        <v>3</v>
      </c>
      <c r="J182" s="2">
        <f t="shared" si="320"/>
        <v>0</v>
      </c>
      <c r="K182" s="2">
        <f t="shared" si="321"/>
        <v>0</v>
      </c>
      <c r="L182" s="2">
        <f t="shared" si="322"/>
        <v>0</v>
      </c>
      <c r="M182" s="2">
        <f t="shared" si="323"/>
        <v>0</v>
      </c>
      <c r="N182" s="2">
        <f t="shared" si="324"/>
        <v>0</v>
      </c>
      <c r="O182" s="2">
        <f t="shared" si="325"/>
        <v>0</v>
      </c>
      <c r="P182" s="2">
        <f t="shared" si="326"/>
        <v>0</v>
      </c>
      <c r="Q182" s="2">
        <f t="shared" si="327"/>
        <v>0</v>
      </c>
      <c r="R182" s="2">
        <f t="shared" si="328"/>
        <v>1</v>
      </c>
      <c r="S182" s="2">
        <f t="shared" si="329"/>
        <v>1</v>
      </c>
      <c r="T182" s="2">
        <f t="shared" si="330"/>
        <v>0</v>
      </c>
      <c r="U182" s="2">
        <f t="shared" si="331"/>
        <v>0</v>
      </c>
      <c r="V182" s="2">
        <f t="shared" si="332"/>
        <v>0</v>
      </c>
      <c r="W182" s="2">
        <f t="shared" si="333"/>
        <v>0</v>
      </c>
      <c r="X182" s="2">
        <f t="shared" si="334"/>
        <v>0</v>
      </c>
      <c r="Y182" s="2">
        <f t="shared" si="335"/>
        <v>0</v>
      </c>
      <c r="Z182" s="2">
        <f t="shared" si="336"/>
        <v>0</v>
      </c>
      <c r="AA182" s="2">
        <f t="shared" si="337"/>
        <v>1</v>
      </c>
      <c r="AB182" s="2">
        <f t="shared" si="338"/>
        <v>1</v>
      </c>
      <c r="AC182" s="2">
        <f t="shared" si="339"/>
        <v>2</v>
      </c>
      <c r="AD182" s="2">
        <f t="shared" si="340"/>
        <v>1</v>
      </c>
      <c r="AE182" s="2">
        <f t="shared" si="341"/>
        <v>344</v>
      </c>
      <c r="AF182" s="2">
        <f t="shared" si="342"/>
        <v>4</v>
      </c>
      <c r="AG182" s="2">
        <f t="shared" si="343"/>
        <v>5</v>
      </c>
      <c r="AH182" s="2">
        <f t="shared" si="344"/>
        <v>4</v>
      </c>
      <c r="AI182" s="2">
        <f t="shared" si="345"/>
        <v>5</v>
      </c>
      <c r="AJ182" s="2">
        <f t="shared" si="346"/>
        <v>3</v>
      </c>
      <c r="AK182" s="2">
        <f t="shared" si="347"/>
        <v>1</v>
      </c>
      <c r="AL182" s="2">
        <f t="shared" si="348"/>
        <v>0</v>
      </c>
      <c r="AM182" s="2">
        <f t="shared" si="349"/>
        <v>1</v>
      </c>
      <c r="AN182" s="2">
        <f t="shared" si="350"/>
        <v>0</v>
      </c>
      <c r="AO182" s="2">
        <f t="shared" si="351"/>
        <v>0</v>
      </c>
      <c r="AP182" s="2">
        <f t="shared" si="352"/>
        <v>0</v>
      </c>
      <c r="AQ182" s="2">
        <f t="shared" si="353"/>
        <v>0</v>
      </c>
      <c r="AR182" s="2">
        <f t="shared" si="354"/>
        <v>0</v>
      </c>
      <c r="AS182" s="2">
        <f t="shared" si="355"/>
        <v>0</v>
      </c>
      <c r="AT182" s="2">
        <f t="shared" si="356"/>
        <v>0</v>
      </c>
      <c r="AU182" s="2">
        <f t="shared" si="357"/>
        <v>0</v>
      </c>
      <c r="AV182" s="2">
        <f t="shared" si="358"/>
        <v>0</v>
      </c>
      <c r="AW182" s="2">
        <f t="shared" si="359"/>
        <v>0</v>
      </c>
      <c r="AX182" s="2">
        <f t="shared" si="360"/>
        <v>0</v>
      </c>
      <c r="AY182" s="2">
        <f t="shared" si="361"/>
        <v>0</v>
      </c>
      <c r="AZ182" s="2">
        <f t="shared" si="362"/>
        <v>0</v>
      </c>
      <c r="BA182" s="2">
        <f t="shared" si="363"/>
        <v>0</v>
      </c>
    </row>
    <row r="183" spans="1:56" x14ac:dyDescent="0.2">
      <c r="A183" s="2" t="str">
        <f t="shared" si="318"/>
        <v>Royal New Kent</v>
      </c>
      <c r="B183" s="2">
        <v>5</v>
      </c>
      <c r="C183" s="2">
        <f t="shared" si="319"/>
        <v>533</v>
      </c>
      <c r="D183" s="2">
        <f t="shared" si="319"/>
        <v>5</v>
      </c>
      <c r="E183" s="2">
        <f t="shared" si="319"/>
        <v>11</v>
      </c>
      <c r="F183" s="2">
        <f t="shared" si="319"/>
        <v>8</v>
      </c>
      <c r="G183" s="2">
        <f t="shared" si="319"/>
        <v>6</v>
      </c>
      <c r="H183" s="2">
        <f t="shared" si="319"/>
        <v>6</v>
      </c>
      <c r="I183" s="2">
        <f t="shared" si="319"/>
        <v>4</v>
      </c>
      <c r="J183" s="2">
        <f t="shared" si="320"/>
        <v>0</v>
      </c>
      <c r="K183" s="2">
        <f t="shared" si="321"/>
        <v>0</v>
      </c>
      <c r="L183" s="2">
        <f t="shared" si="322"/>
        <v>0</v>
      </c>
      <c r="M183" s="2">
        <f t="shared" si="323"/>
        <v>0</v>
      </c>
      <c r="N183" s="2">
        <f t="shared" si="324"/>
        <v>0</v>
      </c>
      <c r="O183" s="2">
        <f t="shared" si="325"/>
        <v>0</v>
      </c>
      <c r="P183" s="2">
        <f t="shared" si="326"/>
        <v>0</v>
      </c>
      <c r="Q183" s="2">
        <f t="shared" si="327"/>
        <v>0</v>
      </c>
      <c r="R183" s="2">
        <f t="shared" si="328"/>
        <v>1</v>
      </c>
      <c r="S183" s="2">
        <f t="shared" si="329"/>
        <v>1</v>
      </c>
      <c r="T183" s="2">
        <f t="shared" si="330"/>
        <v>0</v>
      </c>
      <c r="U183" s="2">
        <f t="shared" si="331"/>
        <v>0</v>
      </c>
      <c r="V183" s="2">
        <f t="shared" si="332"/>
        <v>0</v>
      </c>
      <c r="W183" s="2">
        <f t="shared" si="333"/>
        <v>0</v>
      </c>
      <c r="X183" s="2">
        <f t="shared" si="334"/>
        <v>0</v>
      </c>
      <c r="Y183" s="2">
        <f t="shared" si="335"/>
        <v>0</v>
      </c>
      <c r="Z183" s="2">
        <f t="shared" si="336"/>
        <v>0</v>
      </c>
      <c r="AA183" s="2">
        <f t="shared" si="337"/>
        <v>0</v>
      </c>
      <c r="AB183" s="2">
        <f t="shared" si="338"/>
        <v>1</v>
      </c>
      <c r="AC183" s="2">
        <f t="shared" si="339"/>
        <v>1</v>
      </c>
      <c r="AD183" s="2">
        <f t="shared" si="340"/>
        <v>0</v>
      </c>
      <c r="AE183" s="2">
        <f t="shared" si="341"/>
        <v>0</v>
      </c>
      <c r="AF183" s="2">
        <f t="shared" si="342"/>
        <v>0</v>
      </c>
      <c r="AG183" s="2">
        <f t="shared" si="343"/>
        <v>0</v>
      </c>
      <c r="AH183" s="2">
        <f t="shared" si="344"/>
        <v>0</v>
      </c>
      <c r="AI183" s="2">
        <f t="shared" si="345"/>
        <v>0</v>
      </c>
      <c r="AJ183" s="2">
        <f t="shared" si="346"/>
        <v>0</v>
      </c>
      <c r="AK183" s="2">
        <f t="shared" si="347"/>
        <v>0</v>
      </c>
      <c r="AL183" s="2">
        <f t="shared" si="348"/>
        <v>1</v>
      </c>
      <c r="AM183" s="2">
        <f t="shared" si="349"/>
        <v>1</v>
      </c>
      <c r="AN183" s="2">
        <f t="shared" si="350"/>
        <v>0</v>
      </c>
      <c r="AO183" s="2">
        <f t="shared" si="351"/>
        <v>0</v>
      </c>
      <c r="AP183" s="2">
        <f t="shared" si="352"/>
        <v>0</v>
      </c>
      <c r="AQ183" s="2">
        <f t="shared" si="353"/>
        <v>0</v>
      </c>
      <c r="AR183" s="2">
        <f t="shared" si="354"/>
        <v>0</v>
      </c>
      <c r="AS183" s="2">
        <f t="shared" si="355"/>
        <v>0</v>
      </c>
      <c r="AT183" s="2">
        <f t="shared" si="356"/>
        <v>0</v>
      </c>
      <c r="AU183" s="2">
        <f t="shared" si="357"/>
        <v>1</v>
      </c>
      <c r="AV183" s="2">
        <f t="shared" si="358"/>
        <v>533</v>
      </c>
      <c r="AW183" s="2">
        <f t="shared" si="359"/>
        <v>5</v>
      </c>
      <c r="AX183" s="2">
        <f t="shared" si="360"/>
        <v>8</v>
      </c>
      <c r="AY183" s="2">
        <f t="shared" si="361"/>
        <v>6</v>
      </c>
      <c r="AZ183" s="2">
        <f t="shared" si="362"/>
        <v>6</v>
      </c>
      <c r="BA183" s="2">
        <f t="shared" si="363"/>
        <v>4</v>
      </c>
    </row>
    <row r="184" spans="1:56" x14ac:dyDescent="0.2">
      <c r="A184" s="2" t="str">
        <f t="shared" si="318"/>
        <v>Royal New Kent</v>
      </c>
      <c r="B184" s="2">
        <v>6</v>
      </c>
      <c r="C184" s="2">
        <f t="shared" si="319"/>
        <v>351</v>
      </c>
      <c r="D184" s="2">
        <f t="shared" si="319"/>
        <v>4</v>
      </c>
      <c r="E184" s="2">
        <f t="shared" si="319"/>
        <v>1</v>
      </c>
      <c r="F184" s="2">
        <f t="shared" si="319"/>
        <v>6</v>
      </c>
      <c r="G184" s="2">
        <f t="shared" si="319"/>
        <v>5</v>
      </c>
      <c r="H184" s="2">
        <f t="shared" si="319"/>
        <v>5</v>
      </c>
      <c r="I184" s="2">
        <f t="shared" si="319"/>
        <v>4</v>
      </c>
      <c r="J184" s="2">
        <f t="shared" si="320"/>
        <v>0</v>
      </c>
      <c r="K184" s="2">
        <f t="shared" si="321"/>
        <v>0</v>
      </c>
      <c r="L184" s="2">
        <f t="shared" si="322"/>
        <v>0</v>
      </c>
      <c r="M184" s="2">
        <f t="shared" si="323"/>
        <v>0</v>
      </c>
      <c r="N184" s="2">
        <f t="shared" si="324"/>
        <v>0</v>
      </c>
      <c r="O184" s="2">
        <f t="shared" si="325"/>
        <v>0</v>
      </c>
      <c r="P184" s="2">
        <f t="shared" si="326"/>
        <v>0</v>
      </c>
      <c r="Q184" s="2">
        <f t="shared" si="327"/>
        <v>0</v>
      </c>
      <c r="R184" s="2">
        <f t="shared" si="328"/>
        <v>1</v>
      </c>
      <c r="S184" s="2">
        <f t="shared" si="329"/>
        <v>1</v>
      </c>
      <c r="T184" s="2">
        <f t="shared" si="330"/>
        <v>0</v>
      </c>
      <c r="U184" s="2">
        <f t="shared" si="331"/>
        <v>0</v>
      </c>
      <c r="V184" s="2">
        <f t="shared" si="332"/>
        <v>0</v>
      </c>
      <c r="W184" s="2">
        <f t="shared" si="333"/>
        <v>0</v>
      </c>
      <c r="X184" s="2">
        <f t="shared" si="334"/>
        <v>0</v>
      </c>
      <c r="Y184" s="2">
        <f t="shared" si="335"/>
        <v>0</v>
      </c>
      <c r="Z184" s="2">
        <f t="shared" si="336"/>
        <v>0</v>
      </c>
      <c r="AA184" s="2">
        <f t="shared" si="337"/>
        <v>1</v>
      </c>
      <c r="AB184" s="2">
        <f t="shared" si="338"/>
        <v>1</v>
      </c>
      <c r="AC184" s="2">
        <f t="shared" si="339"/>
        <v>2</v>
      </c>
      <c r="AD184" s="2">
        <f t="shared" si="340"/>
        <v>1</v>
      </c>
      <c r="AE184" s="2">
        <f t="shared" si="341"/>
        <v>351</v>
      </c>
      <c r="AF184" s="2">
        <f t="shared" si="342"/>
        <v>4</v>
      </c>
      <c r="AG184" s="2">
        <f t="shared" si="343"/>
        <v>6</v>
      </c>
      <c r="AH184" s="2">
        <f t="shared" si="344"/>
        <v>5</v>
      </c>
      <c r="AI184" s="2">
        <f t="shared" si="345"/>
        <v>5</v>
      </c>
      <c r="AJ184" s="2">
        <f t="shared" si="346"/>
        <v>4</v>
      </c>
      <c r="AK184" s="2">
        <f t="shared" si="347"/>
        <v>1</v>
      </c>
      <c r="AL184" s="2">
        <f t="shared" si="348"/>
        <v>0</v>
      </c>
      <c r="AM184" s="2">
        <f t="shared" si="349"/>
        <v>1</v>
      </c>
      <c r="AN184" s="2">
        <f t="shared" si="350"/>
        <v>0</v>
      </c>
      <c r="AO184" s="2">
        <f t="shared" si="351"/>
        <v>0</v>
      </c>
      <c r="AP184" s="2">
        <f t="shared" si="352"/>
        <v>0</v>
      </c>
      <c r="AQ184" s="2">
        <f t="shared" si="353"/>
        <v>0</v>
      </c>
      <c r="AR184" s="2">
        <f t="shared" si="354"/>
        <v>0</v>
      </c>
      <c r="AS184" s="2">
        <f t="shared" si="355"/>
        <v>0</v>
      </c>
      <c r="AT184" s="2">
        <f t="shared" si="356"/>
        <v>0</v>
      </c>
      <c r="AU184" s="2">
        <f t="shared" si="357"/>
        <v>0</v>
      </c>
      <c r="AV184" s="2">
        <f t="shared" si="358"/>
        <v>0</v>
      </c>
      <c r="AW184" s="2">
        <f t="shared" si="359"/>
        <v>0</v>
      </c>
      <c r="AX184" s="2">
        <f t="shared" si="360"/>
        <v>0</v>
      </c>
      <c r="AY184" s="2">
        <f t="shared" si="361"/>
        <v>0</v>
      </c>
      <c r="AZ184" s="2">
        <f t="shared" si="362"/>
        <v>0</v>
      </c>
      <c r="BA184" s="2">
        <f t="shared" si="363"/>
        <v>0</v>
      </c>
    </row>
    <row r="185" spans="1:56" x14ac:dyDescent="0.2">
      <c r="A185" s="2" t="str">
        <f t="shared" si="318"/>
        <v>Royal New Kent</v>
      </c>
      <c r="B185" s="2">
        <v>7</v>
      </c>
      <c r="C185" s="2">
        <f t="shared" si="319"/>
        <v>160</v>
      </c>
      <c r="D185" s="2">
        <f t="shared" si="319"/>
        <v>3</v>
      </c>
      <c r="E185" s="2">
        <f t="shared" si="319"/>
        <v>15</v>
      </c>
      <c r="F185" s="2">
        <f t="shared" si="319"/>
        <v>6</v>
      </c>
      <c r="G185" s="2">
        <f t="shared" si="319"/>
        <v>3</v>
      </c>
      <c r="H185" s="2">
        <f t="shared" si="319"/>
        <v>5</v>
      </c>
      <c r="I185" s="2">
        <f t="shared" si="319"/>
        <v>4</v>
      </c>
      <c r="J185" s="2">
        <f t="shared" si="320"/>
        <v>1</v>
      </c>
      <c r="K185" s="2">
        <f t="shared" si="321"/>
        <v>160</v>
      </c>
      <c r="L185" s="2">
        <f t="shared" si="322"/>
        <v>3</v>
      </c>
      <c r="M185" s="2">
        <f t="shared" si="323"/>
        <v>6</v>
      </c>
      <c r="N185" s="2">
        <f t="shared" si="324"/>
        <v>3</v>
      </c>
      <c r="O185" s="2">
        <f t="shared" si="325"/>
        <v>5</v>
      </c>
      <c r="P185" s="2">
        <f t="shared" si="326"/>
        <v>4</v>
      </c>
      <c r="Q185" s="2">
        <f t="shared" si="327"/>
        <v>1</v>
      </c>
      <c r="R185" s="2">
        <f t="shared" si="328"/>
        <v>0</v>
      </c>
      <c r="S185" s="2">
        <f t="shared" si="329"/>
        <v>1</v>
      </c>
      <c r="T185" s="2">
        <f t="shared" si="330"/>
        <v>0</v>
      </c>
      <c r="U185" s="2">
        <f t="shared" si="331"/>
        <v>0</v>
      </c>
      <c r="V185" s="2">
        <f t="shared" si="332"/>
        <v>0</v>
      </c>
      <c r="W185" s="2">
        <f t="shared" si="333"/>
        <v>0</v>
      </c>
      <c r="X185" s="2">
        <f t="shared" si="334"/>
        <v>0</v>
      </c>
      <c r="Y185" s="2">
        <f t="shared" si="335"/>
        <v>0</v>
      </c>
      <c r="Z185" s="2">
        <f t="shared" si="336"/>
        <v>0</v>
      </c>
      <c r="AA185" s="2">
        <f t="shared" si="337"/>
        <v>1</v>
      </c>
      <c r="AB185" s="2">
        <f t="shared" si="338"/>
        <v>0</v>
      </c>
      <c r="AC185" s="2">
        <f t="shared" si="339"/>
        <v>1</v>
      </c>
      <c r="AD185" s="2">
        <f t="shared" si="340"/>
        <v>0</v>
      </c>
      <c r="AE185" s="2">
        <f t="shared" si="341"/>
        <v>0</v>
      </c>
      <c r="AF185" s="2">
        <f t="shared" si="342"/>
        <v>0</v>
      </c>
      <c r="AG185" s="2">
        <f t="shared" si="343"/>
        <v>0</v>
      </c>
      <c r="AH185" s="2">
        <f t="shared" si="344"/>
        <v>0</v>
      </c>
      <c r="AI185" s="2">
        <f t="shared" si="345"/>
        <v>0</v>
      </c>
      <c r="AJ185" s="2">
        <f t="shared" si="346"/>
        <v>0</v>
      </c>
      <c r="AK185" s="2">
        <f t="shared" si="347"/>
        <v>1</v>
      </c>
      <c r="AL185" s="2">
        <f t="shared" si="348"/>
        <v>0</v>
      </c>
      <c r="AM185" s="2">
        <f t="shared" si="349"/>
        <v>1</v>
      </c>
      <c r="AN185" s="2">
        <f t="shared" si="350"/>
        <v>0</v>
      </c>
      <c r="AO185" s="2">
        <f t="shared" si="351"/>
        <v>0</v>
      </c>
      <c r="AP185" s="2">
        <f t="shared" si="352"/>
        <v>0</v>
      </c>
      <c r="AQ185" s="2">
        <f t="shared" si="353"/>
        <v>0</v>
      </c>
      <c r="AR185" s="2">
        <f t="shared" si="354"/>
        <v>0</v>
      </c>
      <c r="AS185" s="2">
        <f t="shared" si="355"/>
        <v>0</v>
      </c>
      <c r="AT185" s="2">
        <f t="shared" si="356"/>
        <v>0</v>
      </c>
      <c r="AU185" s="2">
        <f t="shared" si="357"/>
        <v>0</v>
      </c>
      <c r="AV185" s="2">
        <f t="shared" si="358"/>
        <v>0</v>
      </c>
      <c r="AW185" s="2">
        <f t="shared" si="359"/>
        <v>0</v>
      </c>
      <c r="AX185" s="2">
        <f t="shared" si="360"/>
        <v>0</v>
      </c>
      <c r="AY185" s="2">
        <f t="shared" si="361"/>
        <v>0</v>
      </c>
      <c r="AZ185" s="2">
        <f t="shared" si="362"/>
        <v>0</v>
      </c>
      <c r="BA185" s="2">
        <f t="shared" si="363"/>
        <v>0</v>
      </c>
    </row>
    <row r="186" spans="1:56" x14ac:dyDescent="0.2">
      <c r="A186" s="2" t="str">
        <f t="shared" si="318"/>
        <v>Royal New Kent</v>
      </c>
      <c r="B186" s="2">
        <v>8</v>
      </c>
      <c r="C186" s="2">
        <f t="shared" si="319"/>
        <v>370</v>
      </c>
      <c r="D186" s="2">
        <f t="shared" si="319"/>
        <v>4</v>
      </c>
      <c r="E186" s="2">
        <f t="shared" si="319"/>
        <v>9</v>
      </c>
      <c r="F186" s="2">
        <f t="shared" si="319"/>
        <v>6</v>
      </c>
      <c r="G186" s="2">
        <f t="shared" si="319"/>
        <v>5</v>
      </c>
      <c r="H186" s="2">
        <f t="shared" si="319"/>
        <v>3</v>
      </c>
      <c r="I186" s="2">
        <f t="shared" si="319"/>
        <v>6</v>
      </c>
      <c r="J186" s="2">
        <f t="shared" si="320"/>
        <v>0</v>
      </c>
      <c r="K186" s="2">
        <f t="shared" si="321"/>
        <v>0</v>
      </c>
      <c r="L186" s="2">
        <f t="shared" si="322"/>
        <v>0</v>
      </c>
      <c r="M186" s="2">
        <f t="shared" si="323"/>
        <v>0</v>
      </c>
      <c r="N186" s="2">
        <f t="shared" si="324"/>
        <v>0</v>
      </c>
      <c r="O186" s="2">
        <f t="shared" si="325"/>
        <v>0</v>
      </c>
      <c r="P186" s="2">
        <f t="shared" si="326"/>
        <v>0</v>
      </c>
      <c r="Q186" s="2">
        <f t="shared" si="327"/>
        <v>0</v>
      </c>
      <c r="R186" s="2">
        <f t="shared" si="328"/>
        <v>1</v>
      </c>
      <c r="S186" s="2">
        <f t="shared" si="329"/>
        <v>1</v>
      </c>
      <c r="T186" s="2">
        <f t="shared" si="330"/>
        <v>0</v>
      </c>
      <c r="U186" s="2">
        <f t="shared" si="331"/>
        <v>0</v>
      </c>
      <c r="V186" s="2">
        <f t="shared" si="332"/>
        <v>0</v>
      </c>
      <c r="W186" s="2">
        <f t="shared" si="333"/>
        <v>0</v>
      </c>
      <c r="X186" s="2">
        <f t="shared" si="334"/>
        <v>0</v>
      </c>
      <c r="Y186" s="2">
        <f t="shared" si="335"/>
        <v>0</v>
      </c>
      <c r="Z186" s="2">
        <f t="shared" si="336"/>
        <v>0</v>
      </c>
      <c r="AA186" s="2">
        <f t="shared" si="337"/>
        <v>1</v>
      </c>
      <c r="AB186" s="2">
        <f t="shared" si="338"/>
        <v>1</v>
      </c>
      <c r="AC186" s="2">
        <f t="shared" si="339"/>
        <v>2</v>
      </c>
      <c r="AD186" s="2">
        <f t="shared" si="340"/>
        <v>1</v>
      </c>
      <c r="AE186" s="2">
        <f t="shared" si="341"/>
        <v>370</v>
      </c>
      <c r="AF186" s="2">
        <f t="shared" si="342"/>
        <v>4</v>
      </c>
      <c r="AG186" s="2">
        <f t="shared" si="343"/>
        <v>6</v>
      </c>
      <c r="AH186" s="2">
        <f t="shared" si="344"/>
        <v>5</v>
      </c>
      <c r="AI186" s="2">
        <f t="shared" si="345"/>
        <v>3</v>
      </c>
      <c r="AJ186" s="2">
        <f t="shared" si="346"/>
        <v>6</v>
      </c>
      <c r="AK186" s="2">
        <f t="shared" si="347"/>
        <v>1</v>
      </c>
      <c r="AL186" s="2">
        <f t="shared" si="348"/>
        <v>0</v>
      </c>
      <c r="AM186" s="2">
        <f t="shared" si="349"/>
        <v>1</v>
      </c>
      <c r="AN186" s="2">
        <f t="shared" si="350"/>
        <v>0</v>
      </c>
      <c r="AO186" s="2">
        <f t="shared" si="351"/>
        <v>0</v>
      </c>
      <c r="AP186" s="2">
        <f t="shared" si="352"/>
        <v>0</v>
      </c>
      <c r="AQ186" s="2">
        <f t="shared" si="353"/>
        <v>0</v>
      </c>
      <c r="AR186" s="2">
        <f t="shared" si="354"/>
        <v>0</v>
      </c>
      <c r="AS186" s="2">
        <f t="shared" si="355"/>
        <v>0</v>
      </c>
      <c r="AT186" s="2">
        <f t="shared" si="356"/>
        <v>0</v>
      </c>
      <c r="AU186" s="2">
        <f t="shared" si="357"/>
        <v>0</v>
      </c>
      <c r="AV186" s="2">
        <f t="shared" si="358"/>
        <v>0</v>
      </c>
      <c r="AW186" s="2">
        <f t="shared" si="359"/>
        <v>0</v>
      </c>
      <c r="AX186" s="2">
        <f t="shared" si="360"/>
        <v>0</v>
      </c>
      <c r="AY186" s="2">
        <f t="shared" si="361"/>
        <v>0</v>
      </c>
      <c r="AZ186" s="2">
        <f t="shared" si="362"/>
        <v>0</v>
      </c>
      <c r="BA186" s="2">
        <f t="shared" si="363"/>
        <v>0</v>
      </c>
    </row>
    <row r="187" spans="1:56" x14ac:dyDescent="0.2">
      <c r="A187" s="2" t="str">
        <f t="shared" si="318"/>
        <v>Royal New Kent</v>
      </c>
      <c r="B187" s="2">
        <v>9</v>
      </c>
      <c r="C187" s="2">
        <f t="shared" si="319"/>
        <v>317</v>
      </c>
      <c r="D187" s="2">
        <f t="shared" si="319"/>
        <v>4</v>
      </c>
      <c r="E187" s="2">
        <f t="shared" si="319"/>
        <v>13</v>
      </c>
      <c r="F187" s="2">
        <f t="shared" si="319"/>
        <v>5</v>
      </c>
      <c r="G187" s="2">
        <f t="shared" si="319"/>
        <v>7</v>
      </c>
      <c r="H187" s="2">
        <f t="shared" si="319"/>
        <v>6</v>
      </c>
      <c r="I187" s="2">
        <f t="shared" si="319"/>
        <v>5</v>
      </c>
      <c r="J187" s="2">
        <f t="shared" si="320"/>
        <v>0</v>
      </c>
      <c r="K187" s="2">
        <f t="shared" si="321"/>
        <v>0</v>
      </c>
      <c r="L187" s="2">
        <f t="shared" si="322"/>
        <v>0</v>
      </c>
      <c r="M187" s="2">
        <f t="shared" si="323"/>
        <v>0</v>
      </c>
      <c r="N187" s="2">
        <f t="shared" si="324"/>
        <v>0</v>
      </c>
      <c r="O187" s="2">
        <f t="shared" si="325"/>
        <v>0</v>
      </c>
      <c r="P187" s="2">
        <f t="shared" si="326"/>
        <v>0</v>
      </c>
      <c r="Q187" s="2">
        <f t="shared" si="327"/>
        <v>0</v>
      </c>
      <c r="R187" s="2">
        <f t="shared" si="328"/>
        <v>1</v>
      </c>
      <c r="S187" s="2">
        <f t="shared" si="329"/>
        <v>1</v>
      </c>
      <c r="T187" s="2">
        <f t="shared" si="330"/>
        <v>0</v>
      </c>
      <c r="U187" s="2">
        <f t="shared" si="331"/>
        <v>0</v>
      </c>
      <c r="V187" s="2">
        <f t="shared" si="332"/>
        <v>0</v>
      </c>
      <c r="W187" s="2">
        <f t="shared" si="333"/>
        <v>0</v>
      </c>
      <c r="X187" s="2">
        <f t="shared" si="334"/>
        <v>0</v>
      </c>
      <c r="Y187" s="2">
        <f t="shared" si="335"/>
        <v>0</v>
      </c>
      <c r="Z187" s="2">
        <f t="shared" si="336"/>
        <v>0</v>
      </c>
      <c r="AA187" s="2">
        <f t="shared" si="337"/>
        <v>1</v>
      </c>
      <c r="AB187" s="2">
        <f t="shared" si="338"/>
        <v>1</v>
      </c>
      <c r="AC187" s="2">
        <f t="shared" si="339"/>
        <v>2</v>
      </c>
      <c r="AD187" s="2">
        <f t="shared" si="340"/>
        <v>1</v>
      </c>
      <c r="AE187" s="2">
        <f t="shared" si="341"/>
        <v>317</v>
      </c>
      <c r="AF187" s="2">
        <f t="shared" si="342"/>
        <v>4</v>
      </c>
      <c r="AG187" s="2">
        <f t="shared" si="343"/>
        <v>5</v>
      </c>
      <c r="AH187" s="2">
        <f t="shared" si="344"/>
        <v>7</v>
      </c>
      <c r="AI187" s="2">
        <f t="shared" si="345"/>
        <v>6</v>
      </c>
      <c r="AJ187" s="2">
        <f t="shared" si="346"/>
        <v>5</v>
      </c>
      <c r="AK187" s="2">
        <f t="shared" si="347"/>
        <v>1</v>
      </c>
      <c r="AL187" s="2">
        <f t="shared" si="348"/>
        <v>0</v>
      </c>
      <c r="AM187" s="2">
        <f t="shared" si="349"/>
        <v>1</v>
      </c>
      <c r="AN187" s="2">
        <f t="shared" si="350"/>
        <v>0</v>
      </c>
      <c r="AO187" s="2">
        <f t="shared" si="351"/>
        <v>0</v>
      </c>
      <c r="AP187" s="2">
        <f t="shared" si="352"/>
        <v>0</v>
      </c>
      <c r="AQ187" s="2">
        <f t="shared" si="353"/>
        <v>0</v>
      </c>
      <c r="AR187" s="2">
        <f t="shared" si="354"/>
        <v>0</v>
      </c>
      <c r="AS187" s="2">
        <f t="shared" si="355"/>
        <v>0</v>
      </c>
      <c r="AT187" s="2">
        <f t="shared" si="356"/>
        <v>0</v>
      </c>
      <c r="AU187" s="2">
        <f t="shared" si="357"/>
        <v>0</v>
      </c>
      <c r="AV187" s="2">
        <f t="shared" si="358"/>
        <v>0</v>
      </c>
      <c r="AW187" s="2">
        <f t="shared" si="359"/>
        <v>0</v>
      </c>
      <c r="AX187" s="2">
        <f t="shared" si="360"/>
        <v>0</v>
      </c>
      <c r="AY187" s="2">
        <f t="shared" si="361"/>
        <v>0</v>
      </c>
      <c r="AZ187" s="2">
        <f t="shared" si="362"/>
        <v>0</v>
      </c>
      <c r="BA187" s="2">
        <f t="shared" si="363"/>
        <v>0</v>
      </c>
    </row>
    <row r="188" spans="1:56" x14ac:dyDescent="0.2">
      <c r="A188" s="2" t="str">
        <f t="shared" si="318"/>
        <v>Royal New Kent</v>
      </c>
      <c r="B188" s="2">
        <v>10</v>
      </c>
      <c r="C188" s="2">
        <f t="shared" si="319"/>
        <v>533</v>
      </c>
      <c r="D188" s="2">
        <f t="shared" si="319"/>
        <v>5</v>
      </c>
      <c r="E188" s="2">
        <f t="shared" si="319"/>
        <v>6</v>
      </c>
      <c r="F188" s="2">
        <f t="shared" si="319"/>
        <v>5</v>
      </c>
      <c r="G188" s="2">
        <f t="shared" si="319"/>
        <v>5</v>
      </c>
      <c r="H188" s="2">
        <f t="shared" si="319"/>
        <v>6</v>
      </c>
      <c r="I188" s="2">
        <f t="shared" si="319"/>
        <v>8</v>
      </c>
      <c r="J188" s="2">
        <f t="shared" si="320"/>
        <v>0</v>
      </c>
      <c r="K188" s="2">
        <f t="shared" si="321"/>
        <v>0</v>
      </c>
      <c r="L188" s="2">
        <f t="shared" si="322"/>
        <v>0</v>
      </c>
      <c r="M188" s="2">
        <f t="shared" si="323"/>
        <v>0</v>
      </c>
      <c r="N188" s="2">
        <f t="shared" si="324"/>
        <v>0</v>
      </c>
      <c r="O188" s="2">
        <f t="shared" si="325"/>
        <v>0</v>
      </c>
      <c r="P188" s="2">
        <f t="shared" si="326"/>
        <v>0</v>
      </c>
      <c r="Q188" s="2">
        <f t="shared" si="327"/>
        <v>0</v>
      </c>
      <c r="R188" s="2">
        <f t="shared" si="328"/>
        <v>1</v>
      </c>
      <c r="S188" s="2">
        <f t="shared" si="329"/>
        <v>1</v>
      </c>
      <c r="T188" s="2">
        <f t="shared" si="330"/>
        <v>0</v>
      </c>
      <c r="U188" s="2">
        <f t="shared" si="331"/>
        <v>0</v>
      </c>
      <c r="V188" s="2">
        <f t="shared" si="332"/>
        <v>0</v>
      </c>
      <c r="W188" s="2">
        <f t="shared" si="333"/>
        <v>0</v>
      </c>
      <c r="X188" s="2">
        <f t="shared" si="334"/>
        <v>0</v>
      </c>
      <c r="Y188" s="2">
        <f t="shared" si="335"/>
        <v>0</v>
      </c>
      <c r="Z188" s="2">
        <f t="shared" si="336"/>
        <v>0</v>
      </c>
      <c r="AA188" s="2">
        <f t="shared" si="337"/>
        <v>0</v>
      </c>
      <c r="AB188" s="2">
        <f t="shared" si="338"/>
        <v>1</v>
      </c>
      <c r="AC188" s="2">
        <f t="shared" si="339"/>
        <v>1</v>
      </c>
      <c r="AD188" s="2">
        <f t="shared" si="340"/>
        <v>0</v>
      </c>
      <c r="AE188" s="2">
        <f t="shared" si="341"/>
        <v>0</v>
      </c>
      <c r="AF188" s="2">
        <f t="shared" si="342"/>
        <v>0</v>
      </c>
      <c r="AG188" s="2">
        <f t="shared" si="343"/>
        <v>0</v>
      </c>
      <c r="AH188" s="2">
        <f t="shared" si="344"/>
        <v>0</v>
      </c>
      <c r="AI188" s="2">
        <f t="shared" si="345"/>
        <v>0</v>
      </c>
      <c r="AJ188" s="2">
        <f t="shared" si="346"/>
        <v>0</v>
      </c>
      <c r="AK188" s="2">
        <f t="shared" si="347"/>
        <v>0</v>
      </c>
      <c r="AL188" s="2">
        <f t="shared" si="348"/>
        <v>1</v>
      </c>
      <c r="AM188" s="2">
        <f t="shared" si="349"/>
        <v>1</v>
      </c>
      <c r="AN188" s="2">
        <f t="shared" si="350"/>
        <v>0</v>
      </c>
      <c r="AO188" s="2">
        <f t="shared" si="351"/>
        <v>0</v>
      </c>
      <c r="AP188" s="2">
        <f t="shared" si="352"/>
        <v>0</v>
      </c>
      <c r="AQ188" s="2">
        <f t="shared" si="353"/>
        <v>0</v>
      </c>
      <c r="AR188" s="2">
        <f t="shared" si="354"/>
        <v>0</v>
      </c>
      <c r="AS188" s="2">
        <f t="shared" si="355"/>
        <v>0</v>
      </c>
      <c r="AT188" s="2">
        <f t="shared" si="356"/>
        <v>0</v>
      </c>
      <c r="AU188" s="2">
        <f t="shared" si="357"/>
        <v>1</v>
      </c>
      <c r="AV188" s="2">
        <f t="shared" si="358"/>
        <v>533</v>
      </c>
      <c r="AW188" s="2">
        <f t="shared" si="359"/>
        <v>5</v>
      </c>
      <c r="AX188" s="2">
        <f t="shared" si="360"/>
        <v>5</v>
      </c>
      <c r="AY188" s="2">
        <f t="shared" si="361"/>
        <v>5</v>
      </c>
      <c r="AZ188" s="2">
        <f t="shared" si="362"/>
        <v>6</v>
      </c>
      <c r="BA188" s="2">
        <f t="shared" si="363"/>
        <v>8</v>
      </c>
    </row>
    <row r="189" spans="1:56" x14ac:dyDescent="0.2">
      <c r="A189" s="2" t="str">
        <f t="shared" si="318"/>
        <v>Royal New Kent</v>
      </c>
      <c r="B189" s="2">
        <v>11</v>
      </c>
      <c r="C189" s="2">
        <f t="shared" ref="C189:I198" si="364">C12</f>
        <v>354</v>
      </c>
      <c r="D189" s="2">
        <f t="shared" si="364"/>
        <v>4</v>
      </c>
      <c r="E189" s="2">
        <f t="shared" si="364"/>
        <v>8</v>
      </c>
      <c r="F189" s="2">
        <f t="shared" si="364"/>
        <v>7</v>
      </c>
      <c r="G189" s="2">
        <f t="shared" si="364"/>
        <v>3</v>
      </c>
      <c r="H189" s="2">
        <f t="shared" si="364"/>
        <v>4</v>
      </c>
      <c r="I189" s="2">
        <f t="shared" si="364"/>
        <v>6</v>
      </c>
      <c r="J189" s="2">
        <f t="shared" si="320"/>
        <v>0</v>
      </c>
      <c r="K189" s="2">
        <f t="shared" si="321"/>
        <v>0</v>
      </c>
      <c r="L189" s="2">
        <f t="shared" si="322"/>
        <v>0</v>
      </c>
      <c r="M189" s="2">
        <f t="shared" si="323"/>
        <v>0</v>
      </c>
      <c r="N189" s="2">
        <f t="shared" si="324"/>
        <v>0</v>
      </c>
      <c r="O189" s="2">
        <f t="shared" si="325"/>
        <v>0</v>
      </c>
      <c r="P189" s="2">
        <f t="shared" si="326"/>
        <v>0</v>
      </c>
      <c r="Q189" s="2">
        <f t="shared" si="327"/>
        <v>0</v>
      </c>
      <c r="R189" s="2">
        <f t="shared" si="328"/>
        <v>1</v>
      </c>
      <c r="S189" s="2">
        <f t="shared" si="329"/>
        <v>1</v>
      </c>
      <c r="T189" s="2">
        <f t="shared" si="330"/>
        <v>0</v>
      </c>
      <c r="U189" s="2">
        <f t="shared" si="331"/>
        <v>0</v>
      </c>
      <c r="V189" s="2">
        <f t="shared" si="332"/>
        <v>0</v>
      </c>
      <c r="W189" s="2">
        <f t="shared" si="333"/>
        <v>0</v>
      </c>
      <c r="X189" s="2">
        <f t="shared" si="334"/>
        <v>0</v>
      </c>
      <c r="Y189" s="2">
        <f t="shared" si="335"/>
        <v>0</v>
      </c>
      <c r="Z189" s="2">
        <f t="shared" si="336"/>
        <v>0</v>
      </c>
      <c r="AA189" s="2">
        <f t="shared" si="337"/>
        <v>1</v>
      </c>
      <c r="AB189" s="2">
        <f t="shared" si="338"/>
        <v>1</v>
      </c>
      <c r="AC189" s="2">
        <f t="shared" si="339"/>
        <v>2</v>
      </c>
      <c r="AD189" s="2">
        <f t="shared" si="340"/>
        <v>1</v>
      </c>
      <c r="AE189" s="2">
        <f t="shared" si="341"/>
        <v>354</v>
      </c>
      <c r="AF189" s="2">
        <f t="shared" si="342"/>
        <v>4</v>
      </c>
      <c r="AG189" s="2">
        <f t="shared" si="343"/>
        <v>7</v>
      </c>
      <c r="AH189" s="2">
        <f t="shared" si="344"/>
        <v>3</v>
      </c>
      <c r="AI189" s="2">
        <f t="shared" si="345"/>
        <v>4</v>
      </c>
      <c r="AJ189" s="2">
        <f t="shared" si="346"/>
        <v>6</v>
      </c>
      <c r="AK189" s="2">
        <f t="shared" si="347"/>
        <v>1</v>
      </c>
      <c r="AL189" s="2">
        <f t="shared" si="348"/>
        <v>0</v>
      </c>
      <c r="AM189" s="2">
        <f t="shared" si="349"/>
        <v>1</v>
      </c>
      <c r="AN189" s="2">
        <f t="shared" si="350"/>
        <v>0</v>
      </c>
      <c r="AO189" s="2">
        <f t="shared" si="351"/>
        <v>0</v>
      </c>
      <c r="AP189" s="2">
        <f t="shared" si="352"/>
        <v>0</v>
      </c>
      <c r="AQ189" s="2">
        <f t="shared" si="353"/>
        <v>0</v>
      </c>
      <c r="AR189" s="2">
        <f t="shared" si="354"/>
        <v>0</v>
      </c>
      <c r="AS189" s="2">
        <f t="shared" si="355"/>
        <v>0</v>
      </c>
      <c r="AT189" s="2">
        <f t="shared" si="356"/>
        <v>0</v>
      </c>
      <c r="AU189" s="2">
        <f t="shared" si="357"/>
        <v>0</v>
      </c>
      <c r="AV189" s="2">
        <f t="shared" si="358"/>
        <v>0</v>
      </c>
      <c r="AW189" s="2">
        <f t="shared" si="359"/>
        <v>0</v>
      </c>
      <c r="AX189" s="2">
        <f t="shared" si="360"/>
        <v>0</v>
      </c>
      <c r="AY189" s="2">
        <f t="shared" si="361"/>
        <v>0</v>
      </c>
      <c r="AZ189" s="2">
        <f t="shared" si="362"/>
        <v>0</v>
      </c>
      <c r="BA189" s="2">
        <f t="shared" si="363"/>
        <v>0</v>
      </c>
    </row>
    <row r="190" spans="1:56" x14ac:dyDescent="0.2">
      <c r="A190" s="2" t="str">
        <f t="shared" si="318"/>
        <v>Royal New Kent</v>
      </c>
      <c r="B190" s="2">
        <v>12</v>
      </c>
      <c r="C190" s="2">
        <f t="shared" si="364"/>
        <v>172</v>
      </c>
      <c r="D190" s="2">
        <f t="shared" si="364"/>
        <v>3</v>
      </c>
      <c r="E190" s="2">
        <f t="shared" si="364"/>
        <v>14</v>
      </c>
      <c r="F190" s="2">
        <f t="shared" si="364"/>
        <v>4</v>
      </c>
      <c r="G190" s="2">
        <f t="shared" si="364"/>
        <v>3</v>
      </c>
      <c r="H190" s="2">
        <f t="shared" si="364"/>
        <v>2</v>
      </c>
      <c r="I190" s="2">
        <f t="shared" si="364"/>
        <v>3</v>
      </c>
      <c r="J190" s="2">
        <f t="shared" si="320"/>
        <v>1</v>
      </c>
      <c r="K190" s="2">
        <f t="shared" si="321"/>
        <v>172</v>
      </c>
      <c r="L190" s="2">
        <f t="shared" si="322"/>
        <v>3</v>
      </c>
      <c r="M190" s="2">
        <f t="shared" si="323"/>
        <v>4</v>
      </c>
      <c r="N190" s="2">
        <f t="shared" si="324"/>
        <v>3</v>
      </c>
      <c r="O190" s="2">
        <f t="shared" si="325"/>
        <v>2</v>
      </c>
      <c r="P190" s="2">
        <f t="shared" si="326"/>
        <v>3</v>
      </c>
      <c r="Q190" s="2">
        <f t="shared" si="327"/>
        <v>1</v>
      </c>
      <c r="R190" s="2">
        <f t="shared" si="328"/>
        <v>0</v>
      </c>
      <c r="S190" s="2">
        <f t="shared" si="329"/>
        <v>1</v>
      </c>
      <c r="T190" s="2">
        <f t="shared" si="330"/>
        <v>0</v>
      </c>
      <c r="U190" s="2">
        <f t="shared" si="331"/>
        <v>0</v>
      </c>
      <c r="V190" s="2">
        <f t="shared" si="332"/>
        <v>0</v>
      </c>
      <c r="W190" s="2">
        <f t="shared" si="333"/>
        <v>0</v>
      </c>
      <c r="X190" s="2">
        <f t="shared" si="334"/>
        <v>0</v>
      </c>
      <c r="Y190" s="2">
        <f t="shared" si="335"/>
        <v>0</v>
      </c>
      <c r="Z190" s="2">
        <f t="shared" si="336"/>
        <v>0</v>
      </c>
      <c r="AA190" s="2">
        <f t="shared" si="337"/>
        <v>1</v>
      </c>
      <c r="AB190" s="2">
        <f t="shared" si="338"/>
        <v>0</v>
      </c>
      <c r="AC190" s="2">
        <f t="shared" si="339"/>
        <v>1</v>
      </c>
      <c r="AD190" s="2">
        <f t="shared" si="340"/>
        <v>0</v>
      </c>
      <c r="AE190" s="2">
        <f t="shared" si="341"/>
        <v>0</v>
      </c>
      <c r="AF190" s="2">
        <f t="shared" si="342"/>
        <v>0</v>
      </c>
      <c r="AG190" s="2">
        <f t="shared" si="343"/>
        <v>0</v>
      </c>
      <c r="AH190" s="2">
        <f t="shared" si="344"/>
        <v>0</v>
      </c>
      <c r="AI190" s="2">
        <f t="shared" si="345"/>
        <v>0</v>
      </c>
      <c r="AJ190" s="2">
        <f t="shared" si="346"/>
        <v>0</v>
      </c>
      <c r="AK190" s="2">
        <f t="shared" si="347"/>
        <v>1</v>
      </c>
      <c r="AL190" s="2">
        <f t="shared" si="348"/>
        <v>0</v>
      </c>
      <c r="AM190" s="2">
        <f t="shared" si="349"/>
        <v>1</v>
      </c>
      <c r="AN190" s="2">
        <f t="shared" si="350"/>
        <v>0</v>
      </c>
      <c r="AO190" s="2">
        <f t="shared" si="351"/>
        <v>0</v>
      </c>
      <c r="AP190" s="2">
        <f t="shared" si="352"/>
        <v>0</v>
      </c>
      <c r="AQ190" s="2">
        <f t="shared" si="353"/>
        <v>0</v>
      </c>
      <c r="AR190" s="2">
        <f t="shared" si="354"/>
        <v>0</v>
      </c>
      <c r="AS190" s="2">
        <f t="shared" si="355"/>
        <v>0</v>
      </c>
      <c r="AT190" s="2">
        <f t="shared" si="356"/>
        <v>0</v>
      </c>
      <c r="AU190" s="2">
        <f t="shared" si="357"/>
        <v>0</v>
      </c>
      <c r="AV190" s="2">
        <f t="shared" si="358"/>
        <v>0</v>
      </c>
      <c r="AW190" s="2">
        <f t="shared" si="359"/>
        <v>0</v>
      </c>
      <c r="AX190" s="2">
        <f t="shared" si="360"/>
        <v>0</v>
      </c>
      <c r="AY190" s="2">
        <f t="shared" si="361"/>
        <v>0</v>
      </c>
      <c r="AZ190" s="2">
        <f t="shared" si="362"/>
        <v>0</v>
      </c>
      <c r="BA190" s="2">
        <f t="shared" si="363"/>
        <v>0</v>
      </c>
    </row>
    <row r="191" spans="1:56" x14ac:dyDescent="0.2">
      <c r="A191" s="2" t="str">
        <f t="shared" si="318"/>
        <v>Royal New Kent</v>
      </c>
      <c r="B191" s="2">
        <v>13</v>
      </c>
      <c r="C191" s="2">
        <f t="shared" si="364"/>
        <v>297</v>
      </c>
      <c r="D191" s="2">
        <f t="shared" si="364"/>
        <v>4</v>
      </c>
      <c r="E191" s="2">
        <f t="shared" si="364"/>
        <v>16</v>
      </c>
      <c r="F191" s="2">
        <f t="shared" si="364"/>
        <v>6</v>
      </c>
      <c r="G191" s="2">
        <f t="shared" si="364"/>
        <v>5</v>
      </c>
      <c r="H191" s="2">
        <f t="shared" si="364"/>
        <v>5</v>
      </c>
      <c r="I191" s="2">
        <f t="shared" si="364"/>
        <v>4</v>
      </c>
      <c r="J191" s="2">
        <f t="shared" si="320"/>
        <v>0</v>
      </c>
      <c r="K191" s="2">
        <f t="shared" si="321"/>
        <v>0</v>
      </c>
      <c r="L191" s="2">
        <f t="shared" si="322"/>
        <v>0</v>
      </c>
      <c r="M191" s="2">
        <f t="shared" si="323"/>
        <v>0</v>
      </c>
      <c r="N191" s="2">
        <f t="shared" si="324"/>
        <v>0</v>
      </c>
      <c r="O191" s="2">
        <f t="shared" si="325"/>
        <v>0</v>
      </c>
      <c r="P191" s="2">
        <f t="shared" si="326"/>
        <v>0</v>
      </c>
      <c r="Q191" s="2">
        <f t="shared" si="327"/>
        <v>1</v>
      </c>
      <c r="R191" s="2">
        <f t="shared" si="328"/>
        <v>1</v>
      </c>
      <c r="S191" s="2">
        <f t="shared" si="329"/>
        <v>2</v>
      </c>
      <c r="T191" s="2">
        <f t="shared" si="330"/>
        <v>1</v>
      </c>
      <c r="U191" s="2">
        <f t="shared" si="331"/>
        <v>297</v>
      </c>
      <c r="V191" s="2">
        <f t="shared" si="332"/>
        <v>4</v>
      </c>
      <c r="W191" s="2">
        <f t="shared" si="333"/>
        <v>6</v>
      </c>
      <c r="X191" s="2">
        <f t="shared" si="334"/>
        <v>5</v>
      </c>
      <c r="Y191" s="2">
        <f t="shared" si="335"/>
        <v>5</v>
      </c>
      <c r="Z191" s="2">
        <f t="shared" si="336"/>
        <v>4</v>
      </c>
      <c r="AA191" s="2">
        <f t="shared" si="337"/>
        <v>1</v>
      </c>
      <c r="AB191" s="2">
        <f t="shared" si="338"/>
        <v>0</v>
      </c>
      <c r="AC191" s="2">
        <f t="shared" si="339"/>
        <v>1</v>
      </c>
      <c r="AD191" s="2">
        <f t="shared" si="340"/>
        <v>0</v>
      </c>
      <c r="AE191" s="2">
        <f t="shared" si="341"/>
        <v>0</v>
      </c>
      <c r="AF191" s="2">
        <f t="shared" si="342"/>
        <v>0</v>
      </c>
      <c r="AG191" s="2">
        <f t="shared" si="343"/>
        <v>0</v>
      </c>
      <c r="AH191" s="2">
        <f t="shared" si="344"/>
        <v>0</v>
      </c>
      <c r="AI191" s="2">
        <f t="shared" si="345"/>
        <v>0</v>
      </c>
      <c r="AJ191" s="2">
        <f t="shared" si="346"/>
        <v>0</v>
      </c>
      <c r="AK191" s="2">
        <f t="shared" si="347"/>
        <v>1</v>
      </c>
      <c r="AL191" s="2">
        <f t="shared" si="348"/>
        <v>0</v>
      </c>
      <c r="AM191" s="2">
        <f t="shared" si="349"/>
        <v>1</v>
      </c>
      <c r="AN191" s="2">
        <f t="shared" si="350"/>
        <v>0</v>
      </c>
      <c r="AO191" s="2">
        <f t="shared" si="351"/>
        <v>0</v>
      </c>
      <c r="AP191" s="2">
        <f t="shared" si="352"/>
        <v>0</v>
      </c>
      <c r="AQ191" s="2">
        <f t="shared" si="353"/>
        <v>0</v>
      </c>
      <c r="AR191" s="2">
        <f t="shared" si="354"/>
        <v>0</v>
      </c>
      <c r="AS191" s="2">
        <f t="shared" si="355"/>
        <v>0</v>
      </c>
      <c r="AT191" s="2">
        <f t="shared" si="356"/>
        <v>0</v>
      </c>
      <c r="AU191" s="2">
        <f t="shared" si="357"/>
        <v>0</v>
      </c>
      <c r="AV191" s="2">
        <f t="shared" si="358"/>
        <v>0</v>
      </c>
      <c r="AW191" s="2">
        <f t="shared" si="359"/>
        <v>0</v>
      </c>
      <c r="AX191" s="2">
        <f t="shared" si="360"/>
        <v>0</v>
      </c>
      <c r="AY191" s="2">
        <f t="shared" si="361"/>
        <v>0</v>
      </c>
      <c r="AZ191" s="2">
        <f t="shared" si="362"/>
        <v>0</v>
      </c>
      <c r="BA191" s="2">
        <f t="shared" si="363"/>
        <v>0</v>
      </c>
    </row>
    <row r="192" spans="1:56" x14ac:dyDescent="0.2">
      <c r="A192" s="2" t="str">
        <f t="shared" si="318"/>
        <v>Royal New Kent</v>
      </c>
      <c r="B192" s="2">
        <v>14</v>
      </c>
      <c r="C192" s="2">
        <f t="shared" si="364"/>
        <v>303</v>
      </c>
      <c r="D192" s="2">
        <f t="shared" si="364"/>
        <v>4</v>
      </c>
      <c r="E192" s="2">
        <f t="shared" si="364"/>
        <v>18</v>
      </c>
      <c r="F192" s="2">
        <f t="shared" si="364"/>
        <v>7</v>
      </c>
      <c r="G192" s="2">
        <f t="shared" si="364"/>
        <v>5</v>
      </c>
      <c r="H192" s="2">
        <f t="shared" si="364"/>
        <v>5</v>
      </c>
      <c r="I192" s="2">
        <f t="shared" si="364"/>
        <v>4</v>
      </c>
      <c r="J192" s="2">
        <f t="shared" si="320"/>
        <v>0</v>
      </c>
      <c r="K192" s="2">
        <f t="shared" si="321"/>
        <v>0</v>
      </c>
      <c r="L192" s="2">
        <f t="shared" si="322"/>
        <v>0</v>
      </c>
      <c r="M192" s="2">
        <f t="shared" si="323"/>
        <v>0</v>
      </c>
      <c r="N192" s="2">
        <f t="shared" si="324"/>
        <v>0</v>
      </c>
      <c r="O192" s="2">
        <f t="shared" si="325"/>
        <v>0</v>
      </c>
      <c r="P192" s="2">
        <f t="shared" si="326"/>
        <v>0</v>
      </c>
      <c r="Q192" s="2">
        <f t="shared" si="327"/>
        <v>0</v>
      </c>
      <c r="R192" s="2">
        <f t="shared" si="328"/>
        <v>1</v>
      </c>
      <c r="S192" s="2">
        <f t="shared" si="329"/>
        <v>1</v>
      </c>
      <c r="T192" s="2">
        <f t="shared" si="330"/>
        <v>0</v>
      </c>
      <c r="U192" s="2">
        <f t="shared" si="331"/>
        <v>0</v>
      </c>
      <c r="V192" s="2">
        <f t="shared" si="332"/>
        <v>0</v>
      </c>
      <c r="W192" s="2">
        <f t="shared" si="333"/>
        <v>0</v>
      </c>
      <c r="X192" s="2">
        <f t="shared" si="334"/>
        <v>0</v>
      </c>
      <c r="Y192" s="2">
        <f t="shared" si="335"/>
        <v>0</v>
      </c>
      <c r="Z192" s="2">
        <f t="shared" si="336"/>
        <v>0</v>
      </c>
      <c r="AA192" s="2">
        <f t="shared" si="337"/>
        <v>1</v>
      </c>
      <c r="AB192" s="2">
        <f t="shared" si="338"/>
        <v>1</v>
      </c>
      <c r="AC192" s="2">
        <f t="shared" si="339"/>
        <v>2</v>
      </c>
      <c r="AD192" s="2">
        <f t="shared" si="340"/>
        <v>1</v>
      </c>
      <c r="AE192" s="2">
        <f t="shared" si="341"/>
        <v>303</v>
      </c>
      <c r="AF192" s="2">
        <f t="shared" si="342"/>
        <v>4</v>
      </c>
      <c r="AG192" s="2">
        <f t="shared" si="343"/>
        <v>7</v>
      </c>
      <c r="AH192" s="2">
        <f t="shared" si="344"/>
        <v>5</v>
      </c>
      <c r="AI192" s="2">
        <f t="shared" si="345"/>
        <v>5</v>
      </c>
      <c r="AJ192" s="2">
        <f t="shared" si="346"/>
        <v>4</v>
      </c>
      <c r="AK192" s="2">
        <f t="shared" si="347"/>
        <v>1</v>
      </c>
      <c r="AL192" s="2">
        <f t="shared" si="348"/>
        <v>0</v>
      </c>
      <c r="AM192" s="2">
        <f t="shared" si="349"/>
        <v>1</v>
      </c>
      <c r="AN192" s="2">
        <f t="shared" si="350"/>
        <v>0</v>
      </c>
      <c r="AO192" s="2">
        <f t="shared" si="351"/>
        <v>0</v>
      </c>
      <c r="AP192" s="2">
        <f t="shared" si="352"/>
        <v>0</v>
      </c>
      <c r="AQ192" s="2">
        <f t="shared" si="353"/>
        <v>0</v>
      </c>
      <c r="AR192" s="2">
        <f t="shared" si="354"/>
        <v>0</v>
      </c>
      <c r="AS192" s="2">
        <f t="shared" si="355"/>
        <v>0</v>
      </c>
      <c r="AT192" s="2">
        <f t="shared" si="356"/>
        <v>0</v>
      </c>
      <c r="AU192" s="2">
        <f t="shared" si="357"/>
        <v>0</v>
      </c>
      <c r="AV192" s="2">
        <f t="shared" si="358"/>
        <v>0</v>
      </c>
      <c r="AW192" s="2">
        <f t="shared" si="359"/>
        <v>0</v>
      </c>
      <c r="AX192" s="2">
        <f t="shared" si="360"/>
        <v>0</v>
      </c>
      <c r="AY192" s="2">
        <f t="shared" si="361"/>
        <v>0</v>
      </c>
      <c r="AZ192" s="2">
        <f t="shared" si="362"/>
        <v>0</v>
      </c>
      <c r="BA192" s="2">
        <f t="shared" si="363"/>
        <v>0</v>
      </c>
    </row>
    <row r="193" spans="1:53" x14ac:dyDescent="0.2">
      <c r="A193" s="2" t="str">
        <f t="shared" si="318"/>
        <v>Royal New Kent</v>
      </c>
      <c r="B193" s="2">
        <v>15</v>
      </c>
      <c r="C193" s="2">
        <f t="shared" si="364"/>
        <v>161</v>
      </c>
      <c r="D193" s="2">
        <f t="shared" si="364"/>
        <v>3</v>
      </c>
      <c r="E193" s="2">
        <f t="shared" si="364"/>
        <v>12</v>
      </c>
      <c r="F193" s="2">
        <f t="shared" si="364"/>
        <v>5</v>
      </c>
      <c r="G193" s="2">
        <f t="shared" si="364"/>
        <v>4</v>
      </c>
      <c r="H193" s="2">
        <f t="shared" si="364"/>
        <v>4</v>
      </c>
      <c r="I193" s="2">
        <f t="shared" si="364"/>
        <v>4</v>
      </c>
      <c r="J193" s="2">
        <f t="shared" si="320"/>
        <v>1</v>
      </c>
      <c r="K193" s="2">
        <f t="shared" si="321"/>
        <v>161</v>
      </c>
      <c r="L193" s="2">
        <f t="shared" si="322"/>
        <v>3</v>
      </c>
      <c r="M193" s="2">
        <f t="shared" ref="M193:M256" si="365">IF($J193=1,F193,0)</f>
        <v>5</v>
      </c>
      <c r="N193" s="2">
        <f t="shared" ref="N193:N256" si="366">IF($J193=1,G193,0)</f>
        <v>4</v>
      </c>
      <c r="O193" s="2">
        <f t="shared" ref="O193:O256" si="367">IF($J193=1,H193,0)</f>
        <v>4</v>
      </c>
      <c r="P193" s="2">
        <f t="shared" ref="P193:P256" si="368">IF($J193=1,I193,0)</f>
        <v>4</v>
      </c>
      <c r="Q193" s="2">
        <f t="shared" si="327"/>
        <v>1</v>
      </c>
      <c r="R193" s="2">
        <f t="shared" si="328"/>
        <v>0</v>
      </c>
      <c r="S193" s="2">
        <f t="shared" si="329"/>
        <v>1</v>
      </c>
      <c r="T193" s="2">
        <f t="shared" si="330"/>
        <v>0</v>
      </c>
      <c r="U193" s="2">
        <f t="shared" si="331"/>
        <v>0</v>
      </c>
      <c r="V193" s="2">
        <f t="shared" si="332"/>
        <v>0</v>
      </c>
      <c r="W193" s="2">
        <f t="shared" si="333"/>
        <v>0</v>
      </c>
      <c r="X193" s="2">
        <f t="shared" si="334"/>
        <v>0</v>
      </c>
      <c r="Y193" s="2">
        <f t="shared" si="335"/>
        <v>0</v>
      </c>
      <c r="Z193" s="2">
        <f t="shared" si="336"/>
        <v>0</v>
      </c>
      <c r="AA193" s="2">
        <f t="shared" si="337"/>
        <v>1</v>
      </c>
      <c r="AB193" s="2">
        <f t="shared" si="338"/>
        <v>0</v>
      </c>
      <c r="AC193" s="2">
        <f t="shared" si="339"/>
        <v>1</v>
      </c>
      <c r="AD193" s="2">
        <f t="shared" si="340"/>
        <v>0</v>
      </c>
      <c r="AE193" s="2">
        <f t="shared" si="341"/>
        <v>0</v>
      </c>
      <c r="AF193" s="2">
        <f t="shared" si="342"/>
        <v>0</v>
      </c>
      <c r="AG193" s="2">
        <f t="shared" si="343"/>
        <v>0</v>
      </c>
      <c r="AH193" s="2">
        <f t="shared" si="344"/>
        <v>0</v>
      </c>
      <c r="AI193" s="2">
        <f t="shared" si="345"/>
        <v>0</v>
      </c>
      <c r="AJ193" s="2">
        <f t="shared" si="346"/>
        <v>0</v>
      </c>
      <c r="AK193" s="2">
        <f t="shared" si="347"/>
        <v>1</v>
      </c>
      <c r="AL193" s="2">
        <f t="shared" si="348"/>
        <v>0</v>
      </c>
      <c r="AM193" s="2">
        <f t="shared" si="349"/>
        <v>1</v>
      </c>
      <c r="AN193" s="2">
        <f t="shared" si="350"/>
        <v>0</v>
      </c>
      <c r="AO193" s="2">
        <f t="shared" si="351"/>
        <v>0</v>
      </c>
      <c r="AP193" s="2">
        <f t="shared" si="352"/>
        <v>0</v>
      </c>
      <c r="AQ193" s="2">
        <f t="shared" si="353"/>
        <v>0</v>
      </c>
      <c r="AR193" s="2">
        <f t="shared" si="354"/>
        <v>0</v>
      </c>
      <c r="AS193" s="2">
        <f t="shared" si="355"/>
        <v>0</v>
      </c>
      <c r="AT193" s="2">
        <f t="shared" si="356"/>
        <v>0</v>
      </c>
      <c r="AU193" s="2">
        <f t="shared" si="357"/>
        <v>0</v>
      </c>
      <c r="AV193" s="2">
        <f t="shared" si="358"/>
        <v>0</v>
      </c>
      <c r="AW193" s="2">
        <f t="shared" si="359"/>
        <v>0</v>
      </c>
      <c r="AX193" s="2">
        <f t="shared" si="360"/>
        <v>0</v>
      </c>
      <c r="AY193" s="2">
        <f t="shared" si="361"/>
        <v>0</v>
      </c>
      <c r="AZ193" s="2">
        <f t="shared" si="362"/>
        <v>0</v>
      </c>
      <c r="BA193" s="2">
        <f t="shared" si="363"/>
        <v>0</v>
      </c>
    </row>
    <row r="194" spans="1:53" x14ac:dyDescent="0.2">
      <c r="A194" s="2" t="str">
        <f t="shared" si="318"/>
        <v>Royal New Kent</v>
      </c>
      <c r="B194" s="2">
        <v>16</v>
      </c>
      <c r="C194" s="2">
        <f t="shared" si="364"/>
        <v>422</v>
      </c>
      <c r="D194" s="2">
        <f t="shared" si="364"/>
        <v>4</v>
      </c>
      <c r="E194" s="2">
        <f t="shared" si="364"/>
        <v>2</v>
      </c>
      <c r="F194" s="2">
        <f t="shared" si="364"/>
        <v>7</v>
      </c>
      <c r="G194" s="2">
        <f t="shared" si="364"/>
        <v>9</v>
      </c>
      <c r="H194" s="2">
        <f t="shared" si="364"/>
        <v>6</v>
      </c>
      <c r="I194" s="2">
        <f t="shared" si="364"/>
        <v>5</v>
      </c>
      <c r="J194" s="2">
        <f t="shared" si="320"/>
        <v>0</v>
      </c>
      <c r="K194" s="2">
        <f t="shared" si="321"/>
        <v>0</v>
      </c>
      <c r="L194" s="2">
        <f t="shared" si="322"/>
        <v>0</v>
      </c>
      <c r="M194" s="2">
        <f t="shared" si="365"/>
        <v>0</v>
      </c>
      <c r="N194" s="2">
        <f t="shared" si="366"/>
        <v>0</v>
      </c>
      <c r="O194" s="2">
        <f t="shared" si="367"/>
        <v>0</v>
      </c>
      <c r="P194" s="2">
        <f t="shared" si="368"/>
        <v>0</v>
      </c>
      <c r="Q194" s="2">
        <f t="shared" si="327"/>
        <v>0</v>
      </c>
      <c r="R194" s="2">
        <f t="shared" si="328"/>
        <v>1</v>
      </c>
      <c r="S194" s="2">
        <f t="shared" si="329"/>
        <v>1</v>
      </c>
      <c r="T194" s="2">
        <f t="shared" si="330"/>
        <v>0</v>
      </c>
      <c r="U194" s="2">
        <f t="shared" si="331"/>
        <v>0</v>
      </c>
      <c r="V194" s="2">
        <f t="shared" si="332"/>
        <v>0</v>
      </c>
      <c r="W194" s="2">
        <f t="shared" si="333"/>
        <v>0</v>
      </c>
      <c r="X194" s="2">
        <f t="shared" si="334"/>
        <v>0</v>
      </c>
      <c r="Y194" s="2">
        <f t="shared" si="335"/>
        <v>0</v>
      </c>
      <c r="Z194" s="2">
        <f t="shared" si="336"/>
        <v>0</v>
      </c>
      <c r="AA194" s="2">
        <f t="shared" si="337"/>
        <v>0</v>
      </c>
      <c r="AB194" s="2">
        <f t="shared" si="338"/>
        <v>1</v>
      </c>
      <c r="AC194" s="2">
        <f t="shared" si="339"/>
        <v>1</v>
      </c>
      <c r="AD194" s="2">
        <f t="shared" si="340"/>
        <v>0</v>
      </c>
      <c r="AE194" s="2">
        <f t="shared" si="341"/>
        <v>0</v>
      </c>
      <c r="AF194" s="2">
        <f t="shared" si="342"/>
        <v>0</v>
      </c>
      <c r="AG194" s="2">
        <f t="shared" si="343"/>
        <v>0</v>
      </c>
      <c r="AH194" s="2">
        <f t="shared" si="344"/>
        <v>0</v>
      </c>
      <c r="AI194" s="2">
        <f t="shared" si="345"/>
        <v>0</v>
      </c>
      <c r="AJ194" s="2">
        <f t="shared" si="346"/>
        <v>0</v>
      </c>
      <c r="AK194" s="2">
        <f t="shared" si="347"/>
        <v>1</v>
      </c>
      <c r="AL194" s="2">
        <f t="shared" si="348"/>
        <v>1</v>
      </c>
      <c r="AM194" s="2">
        <f t="shared" si="349"/>
        <v>2</v>
      </c>
      <c r="AN194" s="2">
        <f t="shared" si="350"/>
        <v>1</v>
      </c>
      <c r="AO194" s="2">
        <f t="shared" si="351"/>
        <v>422</v>
      </c>
      <c r="AP194" s="2">
        <f t="shared" si="352"/>
        <v>4</v>
      </c>
      <c r="AQ194" s="2">
        <f t="shared" si="353"/>
        <v>7</v>
      </c>
      <c r="AR194" s="2">
        <f t="shared" si="354"/>
        <v>9</v>
      </c>
      <c r="AS194" s="2">
        <f t="shared" si="355"/>
        <v>6</v>
      </c>
      <c r="AT194" s="2">
        <f t="shared" si="356"/>
        <v>5</v>
      </c>
      <c r="AU194" s="2">
        <f t="shared" si="357"/>
        <v>0</v>
      </c>
      <c r="AV194" s="2">
        <f t="shared" si="358"/>
        <v>0</v>
      </c>
      <c r="AW194" s="2">
        <f t="shared" si="359"/>
        <v>0</v>
      </c>
      <c r="AX194" s="2">
        <f t="shared" si="360"/>
        <v>0</v>
      </c>
      <c r="AY194" s="2">
        <f t="shared" si="361"/>
        <v>0</v>
      </c>
      <c r="AZ194" s="2">
        <f t="shared" si="362"/>
        <v>0</v>
      </c>
      <c r="BA194" s="2">
        <f t="shared" si="363"/>
        <v>0</v>
      </c>
    </row>
    <row r="195" spans="1:53" x14ac:dyDescent="0.2">
      <c r="A195" s="2" t="str">
        <f t="shared" si="318"/>
        <v>Royal New Kent</v>
      </c>
      <c r="B195" s="2">
        <v>17</v>
      </c>
      <c r="C195" s="2">
        <f t="shared" si="364"/>
        <v>463</v>
      </c>
      <c r="D195" s="2">
        <f t="shared" si="364"/>
        <v>5</v>
      </c>
      <c r="E195" s="2">
        <f t="shared" si="364"/>
        <v>10</v>
      </c>
      <c r="F195" s="2">
        <f t="shared" si="364"/>
        <v>8</v>
      </c>
      <c r="G195" s="2">
        <f t="shared" si="364"/>
        <v>5</v>
      </c>
      <c r="H195" s="2">
        <f t="shared" si="364"/>
        <v>5</v>
      </c>
      <c r="I195" s="2">
        <f t="shared" si="364"/>
        <v>5</v>
      </c>
      <c r="J195" s="2">
        <f t="shared" si="320"/>
        <v>0</v>
      </c>
      <c r="K195" s="2">
        <f t="shared" si="321"/>
        <v>0</v>
      </c>
      <c r="L195" s="2">
        <f t="shared" si="322"/>
        <v>0</v>
      </c>
      <c r="M195" s="2">
        <f t="shared" si="365"/>
        <v>0</v>
      </c>
      <c r="N195" s="2">
        <f t="shared" si="366"/>
        <v>0</v>
      </c>
      <c r="O195" s="2">
        <f t="shared" si="367"/>
        <v>0</v>
      </c>
      <c r="P195" s="2">
        <f t="shared" si="368"/>
        <v>0</v>
      </c>
      <c r="Q195" s="2">
        <f t="shared" si="327"/>
        <v>0</v>
      </c>
      <c r="R195" s="2">
        <f t="shared" si="328"/>
        <v>1</v>
      </c>
      <c r="S195" s="2">
        <f t="shared" si="329"/>
        <v>1</v>
      </c>
      <c r="T195" s="2">
        <f t="shared" si="330"/>
        <v>0</v>
      </c>
      <c r="U195" s="2">
        <f t="shared" si="331"/>
        <v>0</v>
      </c>
      <c r="V195" s="2">
        <f t="shared" si="332"/>
        <v>0</v>
      </c>
      <c r="W195" s="2">
        <f t="shared" si="333"/>
        <v>0</v>
      </c>
      <c r="X195" s="2">
        <f t="shared" si="334"/>
        <v>0</v>
      </c>
      <c r="Y195" s="2">
        <f t="shared" si="335"/>
        <v>0</v>
      </c>
      <c r="Z195" s="2">
        <f t="shared" si="336"/>
        <v>0</v>
      </c>
      <c r="AA195" s="2">
        <f t="shared" si="337"/>
        <v>0</v>
      </c>
      <c r="AB195" s="2">
        <f t="shared" si="338"/>
        <v>1</v>
      </c>
      <c r="AC195" s="2">
        <f t="shared" si="339"/>
        <v>1</v>
      </c>
      <c r="AD195" s="2">
        <f t="shared" si="340"/>
        <v>0</v>
      </c>
      <c r="AE195" s="2">
        <f t="shared" si="341"/>
        <v>0</v>
      </c>
      <c r="AF195" s="2">
        <f t="shared" si="342"/>
        <v>0</v>
      </c>
      <c r="AG195" s="2">
        <f t="shared" si="343"/>
        <v>0</v>
      </c>
      <c r="AH195" s="2">
        <f t="shared" si="344"/>
        <v>0</v>
      </c>
      <c r="AI195" s="2">
        <f t="shared" si="345"/>
        <v>0</v>
      </c>
      <c r="AJ195" s="2">
        <f t="shared" si="346"/>
        <v>0</v>
      </c>
      <c r="AK195" s="2">
        <f t="shared" si="347"/>
        <v>1</v>
      </c>
      <c r="AL195" s="2">
        <f t="shared" si="348"/>
        <v>1</v>
      </c>
      <c r="AM195" s="2">
        <f t="shared" si="349"/>
        <v>2</v>
      </c>
      <c r="AN195" s="2">
        <f t="shared" si="350"/>
        <v>1</v>
      </c>
      <c r="AO195" s="2">
        <f t="shared" si="351"/>
        <v>463</v>
      </c>
      <c r="AP195" s="2">
        <f t="shared" si="352"/>
        <v>5</v>
      </c>
      <c r="AQ195" s="2">
        <f t="shared" si="353"/>
        <v>8</v>
      </c>
      <c r="AR195" s="2">
        <f t="shared" si="354"/>
        <v>5</v>
      </c>
      <c r="AS195" s="2">
        <f t="shared" si="355"/>
        <v>5</v>
      </c>
      <c r="AT195" s="2">
        <f t="shared" si="356"/>
        <v>5</v>
      </c>
      <c r="AU195" s="2">
        <f t="shared" si="357"/>
        <v>0</v>
      </c>
      <c r="AV195" s="2">
        <f t="shared" si="358"/>
        <v>0</v>
      </c>
      <c r="AW195" s="2">
        <f t="shared" si="359"/>
        <v>0</v>
      </c>
      <c r="AX195" s="2">
        <f t="shared" si="360"/>
        <v>0</v>
      </c>
      <c r="AY195" s="2">
        <f t="shared" si="361"/>
        <v>0</v>
      </c>
      <c r="AZ195" s="2">
        <f t="shared" si="362"/>
        <v>0</v>
      </c>
      <c r="BA195" s="2">
        <f t="shared" si="363"/>
        <v>0</v>
      </c>
    </row>
    <row r="196" spans="1:53" x14ac:dyDescent="0.2">
      <c r="A196" s="2" t="str">
        <f t="shared" si="318"/>
        <v>Royal New Kent</v>
      </c>
      <c r="B196" s="2">
        <v>18</v>
      </c>
      <c r="C196" s="2">
        <f t="shared" si="364"/>
        <v>362</v>
      </c>
      <c r="D196" s="2">
        <f t="shared" si="364"/>
        <v>4</v>
      </c>
      <c r="E196" s="2">
        <f t="shared" si="364"/>
        <v>4</v>
      </c>
      <c r="F196" s="2">
        <f t="shared" si="364"/>
        <v>7</v>
      </c>
      <c r="G196" s="2">
        <f t="shared" si="364"/>
        <v>4</v>
      </c>
      <c r="H196" s="2">
        <f t="shared" si="364"/>
        <v>5</v>
      </c>
      <c r="I196" s="2">
        <f t="shared" si="364"/>
        <v>6</v>
      </c>
      <c r="J196" s="2">
        <f t="shared" si="320"/>
        <v>0</v>
      </c>
      <c r="K196" s="2">
        <f t="shared" si="321"/>
        <v>0</v>
      </c>
      <c r="L196" s="2">
        <f t="shared" si="322"/>
        <v>0</v>
      </c>
      <c r="M196" s="2">
        <f t="shared" si="365"/>
        <v>0</v>
      </c>
      <c r="N196" s="2">
        <f t="shared" si="366"/>
        <v>0</v>
      </c>
      <c r="O196" s="2">
        <f t="shared" si="367"/>
        <v>0</v>
      </c>
      <c r="P196" s="2">
        <f t="shared" si="368"/>
        <v>0</v>
      </c>
      <c r="Q196" s="2">
        <f t="shared" si="327"/>
        <v>0</v>
      </c>
      <c r="R196" s="2">
        <f t="shared" si="328"/>
        <v>1</v>
      </c>
      <c r="S196" s="2">
        <f t="shared" si="329"/>
        <v>1</v>
      </c>
      <c r="T196" s="2">
        <f t="shared" si="330"/>
        <v>0</v>
      </c>
      <c r="U196" s="2">
        <f t="shared" si="331"/>
        <v>0</v>
      </c>
      <c r="V196" s="2">
        <f t="shared" si="332"/>
        <v>0</v>
      </c>
      <c r="W196" s="2">
        <f t="shared" si="333"/>
        <v>0</v>
      </c>
      <c r="X196" s="2">
        <f t="shared" si="334"/>
        <v>0</v>
      </c>
      <c r="Y196" s="2">
        <f t="shared" si="335"/>
        <v>0</v>
      </c>
      <c r="Z196" s="2">
        <f t="shared" si="336"/>
        <v>0</v>
      </c>
      <c r="AA196" s="2">
        <f t="shared" si="337"/>
        <v>1</v>
      </c>
      <c r="AB196" s="2">
        <f t="shared" si="338"/>
        <v>1</v>
      </c>
      <c r="AC196" s="2">
        <f t="shared" si="339"/>
        <v>2</v>
      </c>
      <c r="AD196" s="2">
        <f t="shared" si="340"/>
        <v>1</v>
      </c>
      <c r="AE196" s="2">
        <f t="shared" si="341"/>
        <v>362</v>
      </c>
      <c r="AF196" s="2">
        <f t="shared" si="342"/>
        <v>4</v>
      </c>
      <c r="AG196" s="2">
        <f t="shared" si="343"/>
        <v>7</v>
      </c>
      <c r="AH196" s="2">
        <f t="shared" si="344"/>
        <v>4</v>
      </c>
      <c r="AI196" s="2">
        <f t="shared" si="345"/>
        <v>5</v>
      </c>
      <c r="AJ196" s="2">
        <f t="shared" si="346"/>
        <v>6</v>
      </c>
      <c r="AK196" s="2">
        <f t="shared" si="347"/>
        <v>1</v>
      </c>
      <c r="AL196" s="2">
        <f t="shared" si="348"/>
        <v>0</v>
      </c>
      <c r="AM196" s="2">
        <f t="shared" si="349"/>
        <v>1</v>
      </c>
      <c r="AN196" s="2">
        <f t="shared" si="350"/>
        <v>0</v>
      </c>
      <c r="AO196" s="2">
        <f t="shared" si="351"/>
        <v>0</v>
      </c>
      <c r="AP196" s="2">
        <f t="shared" si="352"/>
        <v>0</v>
      </c>
      <c r="AQ196" s="2">
        <f t="shared" si="353"/>
        <v>0</v>
      </c>
      <c r="AR196" s="2">
        <f t="shared" si="354"/>
        <v>0</v>
      </c>
      <c r="AS196" s="2">
        <f t="shared" si="355"/>
        <v>0</v>
      </c>
      <c r="AT196" s="2">
        <f t="shared" si="356"/>
        <v>0</v>
      </c>
      <c r="AU196" s="2">
        <f t="shared" si="357"/>
        <v>0</v>
      </c>
      <c r="AV196" s="2">
        <f t="shared" si="358"/>
        <v>0</v>
      </c>
      <c r="AW196" s="2">
        <f t="shared" si="359"/>
        <v>0</v>
      </c>
      <c r="AX196" s="2">
        <f t="shared" si="360"/>
        <v>0</v>
      </c>
      <c r="AY196" s="2">
        <f t="shared" si="361"/>
        <v>0</v>
      </c>
      <c r="AZ196" s="2">
        <f t="shared" si="362"/>
        <v>0</v>
      </c>
      <c r="BA196" s="2">
        <f t="shared" si="363"/>
        <v>0</v>
      </c>
    </row>
    <row r="197" spans="1:53" x14ac:dyDescent="0.2">
      <c r="A197" s="2" t="str">
        <f t="shared" si="318"/>
        <v>Kingsmill Golf Club - River Course</v>
      </c>
      <c r="B197" s="2">
        <v>1</v>
      </c>
      <c r="C197" s="2">
        <f t="shared" si="364"/>
        <v>334</v>
      </c>
      <c r="D197" s="2">
        <f t="shared" si="364"/>
        <v>4</v>
      </c>
      <c r="E197" s="2">
        <f t="shared" si="364"/>
        <v>15</v>
      </c>
      <c r="F197" s="2">
        <f t="shared" si="364"/>
        <v>8</v>
      </c>
      <c r="G197" s="2">
        <f t="shared" si="364"/>
        <v>5</v>
      </c>
      <c r="H197" s="2">
        <f t="shared" si="364"/>
        <v>4</v>
      </c>
      <c r="I197" s="2">
        <f t="shared" si="364"/>
        <v>4</v>
      </c>
      <c r="J197" s="2">
        <f t="shared" si="320"/>
        <v>0</v>
      </c>
      <c r="K197" s="2">
        <f t="shared" si="321"/>
        <v>0</v>
      </c>
      <c r="L197" s="2">
        <f t="shared" si="322"/>
        <v>0</v>
      </c>
      <c r="M197" s="2">
        <f t="shared" si="365"/>
        <v>0</v>
      </c>
      <c r="N197" s="2">
        <f t="shared" si="366"/>
        <v>0</v>
      </c>
      <c r="O197" s="2">
        <f t="shared" si="367"/>
        <v>0</v>
      </c>
      <c r="P197" s="2">
        <f t="shared" si="368"/>
        <v>0</v>
      </c>
      <c r="Q197" s="2">
        <f t="shared" si="327"/>
        <v>0</v>
      </c>
      <c r="R197" s="2">
        <f t="shared" si="328"/>
        <v>1</v>
      </c>
      <c r="S197" s="2">
        <f t="shared" si="329"/>
        <v>1</v>
      </c>
      <c r="T197" s="2">
        <f t="shared" si="330"/>
        <v>0</v>
      </c>
      <c r="U197" s="2">
        <f t="shared" si="331"/>
        <v>0</v>
      </c>
      <c r="V197" s="2">
        <f t="shared" si="332"/>
        <v>0</v>
      </c>
      <c r="W197" s="2">
        <f t="shared" si="333"/>
        <v>0</v>
      </c>
      <c r="X197" s="2">
        <f t="shared" si="334"/>
        <v>0</v>
      </c>
      <c r="Y197" s="2">
        <f t="shared" si="335"/>
        <v>0</v>
      </c>
      <c r="Z197" s="2">
        <f t="shared" si="336"/>
        <v>0</v>
      </c>
      <c r="AA197" s="2">
        <f t="shared" si="337"/>
        <v>1</v>
      </c>
      <c r="AB197" s="2">
        <f t="shared" si="338"/>
        <v>1</v>
      </c>
      <c r="AC197" s="2">
        <f t="shared" si="339"/>
        <v>2</v>
      </c>
      <c r="AD197" s="2">
        <f t="shared" si="340"/>
        <v>1</v>
      </c>
      <c r="AE197" s="2">
        <f t="shared" si="341"/>
        <v>334</v>
      </c>
      <c r="AF197" s="2">
        <f t="shared" si="342"/>
        <v>4</v>
      </c>
      <c r="AG197" s="2">
        <f t="shared" si="343"/>
        <v>8</v>
      </c>
      <c r="AH197" s="2">
        <f t="shared" si="344"/>
        <v>5</v>
      </c>
      <c r="AI197" s="2">
        <f t="shared" si="345"/>
        <v>4</v>
      </c>
      <c r="AJ197" s="2">
        <f t="shared" si="346"/>
        <v>4</v>
      </c>
      <c r="AK197" s="2">
        <f t="shared" si="347"/>
        <v>1</v>
      </c>
      <c r="AL197" s="2">
        <f t="shared" si="348"/>
        <v>0</v>
      </c>
      <c r="AM197" s="2">
        <f t="shared" si="349"/>
        <v>1</v>
      </c>
      <c r="AN197" s="2">
        <f t="shared" si="350"/>
        <v>0</v>
      </c>
      <c r="AO197" s="2">
        <f t="shared" si="351"/>
        <v>0</v>
      </c>
      <c r="AP197" s="2">
        <f t="shared" si="352"/>
        <v>0</v>
      </c>
      <c r="AQ197" s="2">
        <f t="shared" si="353"/>
        <v>0</v>
      </c>
      <c r="AR197" s="2">
        <f t="shared" si="354"/>
        <v>0</v>
      </c>
      <c r="AS197" s="2">
        <f t="shared" si="355"/>
        <v>0</v>
      </c>
      <c r="AT197" s="2">
        <f t="shared" si="356"/>
        <v>0</v>
      </c>
      <c r="AU197" s="2">
        <f t="shared" si="357"/>
        <v>0</v>
      </c>
      <c r="AV197" s="2">
        <f t="shared" si="358"/>
        <v>0</v>
      </c>
      <c r="AW197" s="2">
        <f t="shared" si="359"/>
        <v>0</v>
      </c>
      <c r="AX197" s="2">
        <f t="shared" si="360"/>
        <v>0</v>
      </c>
      <c r="AY197" s="2">
        <f t="shared" si="361"/>
        <v>0</v>
      </c>
      <c r="AZ197" s="2">
        <f t="shared" si="362"/>
        <v>0</v>
      </c>
      <c r="BA197" s="2">
        <f t="shared" si="363"/>
        <v>0</v>
      </c>
    </row>
    <row r="198" spans="1:53" x14ac:dyDescent="0.2">
      <c r="A198" s="2" t="str">
        <f t="shared" si="318"/>
        <v>Kingsmill Golf Club - River Course</v>
      </c>
      <c r="B198" s="2">
        <v>2</v>
      </c>
      <c r="C198" s="2">
        <f t="shared" si="364"/>
        <v>140</v>
      </c>
      <c r="D198" s="2">
        <f t="shared" si="364"/>
        <v>3</v>
      </c>
      <c r="E198" s="2">
        <f t="shared" si="364"/>
        <v>17</v>
      </c>
      <c r="F198" s="2">
        <f t="shared" si="364"/>
        <v>5</v>
      </c>
      <c r="G198" s="2">
        <f t="shared" si="364"/>
        <v>4</v>
      </c>
      <c r="H198" s="2">
        <f t="shared" si="364"/>
        <v>4</v>
      </c>
      <c r="I198" s="2">
        <f t="shared" si="364"/>
        <v>4</v>
      </c>
      <c r="J198" s="2">
        <f t="shared" si="320"/>
        <v>1</v>
      </c>
      <c r="K198" s="2">
        <f t="shared" si="321"/>
        <v>140</v>
      </c>
      <c r="L198" s="2">
        <f t="shared" si="322"/>
        <v>3</v>
      </c>
      <c r="M198" s="2">
        <f t="shared" si="365"/>
        <v>5</v>
      </c>
      <c r="N198" s="2">
        <f t="shared" si="366"/>
        <v>4</v>
      </c>
      <c r="O198" s="2">
        <f t="shared" si="367"/>
        <v>4</v>
      </c>
      <c r="P198" s="2">
        <f t="shared" si="368"/>
        <v>4</v>
      </c>
      <c r="Q198" s="2">
        <f t="shared" si="327"/>
        <v>1</v>
      </c>
      <c r="R198" s="2">
        <f t="shared" si="328"/>
        <v>0</v>
      </c>
      <c r="S198" s="2">
        <f t="shared" si="329"/>
        <v>1</v>
      </c>
      <c r="T198" s="2">
        <f t="shared" si="330"/>
        <v>0</v>
      </c>
      <c r="U198" s="2">
        <f t="shared" si="331"/>
        <v>0</v>
      </c>
      <c r="V198" s="2">
        <f t="shared" si="332"/>
        <v>0</v>
      </c>
      <c r="W198" s="2">
        <f t="shared" si="333"/>
        <v>0</v>
      </c>
      <c r="X198" s="2">
        <f t="shared" si="334"/>
        <v>0</v>
      </c>
      <c r="Y198" s="2">
        <f t="shared" si="335"/>
        <v>0</v>
      </c>
      <c r="Z198" s="2">
        <f t="shared" si="336"/>
        <v>0</v>
      </c>
      <c r="AA198" s="2">
        <f t="shared" si="337"/>
        <v>1</v>
      </c>
      <c r="AB198" s="2">
        <f t="shared" si="338"/>
        <v>0</v>
      </c>
      <c r="AC198" s="2">
        <f t="shared" si="339"/>
        <v>1</v>
      </c>
      <c r="AD198" s="2">
        <f t="shared" si="340"/>
        <v>0</v>
      </c>
      <c r="AE198" s="2">
        <f t="shared" si="341"/>
        <v>0</v>
      </c>
      <c r="AF198" s="2">
        <f t="shared" si="342"/>
        <v>0</v>
      </c>
      <c r="AG198" s="2">
        <f t="shared" si="343"/>
        <v>0</v>
      </c>
      <c r="AH198" s="2">
        <f t="shared" si="344"/>
        <v>0</v>
      </c>
      <c r="AI198" s="2">
        <f t="shared" si="345"/>
        <v>0</v>
      </c>
      <c r="AJ198" s="2">
        <f t="shared" si="346"/>
        <v>0</v>
      </c>
      <c r="AK198" s="2">
        <f t="shared" si="347"/>
        <v>1</v>
      </c>
      <c r="AL198" s="2">
        <f t="shared" si="348"/>
        <v>0</v>
      </c>
      <c r="AM198" s="2">
        <f t="shared" si="349"/>
        <v>1</v>
      </c>
      <c r="AN198" s="2">
        <f t="shared" si="350"/>
        <v>0</v>
      </c>
      <c r="AO198" s="2">
        <f t="shared" si="351"/>
        <v>0</v>
      </c>
      <c r="AP198" s="2">
        <f t="shared" si="352"/>
        <v>0</v>
      </c>
      <c r="AQ198" s="2">
        <f t="shared" si="353"/>
        <v>0</v>
      </c>
      <c r="AR198" s="2">
        <f t="shared" si="354"/>
        <v>0</v>
      </c>
      <c r="AS198" s="2">
        <f t="shared" si="355"/>
        <v>0</v>
      </c>
      <c r="AT198" s="2">
        <f t="shared" si="356"/>
        <v>0</v>
      </c>
      <c r="AU198" s="2">
        <f t="shared" si="357"/>
        <v>0</v>
      </c>
      <c r="AV198" s="2">
        <f t="shared" si="358"/>
        <v>0</v>
      </c>
      <c r="AW198" s="2">
        <f t="shared" si="359"/>
        <v>0</v>
      </c>
      <c r="AX198" s="2">
        <f t="shared" si="360"/>
        <v>0</v>
      </c>
      <c r="AY198" s="2">
        <f t="shared" si="361"/>
        <v>0</v>
      </c>
      <c r="AZ198" s="2">
        <f t="shared" si="362"/>
        <v>0</v>
      </c>
      <c r="BA198" s="2">
        <f t="shared" si="363"/>
        <v>0</v>
      </c>
    </row>
    <row r="199" spans="1:53" x14ac:dyDescent="0.2">
      <c r="A199" s="2" t="str">
        <f t="shared" si="318"/>
        <v>Kingsmill Golf Club - River Course</v>
      </c>
      <c r="B199" s="2">
        <v>3</v>
      </c>
      <c r="C199" s="2">
        <f t="shared" ref="C199:I208" si="369">C22</f>
        <v>452</v>
      </c>
      <c r="D199" s="2">
        <f t="shared" si="369"/>
        <v>5</v>
      </c>
      <c r="E199" s="2">
        <f t="shared" si="369"/>
        <v>7</v>
      </c>
      <c r="F199" s="2">
        <f t="shared" si="369"/>
        <v>7</v>
      </c>
      <c r="G199" s="2">
        <f t="shared" si="369"/>
        <v>10</v>
      </c>
      <c r="H199" s="2">
        <f t="shared" si="369"/>
        <v>6</v>
      </c>
      <c r="I199" s="2">
        <f t="shared" si="369"/>
        <v>5</v>
      </c>
      <c r="J199" s="2">
        <f t="shared" si="320"/>
        <v>0</v>
      </c>
      <c r="K199" s="2">
        <f t="shared" si="321"/>
        <v>0</v>
      </c>
      <c r="L199" s="2">
        <f t="shared" si="322"/>
        <v>0</v>
      </c>
      <c r="M199" s="2">
        <f t="shared" si="365"/>
        <v>0</v>
      </c>
      <c r="N199" s="2">
        <f t="shared" si="366"/>
        <v>0</v>
      </c>
      <c r="O199" s="2">
        <f t="shared" si="367"/>
        <v>0</v>
      </c>
      <c r="P199" s="2">
        <f t="shared" si="368"/>
        <v>0</v>
      </c>
      <c r="Q199" s="2">
        <f t="shared" si="327"/>
        <v>0</v>
      </c>
      <c r="R199" s="2">
        <f t="shared" si="328"/>
        <v>1</v>
      </c>
      <c r="S199" s="2">
        <f t="shared" si="329"/>
        <v>1</v>
      </c>
      <c r="T199" s="2">
        <f t="shared" si="330"/>
        <v>0</v>
      </c>
      <c r="U199" s="2">
        <f t="shared" si="331"/>
        <v>0</v>
      </c>
      <c r="V199" s="2">
        <f t="shared" si="332"/>
        <v>0</v>
      </c>
      <c r="W199" s="2">
        <f t="shared" si="333"/>
        <v>0</v>
      </c>
      <c r="X199" s="2">
        <f t="shared" si="334"/>
        <v>0</v>
      </c>
      <c r="Y199" s="2">
        <f t="shared" si="335"/>
        <v>0</v>
      </c>
      <c r="Z199" s="2">
        <f t="shared" si="336"/>
        <v>0</v>
      </c>
      <c r="AA199" s="2">
        <f t="shared" si="337"/>
        <v>0</v>
      </c>
      <c r="AB199" s="2">
        <f t="shared" si="338"/>
        <v>1</v>
      </c>
      <c r="AC199" s="2">
        <f t="shared" si="339"/>
        <v>1</v>
      </c>
      <c r="AD199" s="2">
        <f t="shared" si="340"/>
        <v>0</v>
      </c>
      <c r="AE199" s="2">
        <f t="shared" si="341"/>
        <v>0</v>
      </c>
      <c r="AF199" s="2">
        <f t="shared" si="342"/>
        <v>0</v>
      </c>
      <c r="AG199" s="2">
        <f t="shared" si="343"/>
        <v>0</v>
      </c>
      <c r="AH199" s="2">
        <f t="shared" si="344"/>
        <v>0</v>
      </c>
      <c r="AI199" s="2">
        <f t="shared" si="345"/>
        <v>0</v>
      </c>
      <c r="AJ199" s="2">
        <f t="shared" si="346"/>
        <v>0</v>
      </c>
      <c r="AK199" s="2">
        <f t="shared" si="347"/>
        <v>1</v>
      </c>
      <c r="AL199" s="2">
        <f t="shared" si="348"/>
        <v>1</v>
      </c>
      <c r="AM199" s="2">
        <f t="shared" si="349"/>
        <v>2</v>
      </c>
      <c r="AN199" s="2">
        <f t="shared" si="350"/>
        <v>1</v>
      </c>
      <c r="AO199" s="2">
        <f t="shared" si="351"/>
        <v>452</v>
      </c>
      <c r="AP199" s="2">
        <f t="shared" si="352"/>
        <v>5</v>
      </c>
      <c r="AQ199" s="2">
        <f t="shared" si="353"/>
        <v>7</v>
      </c>
      <c r="AR199" s="2">
        <f t="shared" si="354"/>
        <v>10</v>
      </c>
      <c r="AS199" s="2">
        <f t="shared" si="355"/>
        <v>6</v>
      </c>
      <c r="AT199" s="2">
        <f t="shared" si="356"/>
        <v>5</v>
      </c>
      <c r="AU199" s="2">
        <f t="shared" si="357"/>
        <v>0</v>
      </c>
      <c r="AV199" s="2">
        <f t="shared" si="358"/>
        <v>0</v>
      </c>
      <c r="AW199" s="2">
        <f t="shared" si="359"/>
        <v>0</v>
      </c>
      <c r="AX199" s="2">
        <f t="shared" si="360"/>
        <v>0</v>
      </c>
      <c r="AY199" s="2">
        <f t="shared" si="361"/>
        <v>0</v>
      </c>
      <c r="AZ199" s="2">
        <f t="shared" si="362"/>
        <v>0</v>
      </c>
      <c r="BA199" s="2">
        <f t="shared" si="363"/>
        <v>0</v>
      </c>
    </row>
    <row r="200" spans="1:53" x14ac:dyDescent="0.2">
      <c r="A200" s="2" t="str">
        <f t="shared" si="318"/>
        <v>Kingsmill Golf Club - River Course</v>
      </c>
      <c r="B200" s="2">
        <v>4</v>
      </c>
      <c r="C200" s="2">
        <f t="shared" si="369"/>
        <v>350</v>
      </c>
      <c r="D200" s="2">
        <f t="shared" si="369"/>
        <v>4</v>
      </c>
      <c r="E200" s="2">
        <f t="shared" si="369"/>
        <v>11</v>
      </c>
      <c r="F200" s="2">
        <f t="shared" si="369"/>
        <v>5</v>
      </c>
      <c r="G200" s="2">
        <f t="shared" si="369"/>
        <v>5</v>
      </c>
      <c r="H200" s="2">
        <f t="shared" si="369"/>
        <v>6</v>
      </c>
      <c r="I200" s="2">
        <f t="shared" si="369"/>
        <v>5</v>
      </c>
      <c r="J200" s="2">
        <f t="shared" si="320"/>
        <v>0</v>
      </c>
      <c r="K200" s="2">
        <f t="shared" si="321"/>
        <v>0</v>
      </c>
      <c r="L200" s="2">
        <f t="shared" si="322"/>
        <v>0</v>
      </c>
      <c r="M200" s="2">
        <f t="shared" si="365"/>
        <v>0</v>
      </c>
      <c r="N200" s="2">
        <f t="shared" si="366"/>
        <v>0</v>
      </c>
      <c r="O200" s="2">
        <f t="shared" si="367"/>
        <v>0</v>
      </c>
      <c r="P200" s="2">
        <f t="shared" si="368"/>
        <v>0</v>
      </c>
      <c r="Q200" s="2">
        <f t="shared" si="327"/>
        <v>0</v>
      </c>
      <c r="R200" s="2">
        <f t="shared" si="328"/>
        <v>1</v>
      </c>
      <c r="S200" s="2">
        <f t="shared" si="329"/>
        <v>1</v>
      </c>
      <c r="T200" s="2">
        <f t="shared" si="330"/>
        <v>0</v>
      </c>
      <c r="U200" s="2">
        <f t="shared" si="331"/>
        <v>0</v>
      </c>
      <c r="V200" s="2">
        <f t="shared" si="332"/>
        <v>0</v>
      </c>
      <c r="W200" s="2">
        <f t="shared" si="333"/>
        <v>0</v>
      </c>
      <c r="X200" s="2">
        <f t="shared" si="334"/>
        <v>0</v>
      </c>
      <c r="Y200" s="2">
        <f t="shared" si="335"/>
        <v>0</v>
      </c>
      <c r="Z200" s="2">
        <f t="shared" si="336"/>
        <v>0</v>
      </c>
      <c r="AA200" s="2">
        <f t="shared" si="337"/>
        <v>1</v>
      </c>
      <c r="AB200" s="2">
        <f t="shared" si="338"/>
        <v>1</v>
      </c>
      <c r="AC200" s="2">
        <f t="shared" si="339"/>
        <v>2</v>
      </c>
      <c r="AD200" s="2">
        <f t="shared" si="340"/>
        <v>1</v>
      </c>
      <c r="AE200" s="2">
        <f t="shared" si="341"/>
        <v>350</v>
      </c>
      <c r="AF200" s="2">
        <f t="shared" si="342"/>
        <v>4</v>
      </c>
      <c r="AG200" s="2">
        <f t="shared" si="343"/>
        <v>5</v>
      </c>
      <c r="AH200" s="2">
        <f t="shared" si="344"/>
        <v>5</v>
      </c>
      <c r="AI200" s="2">
        <f t="shared" si="345"/>
        <v>6</v>
      </c>
      <c r="AJ200" s="2">
        <f t="shared" si="346"/>
        <v>5</v>
      </c>
      <c r="AK200" s="2">
        <f t="shared" si="347"/>
        <v>1</v>
      </c>
      <c r="AL200" s="2">
        <f t="shared" si="348"/>
        <v>0</v>
      </c>
      <c r="AM200" s="2">
        <f t="shared" si="349"/>
        <v>1</v>
      </c>
      <c r="AN200" s="2">
        <f t="shared" si="350"/>
        <v>0</v>
      </c>
      <c r="AO200" s="2">
        <f t="shared" si="351"/>
        <v>0</v>
      </c>
      <c r="AP200" s="2">
        <f t="shared" si="352"/>
        <v>0</v>
      </c>
      <c r="AQ200" s="2">
        <f t="shared" si="353"/>
        <v>0</v>
      </c>
      <c r="AR200" s="2">
        <f t="shared" si="354"/>
        <v>0</v>
      </c>
      <c r="AS200" s="2">
        <f t="shared" si="355"/>
        <v>0</v>
      </c>
      <c r="AT200" s="2">
        <f t="shared" si="356"/>
        <v>0</v>
      </c>
      <c r="AU200" s="2">
        <f t="shared" si="357"/>
        <v>0</v>
      </c>
      <c r="AV200" s="2">
        <f t="shared" si="358"/>
        <v>0</v>
      </c>
      <c r="AW200" s="2">
        <f t="shared" si="359"/>
        <v>0</v>
      </c>
      <c r="AX200" s="2">
        <f t="shared" si="360"/>
        <v>0</v>
      </c>
      <c r="AY200" s="2">
        <f t="shared" si="361"/>
        <v>0</v>
      </c>
      <c r="AZ200" s="2">
        <f t="shared" si="362"/>
        <v>0</v>
      </c>
      <c r="BA200" s="2">
        <f t="shared" si="363"/>
        <v>0</v>
      </c>
    </row>
    <row r="201" spans="1:53" x14ac:dyDescent="0.2">
      <c r="A201" s="2" t="str">
        <f t="shared" si="318"/>
        <v>Kingsmill Golf Club - River Course</v>
      </c>
      <c r="B201" s="2">
        <v>5</v>
      </c>
      <c r="C201" s="2">
        <f t="shared" si="369"/>
        <v>132</v>
      </c>
      <c r="D201" s="2">
        <f t="shared" si="369"/>
        <v>3</v>
      </c>
      <c r="E201" s="2">
        <f t="shared" si="369"/>
        <v>9</v>
      </c>
      <c r="F201" s="2">
        <f t="shared" si="369"/>
        <v>4</v>
      </c>
      <c r="G201" s="2">
        <f t="shared" si="369"/>
        <v>4</v>
      </c>
      <c r="H201" s="2">
        <f t="shared" si="369"/>
        <v>4</v>
      </c>
      <c r="I201" s="2">
        <f t="shared" si="369"/>
        <v>5</v>
      </c>
      <c r="J201" s="2">
        <f t="shared" si="320"/>
        <v>1</v>
      </c>
      <c r="K201" s="2">
        <f t="shared" si="321"/>
        <v>132</v>
      </c>
      <c r="L201" s="2">
        <f t="shared" si="322"/>
        <v>3</v>
      </c>
      <c r="M201" s="2">
        <f t="shared" si="365"/>
        <v>4</v>
      </c>
      <c r="N201" s="2">
        <f t="shared" si="366"/>
        <v>4</v>
      </c>
      <c r="O201" s="2">
        <f t="shared" si="367"/>
        <v>4</v>
      </c>
      <c r="P201" s="2">
        <f t="shared" si="368"/>
        <v>5</v>
      </c>
      <c r="Q201" s="2">
        <f t="shared" si="327"/>
        <v>1</v>
      </c>
      <c r="R201" s="2">
        <f t="shared" si="328"/>
        <v>0</v>
      </c>
      <c r="S201" s="2">
        <f t="shared" si="329"/>
        <v>1</v>
      </c>
      <c r="T201" s="2">
        <f t="shared" si="330"/>
        <v>0</v>
      </c>
      <c r="U201" s="2">
        <f t="shared" si="331"/>
        <v>0</v>
      </c>
      <c r="V201" s="2">
        <f t="shared" si="332"/>
        <v>0</v>
      </c>
      <c r="W201" s="2">
        <f t="shared" si="333"/>
        <v>0</v>
      </c>
      <c r="X201" s="2">
        <f t="shared" si="334"/>
        <v>0</v>
      </c>
      <c r="Y201" s="2">
        <f t="shared" si="335"/>
        <v>0</v>
      </c>
      <c r="Z201" s="2">
        <f t="shared" si="336"/>
        <v>0</v>
      </c>
      <c r="AA201" s="2">
        <f t="shared" si="337"/>
        <v>1</v>
      </c>
      <c r="AB201" s="2">
        <f t="shared" si="338"/>
        <v>0</v>
      </c>
      <c r="AC201" s="2">
        <f t="shared" si="339"/>
        <v>1</v>
      </c>
      <c r="AD201" s="2">
        <f t="shared" si="340"/>
        <v>0</v>
      </c>
      <c r="AE201" s="2">
        <f t="shared" si="341"/>
        <v>0</v>
      </c>
      <c r="AF201" s="2">
        <f t="shared" si="342"/>
        <v>0</v>
      </c>
      <c r="AG201" s="2">
        <f t="shared" si="343"/>
        <v>0</v>
      </c>
      <c r="AH201" s="2">
        <f t="shared" si="344"/>
        <v>0</v>
      </c>
      <c r="AI201" s="2">
        <f t="shared" si="345"/>
        <v>0</v>
      </c>
      <c r="AJ201" s="2">
        <f t="shared" si="346"/>
        <v>0</v>
      </c>
      <c r="AK201" s="2">
        <f t="shared" si="347"/>
        <v>1</v>
      </c>
      <c r="AL201" s="2">
        <f t="shared" si="348"/>
        <v>0</v>
      </c>
      <c r="AM201" s="2">
        <f t="shared" si="349"/>
        <v>1</v>
      </c>
      <c r="AN201" s="2">
        <f t="shared" si="350"/>
        <v>0</v>
      </c>
      <c r="AO201" s="2">
        <f t="shared" si="351"/>
        <v>0</v>
      </c>
      <c r="AP201" s="2">
        <f t="shared" si="352"/>
        <v>0</v>
      </c>
      <c r="AQ201" s="2">
        <f t="shared" si="353"/>
        <v>0</v>
      </c>
      <c r="AR201" s="2">
        <f t="shared" si="354"/>
        <v>0</v>
      </c>
      <c r="AS201" s="2">
        <f t="shared" si="355"/>
        <v>0</v>
      </c>
      <c r="AT201" s="2">
        <f t="shared" si="356"/>
        <v>0</v>
      </c>
      <c r="AU201" s="2">
        <f t="shared" si="357"/>
        <v>0</v>
      </c>
      <c r="AV201" s="2">
        <f t="shared" si="358"/>
        <v>0</v>
      </c>
      <c r="AW201" s="2">
        <f t="shared" si="359"/>
        <v>0</v>
      </c>
      <c r="AX201" s="2">
        <f t="shared" si="360"/>
        <v>0</v>
      </c>
      <c r="AY201" s="2">
        <f t="shared" si="361"/>
        <v>0</v>
      </c>
      <c r="AZ201" s="2">
        <f t="shared" si="362"/>
        <v>0</v>
      </c>
      <c r="BA201" s="2">
        <f t="shared" si="363"/>
        <v>0</v>
      </c>
    </row>
    <row r="202" spans="1:53" x14ac:dyDescent="0.2">
      <c r="A202" s="2" t="str">
        <f t="shared" si="318"/>
        <v>Kingsmill Golf Club - River Course</v>
      </c>
      <c r="B202" s="2">
        <v>6</v>
      </c>
      <c r="C202" s="2">
        <f t="shared" si="369"/>
        <v>323</v>
      </c>
      <c r="D202" s="2">
        <f t="shared" si="369"/>
        <v>4</v>
      </c>
      <c r="E202" s="2">
        <f t="shared" si="369"/>
        <v>3</v>
      </c>
      <c r="F202" s="2">
        <f t="shared" si="369"/>
        <v>5</v>
      </c>
      <c r="G202" s="2">
        <f t="shared" si="369"/>
        <v>5</v>
      </c>
      <c r="H202" s="2">
        <f t="shared" si="369"/>
        <v>5</v>
      </c>
      <c r="I202" s="2">
        <f t="shared" si="369"/>
        <v>4</v>
      </c>
      <c r="J202" s="2">
        <f t="shared" si="320"/>
        <v>0</v>
      </c>
      <c r="K202" s="2">
        <f t="shared" si="321"/>
        <v>0</v>
      </c>
      <c r="L202" s="2">
        <f t="shared" si="322"/>
        <v>0</v>
      </c>
      <c r="M202" s="2">
        <f t="shared" si="365"/>
        <v>0</v>
      </c>
      <c r="N202" s="2">
        <f t="shared" si="366"/>
        <v>0</v>
      </c>
      <c r="O202" s="2">
        <f t="shared" si="367"/>
        <v>0</v>
      </c>
      <c r="P202" s="2">
        <f t="shared" si="368"/>
        <v>0</v>
      </c>
      <c r="Q202" s="2">
        <f t="shared" si="327"/>
        <v>0</v>
      </c>
      <c r="R202" s="2">
        <f t="shared" si="328"/>
        <v>1</v>
      </c>
      <c r="S202" s="2">
        <f t="shared" si="329"/>
        <v>1</v>
      </c>
      <c r="T202" s="2">
        <f t="shared" si="330"/>
        <v>0</v>
      </c>
      <c r="U202" s="2">
        <f t="shared" si="331"/>
        <v>0</v>
      </c>
      <c r="V202" s="2">
        <f t="shared" si="332"/>
        <v>0</v>
      </c>
      <c r="W202" s="2">
        <f t="shared" si="333"/>
        <v>0</v>
      </c>
      <c r="X202" s="2">
        <f t="shared" si="334"/>
        <v>0</v>
      </c>
      <c r="Y202" s="2">
        <f t="shared" si="335"/>
        <v>0</v>
      </c>
      <c r="Z202" s="2">
        <f t="shared" si="336"/>
        <v>0</v>
      </c>
      <c r="AA202" s="2">
        <f t="shared" si="337"/>
        <v>1</v>
      </c>
      <c r="AB202" s="2">
        <f t="shared" si="338"/>
        <v>1</v>
      </c>
      <c r="AC202" s="2">
        <f t="shared" si="339"/>
        <v>2</v>
      </c>
      <c r="AD202" s="2">
        <f t="shared" si="340"/>
        <v>1</v>
      </c>
      <c r="AE202" s="2">
        <f t="shared" si="341"/>
        <v>323</v>
      </c>
      <c r="AF202" s="2">
        <f t="shared" si="342"/>
        <v>4</v>
      </c>
      <c r="AG202" s="2">
        <f t="shared" si="343"/>
        <v>5</v>
      </c>
      <c r="AH202" s="2">
        <f t="shared" si="344"/>
        <v>5</v>
      </c>
      <c r="AI202" s="2">
        <f t="shared" si="345"/>
        <v>5</v>
      </c>
      <c r="AJ202" s="2">
        <f t="shared" si="346"/>
        <v>4</v>
      </c>
      <c r="AK202" s="2">
        <f t="shared" si="347"/>
        <v>1</v>
      </c>
      <c r="AL202" s="2">
        <f t="shared" si="348"/>
        <v>0</v>
      </c>
      <c r="AM202" s="2">
        <f t="shared" si="349"/>
        <v>1</v>
      </c>
      <c r="AN202" s="2">
        <f t="shared" si="350"/>
        <v>0</v>
      </c>
      <c r="AO202" s="2">
        <f t="shared" si="351"/>
        <v>0</v>
      </c>
      <c r="AP202" s="2">
        <f t="shared" si="352"/>
        <v>0</v>
      </c>
      <c r="AQ202" s="2">
        <f t="shared" si="353"/>
        <v>0</v>
      </c>
      <c r="AR202" s="2">
        <f t="shared" si="354"/>
        <v>0</v>
      </c>
      <c r="AS202" s="2">
        <f t="shared" si="355"/>
        <v>0</v>
      </c>
      <c r="AT202" s="2">
        <f t="shared" si="356"/>
        <v>0</v>
      </c>
      <c r="AU202" s="2">
        <f t="shared" si="357"/>
        <v>0</v>
      </c>
      <c r="AV202" s="2">
        <f t="shared" si="358"/>
        <v>0</v>
      </c>
      <c r="AW202" s="2">
        <f t="shared" si="359"/>
        <v>0</v>
      </c>
      <c r="AX202" s="2">
        <f t="shared" si="360"/>
        <v>0</v>
      </c>
      <c r="AY202" s="2">
        <f t="shared" si="361"/>
        <v>0</v>
      </c>
      <c r="AZ202" s="2">
        <f t="shared" si="362"/>
        <v>0</v>
      </c>
      <c r="BA202" s="2">
        <f t="shared" si="363"/>
        <v>0</v>
      </c>
    </row>
    <row r="203" spans="1:53" x14ac:dyDescent="0.2">
      <c r="A203" s="2" t="str">
        <f t="shared" si="318"/>
        <v>Kingsmill Golf Club - River Course</v>
      </c>
      <c r="B203" s="2">
        <v>7</v>
      </c>
      <c r="C203" s="2">
        <f t="shared" si="369"/>
        <v>466</v>
      </c>
      <c r="D203" s="2">
        <f t="shared" si="369"/>
        <v>5</v>
      </c>
      <c r="E203" s="2">
        <f t="shared" si="369"/>
        <v>13</v>
      </c>
      <c r="F203" s="2">
        <f t="shared" si="369"/>
        <v>6</v>
      </c>
      <c r="G203" s="2">
        <f t="shared" si="369"/>
        <v>6</v>
      </c>
      <c r="H203" s="2">
        <f t="shared" si="369"/>
        <v>4</v>
      </c>
      <c r="I203" s="2">
        <f t="shared" si="369"/>
        <v>5</v>
      </c>
      <c r="J203" s="2">
        <f t="shared" si="320"/>
        <v>0</v>
      </c>
      <c r="K203" s="2">
        <f t="shared" si="321"/>
        <v>0</v>
      </c>
      <c r="L203" s="2">
        <f t="shared" si="322"/>
        <v>0</v>
      </c>
      <c r="M203" s="2">
        <f t="shared" si="365"/>
        <v>0</v>
      </c>
      <c r="N203" s="2">
        <f t="shared" si="366"/>
        <v>0</v>
      </c>
      <c r="O203" s="2">
        <f t="shared" si="367"/>
        <v>0</v>
      </c>
      <c r="P203" s="2">
        <f t="shared" si="368"/>
        <v>0</v>
      </c>
      <c r="Q203" s="2">
        <f t="shared" si="327"/>
        <v>0</v>
      </c>
      <c r="R203" s="2">
        <f t="shared" si="328"/>
        <v>1</v>
      </c>
      <c r="S203" s="2">
        <f t="shared" si="329"/>
        <v>1</v>
      </c>
      <c r="T203" s="2">
        <f t="shared" si="330"/>
        <v>0</v>
      </c>
      <c r="U203" s="2">
        <f t="shared" si="331"/>
        <v>0</v>
      </c>
      <c r="V203" s="2">
        <f t="shared" si="332"/>
        <v>0</v>
      </c>
      <c r="W203" s="2">
        <f t="shared" si="333"/>
        <v>0</v>
      </c>
      <c r="X203" s="2">
        <f t="shared" si="334"/>
        <v>0</v>
      </c>
      <c r="Y203" s="2">
        <f t="shared" si="335"/>
        <v>0</v>
      </c>
      <c r="Z203" s="2">
        <f t="shared" si="336"/>
        <v>0</v>
      </c>
      <c r="AA203" s="2">
        <f t="shared" si="337"/>
        <v>0</v>
      </c>
      <c r="AB203" s="2">
        <f t="shared" si="338"/>
        <v>1</v>
      </c>
      <c r="AC203" s="2">
        <f t="shared" si="339"/>
        <v>1</v>
      </c>
      <c r="AD203" s="2">
        <f t="shared" si="340"/>
        <v>0</v>
      </c>
      <c r="AE203" s="2">
        <f t="shared" si="341"/>
        <v>0</v>
      </c>
      <c r="AF203" s="2">
        <f t="shared" si="342"/>
        <v>0</v>
      </c>
      <c r="AG203" s="2">
        <f t="shared" si="343"/>
        <v>0</v>
      </c>
      <c r="AH203" s="2">
        <f t="shared" si="344"/>
        <v>0</v>
      </c>
      <c r="AI203" s="2">
        <f t="shared" si="345"/>
        <v>0</v>
      </c>
      <c r="AJ203" s="2">
        <f t="shared" si="346"/>
        <v>0</v>
      </c>
      <c r="AK203" s="2">
        <f t="shared" si="347"/>
        <v>1</v>
      </c>
      <c r="AL203" s="2">
        <f t="shared" si="348"/>
        <v>1</v>
      </c>
      <c r="AM203" s="2">
        <f t="shared" si="349"/>
        <v>2</v>
      </c>
      <c r="AN203" s="2">
        <f t="shared" si="350"/>
        <v>1</v>
      </c>
      <c r="AO203" s="2">
        <f t="shared" si="351"/>
        <v>466</v>
      </c>
      <c r="AP203" s="2">
        <f t="shared" si="352"/>
        <v>5</v>
      </c>
      <c r="AQ203" s="2">
        <f t="shared" si="353"/>
        <v>6</v>
      </c>
      <c r="AR203" s="2">
        <f t="shared" si="354"/>
        <v>6</v>
      </c>
      <c r="AS203" s="2">
        <f t="shared" si="355"/>
        <v>4</v>
      </c>
      <c r="AT203" s="2">
        <f t="shared" si="356"/>
        <v>5</v>
      </c>
      <c r="AU203" s="2">
        <f t="shared" si="357"/>
        <v>0</v>
      </c>
      <c r="AV203" s="2">
        <f t="shared" si="358"/>
        <v>0</v>
      </c>
      <c r="AW203" s="2">
        <f t="shared" si="359"/>
        <v>0</v>
      </c>
      <c r="AX203" s="2">
        <f t="shared" si="360"/>
        <v>0</v>
      </c>
      <c r="AY203" s="2">
        <f t="shared" si="361"/>
        <v>0</v>
      </c>
      <c r="AZ203" s="2">
        <f t="shared" si="362"/>
        <v>0</v>
      </c>
      <c r="BA203" s="2">
        <f t="shared" si="363"/>
        <v>0</v>
      </c>
    </row>
    <row r="204" spans="1:53" x14ac:dyDescent="0.2">
      <c r="A204" s="2" t="str">
        <f t="shared" si="318"/>
        <v>Kingsmill Golf Club - River Course</v>
      </c>
      <c r="B204" s="2">
        <v>8</v>
      </c>
      <c r="C204" s="2">
        <f t="shared" si="369"/>
        <v>365</v>
      </c>
      <c r="D204" s="2">
        <f t="shared" si="369"/>
        <v>4</v>
      </c>
      <c r="E204" s="2">
        <f t="shared" si="369"/>
        <v>1</v>
      </c>
      <c r="F204" s="2">
        <f t="shared" si="369"/>
        <v>4</v>
      </c>
      <c r="G204" s="2">
        <f t="shared" si="369"/>
        <v>7</v>
      </c>
      <c r="H204" s="2">
        <f t="shared" si="369"/>
        <v>7</v>
      </c>
      <c r="I204" s="2">
        <f t="shared" si="369"/>
        <v>4</v>
      </c>
      <c r="J204" s="2">
        <f t="shared" si="320"/>
        <v>0</v>
      </c>
      <c r="K204" s="2">
        <f t="shared" si="321"/>
        <v>0</v>
      </c>
      <c r="L204" s="2">
        <f t="shared" si="322"/>
        <v>0</v>
      </c>
      <c r="M204" s="2">
        <f t="shared" si="365"/>
        <v>0</v>
      </c>
      <c r="N204" s="2">
        <f t="shared" si="366"/>
        <v>0</v>
      </c>
      <c r="O204" s="2">
        <f t="shared" si="367"/>
        <v>0</v>
      </c>
      <c r="P204" s="2">
        <f t="shared" si="368"/>
        <v>0</v>
      </c>
      <c r="Q204" s="2">
        <f t="shared" si="327"/>
        <v>0</v>
      </c>
      <c r="R204" s="2">
        <f t="shared" si="328"/>
        <v>1</v>
      </c>
      <c r="S204" s="2">
        <f t="shared" si="329"/>
        <v>1</v>
      </c>
      <c r="T204" s="2">
        <f t="shared" si="330"/>
        <v>0</v>
      </c>
      <c r="U204" s="2">
        <f t="shared" si="331"/>
        <v>0</v>
      </c>
      <c r="V204" s="2">
        <f t="shared" si="332"/>
        <v>0</v>
      </c>
      <c r="W204" s="2">
        <f t="shared" si="333"/>
        <v>0</v>
      </c>
      <c r="X204" s="2">
        <f t="shared" si="334"/>
        <v>0</v>
      </c>
      <c r="Y204" s="2">
        <f t="shared" si="335"/>
        <v>0</v>
      </c>
      <c r="Z204" s="2">
        <f t="shared" si="336"/>
        <v>0</v>
      </c>
      <c r="AA204" s="2">
        <f t="shared" si="337"/>
        <v>1</v>
      </c>
      <c r="AB204" s="2">
        <f t="shared" si="338"/>
        <v>1</v>
      </c>
      <c r="AC204" s="2">
        <f t="shared" si="339"/>
        <v>2</v>
      </c>
      <c r="AD204" s="2">
        <f t="shared" si="340"/>
        <v>1</v>
      </c>
      <c r="AE204" s="2">
        <f t="shared" si="341"/>
        <v>365</v>
      </c>
      <c r="AF204" s="2">
        <f t="shared" si="342"/>
        <v>4</v>
      </c>
      <c r="AG204" s="2">
        <f t="shared" si="343"/>
        <v>4</v>
      </c>
      <c r="AH204" s="2">
        <f t="shared" si="344"/>
        <v>7</v>
      </c>
      <c r="AI204" s="2">
        <f t="shared" si="345"/>
        <v>7</v>
      </c>
      <c r="AJ204" s="2">
        <f t="shared" si="346"/>
        <v>4</v>
      </c>
      <c r="AK204" s="2">
        <f t="shared" si="347"/>
        <v>1</v>
      </c>
      <c r="AL204" s="2">
        <f t="shared" si="348"/>
        <v>0</v>
      </c>
      <c r="AM204" s="2">
        <f t="shared" si="349"/>
        <v>1</v>
      </c>
      <c r="AN204" s="2">
        <f t="shared" si="350"/>
        <v>0</v>
      </c>
      <c r="AO204" s="2">
        <f t="shared" si="351"/>
        <v>0</v>
      </c>
      <c r="AP204" s="2">
        <f t="shared" si="352"/>
        <v>0</v>
      </c>
      <c r="AQ204" s="2">
        <f t="shared" si="353"/>
        <v>0</v>
      </c>
      <c r="AR204" s="2">
        <f t="shared" si="354"/>
        <v>0</v>
      </c>
      <c r="AS204" s="2">
        <f t="shared" si="355"/>
        <v>0</v>
      </c>
      <c r="AT204" s="2">
        <f t="shared" si="356"/>
        <v>0</v>
      </c>
      <c r="AU204" s="2">
        <f t="shared" si="357"/>
        <v>0</v>
      </c>
      <c r="AV204" s="2">
        <f t="shared" si="358"/>
        <v>0</v>
      </c>
      <c r="AW204" s="2">
        <f t="shared" si="359"/>
        <v>0</v>
      </c>
      <c r="AX204" s="2">
        <f t="shared" si="360"/>
        <v>0</v>
      </c>
      <c r="AY204" s="2">
        <f t="shared" si="361"/>
        <v>0</v>
      </c>
      <c r="AZ204" s="2">
        <f t="shared" si="362"/>
        <v>0</v>
      </c>
      <c r="BA204" s="2">
        <f t="shared" si="363"/>
        <v>0</v>
      </c>
    </row>
    <row r="205" spans="1:53" x14ac:dyDescent="0.2">
      <c r="A205" s="2" t="str">
        <f t="shared" si="318"/>
        <v>Kingsmill Golf Club - River Course</v>
      </c>
      <c r="B205" s="2">
        <v>9</v>
      </c>
      <c r="C205" s="2">
        <f t="shared" si="369"/>
        <v>400</v>
      </c>
      <c r="D205" s="2">
        <f t="shared" si="369"/>
        <v>4</v>
      </c>
      <c r="E205" s="2">
        <f t="shared" si="369"/>
        <v>5</v>
      </c>
      <c r="F205" s="2">
        <f t="shared" si="369"/>
        <v>6</v>
      </c>
      <c r="G205" s="2">
        <f t="shared" si="369"/>
        <v>4</v>
      </c>
      <c r="H205" s="2">
        <f t="shared" si="369"/>
        <v>6</v>
      </c>
      <c r="I205" s="2">
        <f t="shared" si="369"/>
        <v>5</v>
      </c>
      <c r="J205" s="2">
        <f t="shared" si="320"/>
        <v>0</v>
      </c>
      <c r="K205" s="2">
        <f t="shared" si="321"/>
        <v>0</v>
      </c>
      <c r="L205" s="2">
        <f t="shared" si="322"/>
        <v>0</v>
      </c>
      <c r="M205" s="2">
        <f t="shared" si="365"/>
        <v>0</v>
      </c>
      <c r="N205" s="2">
        <f t="shared" si="366"/>
        <v>0</v>
      </c>
      <c r="O205" s="2">
        <f t="shared" si="367"/>
        <v>0</v>
      </c>
      <c r="P205" s="2">
        <f t="shared" si="368"/>
        <v>0</v>
      </c>
      <c r="Q205" s="2">
        <f t="shared" si="327"/>
        <v>0</v>
      </c>
      <c r="R205" s="2">
        <f t="shared" si="328"/>
        <v>1</v>
      </c>
      <c r="S205" s="2">
        <f t="shared" si="329"/>
        <v>1</v>
      </c>
      <c r="T205" s="2">
        <f t="shared" si="330"/>
        <v>0</v>
      </c>
      <c r="U205" s="2">
        <f t="shared" si="331"/>
        <v>0</v>
      </c>
      <c r="V205" s="2">
        <f t="shared" si="332"/>
        <v>0</v>
      </c>
      <c r="W205" s="2">
        <f t="shared" si="333"/>
        <v>0</v>
      </c>
      <c r="X205" s="2">
        <f t="shared" si="334"/>
        <v>0</v>
      </c>
      <c r="Y205" s="2">
        <f t="shared" si="335"/>
        <v>0</v>
      </c>
      <c r="Z205" s="2">
        <f t="shared" si="336"/>
        <v>0</v>
      </c>
      <c r="AA205" s="2">
        <f t="shared" si="337"/>
        <v>1</v>
      </c>
      <c r="AB205" s="2">
        <f t="shared" si="338"/>
        <v>1</v>
      </c>
      <c r="AC205" s="2">
        <f t="shared" si="339"/>
        <v>2</v>
      </c>
      <c r="AD205" s="2">
        <f t="shared" si="340"/>
        <v>1</v>
      </c>
      <c r="AE205" s="2">
        <f t="shared" si="341"/>
        <v>400</v>
      </c>
      <c r="AF205" s="2">
        <f t="shared" si="342"/>
        <v>4</v>
      </c>
      <c r="AG205" s="2">
        <f t="shared" si="343"/>
        <v>6</v>
      </c>
      <c r="AH205" s="2">
        <f t="shared" si="344"/>
        <v>4</v>
      </c>
      <c r="AI205" s="2">
        <f t="shared" si="345"/>
        <v>6</v>
      </c>
      <c r="AJ205" s="2">
        <f t="shared" si="346"/>
        <v>5</v>
      </c>
      <c r="AK205" s="2">
        <f t="shared" si="347"/>
        <v>1</v>
      </c>
      <c r="AL205" s="2">
        <f t="shared" si="348"/>
        <v>0</v>
      </c>
      <c r="AM205" s="2">
        <f t="shared" si="349"/>
        <v>1</v>
      </c>
      <c r="AN205" s="2">
        <f t="shared" si="350"/>
        <v>0</v>
      </c>
      <c r="AO205" s="2">
        <f t="shared" si="351"/>
        <v>0</v>
      </c>
      <c r="AP205" s="2">
        <f t="shared" si="352"/>
        <v>0</v>
      </c>
      <c r="AQ205" s="2">
        <f t="shared" si="353"/>
        <v>0</v>
      </c>
      <c r="AR205" s="2">
        <f t="shared" si="354"/>
        <v>0</v>
      </c>
      <c r="AS205" s="2">
        <f t="shared" si="355"/>
        <v>0</v>
      </c>
      <c r="AT205" s="2">
        <f t="shared" si="356"/>
        <v>0</v>
      </c>
      <c r="AU205" s="2">
        <f t="shared" si="357"/>
        <v>0</v>
      </c>
      <c r="AV205" s="2">
        <f t="shared" si="358"/>
        <v>0</v>
      </c>
      <c r="AW205" s="2">
        <f t="shared" si="359"/>
        <v>0</v>
      </c>
      <c r="AX205" s="2">
        <f t="shared" si="360"/>
        <v>0</v>
      </c>
      <c r="AY205" s="2">
        <f t="shared" si="361"/>
        <v>0</v>
      </c>
      <c r="AZ205" s="2">
        <f t="shared" si="362"/>
        <v>0</v>
      </c>
      <c r="BA205" s="2">
        <f t="shared" si="363"/>
        <v>0</v>
      </c>
    </row>
    <row r="206" spans="1:53" x14ac:dyDescent="0.2">
      <c r="A206" s="2" t="str">
        <f t="shared" si="318"/>
        <v>Kingsmill Golf Club - River Course</v>
      </c>
      <c r="B206" s="2">
        <v>10</v>
      </c>
      <c r="C206" s="2">
        <f t="shared" si="369"/>
        <v>299</v>
      </c>
      <c r="D206" s="2">
        <f t="shared" si="369"/>
        <v>4</v>
      </c>
      <c r="E206" s="2">
        <f t="shared" si="369"/>
        <v>10</v>
      </c>
      <c r="F206" s="2">
        <f t="shared" si="369"/>
        <v>4</v>
      </c>
      <c r="G206" s="2">
        <f t="shared" si="369"/>
        <v>5</v>
      </c>
      <c r="H206" s="2">
        <f t="shared" si="369"/>
        <v>5</v>
      </c>
      <c r="I206" s="2">
        <f t="shared" si="369"/>
        <v>5</v>
      </c>
      <c r="J206" s="2">
        <f t="shared" si="320"/>
        <v>0</v>
      </c>
      <c r="K206" s="2">
        <f t="shared" si="321"/>
        <v>0</v>
      </c>
      <c r="L206" s="2">
        <f t="shared" si="322"/>
        <v>0</v>
      </c>
      <c r="M206" s="2">
        <f t="shared" si="365"/>
        <v>0</v>
      </c>
      <c r="N206" s="2">
        <f t="shared" si="366"/>
        <v>0</v>
      </c>
      <c r="O206" s="2">
        <f t="shared" si="367"/>
        <v>0</v>
      </c>
      <c r="P206" s="2">
        <f t="shared" si="368"/>
        <v>0</v>
      </c>
      <c r="Q206" s="2">
        <f t="shared" si="327"/>
        <v>1</v>
      </c>
      <c r="R206" s="2">
        <f t="shared" si="328"/>
        <v>1</v>
      </c>
      <c r="S206" s="2">
        <f t="shared" si="329"/>
        <v>2</v>
      </c>
      <c r="T206" s="2">
        <f t="shared" si="330"/>
        <v>1</v>
      </c>
      <c r="U206" s="2">
        <f t="shared" si="331"/>
        <v>299</v>
      </c>
      <c r="V206" s="2">
        <f t="shared" si="332"/>
        <v>4</v>
      </c>
      <c r="W206" s="2">
        <f t="shared" si="333"/>
        <v>4</v>
      </c>
      <c r="X206" s="2">
        <f t="shared" si="334"/>
        <v>5</v>
      </c>
      <c r="Y206" s="2">
        <f t="shared" si="335"/>
        <v>5</v>
      </c>
      <c r="Z206" s="2">
        <f t="shared" si="336"/>
        <v>5</v>
      </c>
      <c r="AA206" s="2">
        <f t="shared" si="337"/>
        <v>1</v>
      </c>
      <c r="AB206" s="2">
        <f t="shared" si="338"/>
        <v>0</v>
      </c>
      <c r="AC206" s="2">
        <f t="shared" si="339"/>
        <v>1</v>
      </c>
      <c r="AD206" s="2">
        <f t="shared" si="340"/>
        <v>0</v>
      </c>
      <c r="AE206" s="2">
        <f t="shared" si="341"/>
        <v>0</v>
      </c>
      <c r="AF206" s="2">
        <f t="shared" si="342"/>
        <v>0</v>
      </c>
      <c r="AG206" s="2">
        <f t="shared" si="343"/>
        <v>0</v>
      </c>
      <c r="AH206" s="2">
        <f t="shared" si="344"/>
        <v>0</v>
      </c>
      <c r="AI206" s="2">
        <f t="shared" si="345"/>
        <v>0</v>
      </c>
      <c r="AJ206" s="2">
        <f t="shared" si="346"/>
        <v>0</v>
      </c>
      <c r="AK206" s="2">
        <f t="shared" si="347"/>
        <v>1</v>
      </c>
      <c r="AL206" s="2">
        <f t="shared" si="348"/>
        <v>0</v>
      </c>
      <c r="AM206" s="2">
        <f t="shared" si="349"/>
        <v>1</v>
      </c>
      <c r="AN206" s="2">
        <f t="shared" si="350"/>
        <v>0</v>
      </c>
      <c r="AO206" s="2">
        <f t="shared" si="351"/>
        <v>0</v>
      </c>
      <c r="AP206" s="2">
        <f t="shared" si="352"/>
        <v>0</v>
      </c>
      <c r="AQ206" s="2">
        <f t="shared" si="353"/>
        <v>0</v>
      </c>
      <c r="AR206" s="2">
        <f t="shared" si="354"/>
        <v>0</v>
      </c>
      <c r="AS206" s="2">
        <f t="shared" si="355"/>
        <v>0</v>
      </c>
      <c r="AT206" s="2">
        <f t="shared" si="356"/>
        <v>0</v>
      </c>
      <c r="AU206" s="2">
        <f t="shared" si="357"/>
        <v>0</v>
      </c>
      <c r="AV206" s="2">
        <f t="shared" si="358"/>
        <v>0</v>
      </c>
      <c r="AW206" s="2">
        <f t="shared" si="359"/>
        <v>0</v>
      </c>
      <c r="AX206" s="2">
        <f t="shared" si="360"/>
        <v>0</v>
      </c>
      <c r="AY206" s="2">
        <f t="shared" si="361"/>
        <v>0</v>
      </c>
      <c r="AZ206" s="2">
        <f t="shared" si="362"/>
        <v>0</v>
      </c>
      <c r="BA206" s="2">
        <f t="shared" si="363"/>
        <v>0</v>
      </c>
    </row>
    <row r="207" spans="1:53" x14ac:dyDescent="0.2">
      <c r="A207" s="2" t="str">
        <f t="shared" si="318"/>
        <v>Kingsmill Golf Club - River Course</v>
      </c>
      <c r="B207" s="2">
        <v>11</v>
      </c>
      <c r="C207" s="2">
        <f t="shared" si="369"/>
        <v>332</v>
      </c>
      <c r="D207" s="2">
        <f t="shared" si="369"/>
        <v>4</v>
      </c>
      <c r="E207" s="2">
        <f t="shared" si="369"/>
        <v>4</v>
      </c>
      <c r="F207" s="2">
        <f t="shared" si="369"/>
        <v>5</v>
      </c>
      <c r="G207" s="2">
        <f t="shared" si="369"/>
        <v>5</v>
      </c>
      <c r="H207" s="2">
        <f t="shared" si="369"/>
        <v>5</v>
      </c>
      <c r="I207" s="2">
        <f t="shared" si="369"/>
        <v>4</v>
      </c>
      <c r="J207" s="2">
        <f t="shared" si="320"/>
        <v>0</v>
      </c>
      <c r="K207" s="2">
        <f t="shared" si="321"/>
        <v>0</v>
      </c>
      <c r="L207" s="2">
        <f t="shared" si="322"/>
        <v>0</v>
      </c>
      <c r="M207" s="2">
        <f t="shared" si="365"/>
        <v>0</v>
      </c>
      <c r="N207" s="2">
        <f t="shared" si="366"/>
        <v>0</v>
      </c>
      <c r="O207" s="2">
        <f t="shared" si="367"/>
        <v>0</v>
      </c>
      <c r="P207" s="2">
        <f t="shared" si="368"/>
        <v>0</v>
      </c>
      <c r="Q207" s="2">
        <f t="shared" si="327"/>
        <v>0</v>
      </c>
      <c r="R207" s="2">
        <f t="shared" si="328"/>
        <v>1</v>
      </c>
      <c r="S207" s="2">
        <f t="shared" si="329"/>
        <v>1</v>
      </c>
      <c r="T207" s="2">
        <f t="shared" si="330"/>
        <v>0</v>
      </c>
      <c r="U207" s="2">
        <f t="shared" si="331"/>
        <v>0</v>
      </c>
      <c r="V207" s="2">
        <f t="shared" si="332"/>
        <v>0</v>
      </c>
      <c r="W207" s="2">
        <f t="shared" si="333"/>
        <v>0</v>
      </c>
      <c r="X207" s="2">
        <f t="shared" si="334"/>
        <v>0</v>
      </c>
      <c r="Y207" s="2">
        <f t="shared" si="335"/>
        <v>0</v>
      </c>
      <c r="Z207" s="2">
        <f t="shared" si="336"/>
        <v>0</v>
      </c>
      <c r="AA207" s="2">
        <f t="shared" si="337"/>
        <v>1</v>
      </c>
      <c r="AB207" s="2">
        <f t="shared" si="338"/>
        <v>1</v>
      </c>
      <c r="AC207" s="2">
        <f t="shared" si="339"/>
        <v>2</v>
      </c>
      <c r="AD207" s="2">
        <f t="shared" si="340"/>
        <v>1</v>
      </c>
      <c r="AE207" s="2">
        <f t="shared" si="341"/>
        <v>332</v>
      </c>
      <c r="AF207" s="2">
        <f t="shared" si="342"/>
        <v>4</v>
      </c>
      <c r="AG207" s="2">
        <f t="shared" si="343"/>
        <v>5</v>
      </c>
      <c r="AH207" s="2">
        <f t="shared" si="344"/>
        <v>5</v>
      </c>
      <c r="AI207" s="2">
        <f t="shared" si="345"/>
        <v>5</v>
      </c>
      <c r="AJ207" s="2">
        <f t="shared" si="346"/>
        <v>4</v>
      </c>
      <c r="AK207" s="2">
        <f t="shared" si="347"/>
        <v>1</v>
      </c>
      <c r="AL207" s="2">
        <f t="shared" si="348"/>
        <v>0</v>
      </c>
      <c r="AM207" s="2">
        <f t="shared" si="349"/>
        <v>1</v>
      </c>
      <c r="AN207" s="2">
        <f t="shared" si="350"/>
        <v>0</v>
      </c>
      <c r="AO207" s="2">
        <f t="shared" si="351"/>
        <v>0</v>
      </c>
      <c r="AP207" s="2">
        <f t="shared" si="352"/>
        <v>0</v>
      </c>
      <c r="AQ207" s="2">
        <f t="shared" si="353"/>
        <v>0</v>
      </c>
      <c r="AR207" s="2">
        <f t="shared" si="354"/>
        <v>0</v>
      </c>
      <c r="AS207" s="2">
        <f t="shared" si="355"/>
        <v>0</v>
      </c>
      <c r="AT207" s="2">
        <f t="shared" si="356"/>
        <v>0</v>
      </c>
      <c r="AU207" s="2">
        <f t="shared" si="357"/>
        <v>0</v>
      </c>
      <c r="AV207" s="2">
        <f t="shared" si="358"/>
        <v>0</v>
      </c>
      <c r="AW207" s="2">
        <f t="shared" si="359"/>
        <v>0</v>
      </c>
      <c r="AX207" s="2">
        <f t="shared" si="360"/>
        <v>0</v>
      </c>
      <c r="AY207" s="2">
        <f t="shared" si="361"/>
        <v>0</v>
      </c>
      <c r="AZ207" s="2">
        <f t="shared" si="362"/>
        <v>0</v>
      </c>
      <c r="BA207" s="2">
        <f t="shared" si="363"/>
        <v>0</v>
      </c>
    </row>
    <row r="208" spans="1:53" x14ac:dyDescent="0.2">
      <c r="A208" s="2" t="str">
        <f t="shared" si="318"/>
        <v>Kingsmill Golf Club - River Course</v>
      </c>
      <c r="B208" s="2">
        <v>12</v>
      </c>
      <c r="C208" s="2">
        <f t="shared" si="369"/>
        <v>344</v>
      </c>
      <c r="D208" s="2">
        <f t="shared" si="369"/>
        <v>4</v>
      </c>
      <c r="E208" s="2">
        <f t="shared" si="369"/>
        <v>18</v>
      </c>
      <c r="F208" s="2">
        <f t="shared" si="369"/>
        <v>6</v>
      </c>
      <c r="G208" s="2">
        <f t="shared" si="369"/>
        <v>7</v>
      </c>
      <c r="H208" s="2">
        <f t="shared" si="369"/>
        <v>4</v>
      </c>
      <c r="I208" s="2">
        <f t="shared" si="369"/>
        <v>7</v>
      </c>
      <c r="J208" s="2">
        <f t="shared" si="320"/>
        <v>0</v>
      </c>
      <c r="K208" s="2">
        <f t="shared" si="321"/>
        <v>0</v>
      </c>
      <c r="L208" s="2">
        <f t="shared" si="322"/>
        <v>0</v>
      </c>
      <c r="M208" s="2">
        <f t="shared" si="365"/>
        <v>0</v>
      </c>
      <c r="N208" s="2">
        <f t="shared" si="366"/>
        <v>0</v>
      </c>
      <c r="O208" s="2">
        <f t="shared" si="367"/>
        <v>0</v>
      </c>
      <c r="P208" s="2">
        <f t="shared" si="368"/>
        <v>0</v>
      </c>
      <c r="Q208" s="2">
        <f t="shared" si="327"/>
        <v>0</v>
      </c>
      <c r="R208" s="2">
        <f t="shared" si="328"/>
        <v>1</v>
      </c>
      <c r="S208" s="2">
        <f t="shared" si="329"/>
        <v>1</v>
      </c>
      <c r="T208" s="2">
        <f t="shared" si="330"/>
        <v>0</v>
      </c>
      <c r="U208" s="2">
        <f t="shared" si="331"/>
        <v>0</v>
      </c>
      <c r="V208" s="2">
        <f t="shared" si="332"/>
        <v>0</v>
      </c>
      <c r="W208" s="2">
        <f t="shared" si="333"/>
        <v>0</v>
      </c>
      <c r="X208" s="2">
        <f t="shared" si="334"/>
        <v>0</v>
      </c>
      <c r="Y208" s="2">
        <f t="shared" si="335"/>
        <v>0</v>
      </c>
      <c r="Z208" s="2">
        <f t="shared" si="336"/>
        <v>0</v>
      </c>
      <c r="AA208" s="2">
        <f t="shared" si="337"/>
        <v>1</v>
      </c>
      <c r="AB208" s="2">
        <f t="shared" si="338"/>
        <v>1</v>
      </c>
      <c r="AC208" s="2">
        <f t="shared" si="339"/>
        <v>2</v>
      </c>
      <c r="AD208" s="2">
        <f t="shared" si="340"/>
        <v>1</v>
      </c>
      <c r="AE208" s="2">
        <f t="shared" si="341"/>
        <v>344</v>
      </c>
      <c r="AF208" s="2">
        <f t="shared" si="342"/>
        <v>4</v>
      </c>
      <c r="AG208" s="2">
        <f t="shared" si="343"/>
        <v>6</v>
      </c>
      <c r="AH208" s="2">
        <f t="shared" si="344"/>
        <v>7</v>
      </c>
      <c r="AI208" s="2">
        <f t="shared" si="345"/>
        <v>4</v>
      </c>
      <c r="AJ208" s="2">
        <f t="shared" si="346"/>
        <v>7</v>
      </c>
      <c r="AK208" s="2">
        <f t="shared" si="347"/>
        <v>1</v>
      </c>
      <c r="AL208" s="2">
        <f t="shared" si="348"/>
        <v>0</v>
      </c>
      <c r="AM208" s="2">
        <f t="shared" si="349"/>
        <v>1</v>
      </c>
      <c r="AN208" s="2">
        <f t="shared" si="350"/>
        <v>0</v>
      </c>
      <c r="AO208" s="2">
        <f t="shared" si="351"/>
        <v>0</v>
      </c>
      <c r="AP208" s="2">
        <f t="shared" si="352"/>
        <v>0</v>
      </c>
      <c r="AQ208" s="2">
        <f t="shared" si="353"/>
        <v>0</v>
      </c>
      <c r="AR208" s="2">
        <f t="shared" si="354"/>
        <v>0</v>
      </c>
      <c r="AS208" s="2">
        <f t="shared" si="355"/>
        <v>0</v>
      </c>
      <c r="AT208" s="2">
        <f t="shared" si="356"/>
        <v>0</v>
      </c>
      <c r="AU208" s="2">
        <f t="shared" si="357"/>
        <v>0</v>
      </c>
      <c r="AV208" s="2">
        <f t="shared" si="358"/>
        <v>0</v>
      </c>
      <c r="AW208" s="2">
        <f t="shared" si="359"/>
        <v>0</v>
      </c>
      <c r="AX208" s="2">
        <f t="shared" si="360"/>
        <v>0</v>
      </c>
      <c r="AY208" s="2">
        <f t="shared" si="361"/>
        <v>0</v>
      </c>
      <c r="AZ208" s="2">
        <f t="shared" si="362"/>
        <v>0</v>
      </c>
      <c r="BA208" s="2">
        <f t="shared" si="363"/>
        <v>0</v>
      </c>
    </row>
    <row r="209" spans="1:53" x14ac:dyDescent="0.2">
      <c r="A209" s="2" t="str">
        <f t="shared" si="318"/>
        <v>Kingsmill Golf Club - River Course</v>
      </c>
      <c r="B209" s="2">
        <v>13</v>
      </c>
      <c r="C209" s="2">
        <f t="shared" ref="C209:I218" si="370">C32</f>
        <v>135</v>
      </c>
      <c r="D209" s="2">
        <f t="shared" si="370"/>
        <v>3</v>
      </c>
      <c r="E209" s="2">
        <f t="shared" si="370"/>
        <v>14</v>
      </c>
      <c r="F209" s="2">
        <f t="shared" si="370"/>
        <v>7</v>
      </c>
      <c r="G209" s="2">
        <f t="shared" si="370"/>
        <v>3</v>
      </c>
      <c r="H209" s="2">
        <f t="shared" si="370"/>
        <v>3</v>
      </c>
      <c r="I209" s="2">
        <f t="shared" si="370"/>
        <v>4</v>
      </c>
      <c r="J209" s="2">
        <f t="shared" si="320"/>
        <v>1</v>
      </c>
      <c r="K209" s="2">
        <f t="shared" si="321"/>
        <v>135</v>
      </c>
      <c r="L209" s="2">
        <f t="shared" si="322"/>
        <v>3</v>
      </c>
      <c r="M209" s="2">
        <f t="shared" si="365"/>
        <v>7</v>
      </c>
      <c r="N209" s="2">
        <f t="shared" si="366"/>
        <v>3</v>
      </c>
      <c r="O209" s="2">
        <f t="shared" si="367"/>
        <v>3</v>
      </c>
      <c r="P209" s="2">
        <f t="shared" si="368"/>
        <v>4</v>
      </c>
      <c r="Q209" s="2">
        <f t="shared" si="327"/>
        <v>1</v>
      </c>
      <c r="R209" s="2">
        <f t="shared" si="328"/>
        <v>0</v>
      </c>
      <c r="S209" s="2">
        <f t="shared" si="329"/>
        <v>1</v>
      </c>
      <c r="T209" s="2">
        <f t="shared" si="330"/>
        <v>0</v>
      </c>
      <c r="U209" s="2">
        <f t="shared" si="331"/>
        <v>0</v>
      </c>
      <c r="V209" s="2">
        <f t="shared" si="332"/>
        <v>0</v>
      </c>
      <c r="W209" s="2">
        <f t="shared" si="333"/>
        <v>0</v>
      </c>
      <c r="X209" s="2">
        <f t="shared" si="334"/>
        <v>0</v>
      </c>
      <c r="Y209" s="2">
        <f t="shared" si="335"/>
        <v>0</v>
      </c>
      <c r="Z209" s="2">
        <f t="shared" si="336"/>
        <v>0</v>
      </c>
      <c r="AA209" s="2">
        <f t="shared" si="337"/>
        <v>1</v>
      </c>
      <c r="AB209" s="2">
        <f t="shared" si="338"/>
        <v>0</v>
      </c>
      <c r="AC209" s="2">
        <f t="shared" si="339"/>
        <v>1</v>
      </c>
      <c r="AD209" s="2">
        <f t="shared" si="340"/>
        <v>0</v>
      </c>
      <c r="AE209" s="2">
        <f t="shared" si="341"/>
        <v>0</v>
      </c>
      <c r="AF209" s="2">
        <f t="shared" si="342"/>
        <v>0</v>
      </c>
      <c r="AG209" s="2">
        <f t="shared" si="343"/>
        <v>0</v>
      </c>
      <c r="AH209" s="2">
        <f t="shared" si="344"/>
        <v>0</v>
      </c>
      <c r="AI209" s="2">
        <f t="shared" si="345"/>
        <v>0</v>
      </c>
      <c r="AJ209" s="2">
        <f t="shared" si="346"/>
        <v>0</v>
      </c>
      <c r="AK209" s="2">
        <f t="shared" si="347"/>
        <v>1</v>
      </c>
      <c r="AL209" s="2">
        <f t="shared" si="348"/>
        <v>0</v>
      </c>
      <c r="AM209" s="2">
        <f t="shared" si="349"/>
        <v>1</v>
      </c>
      <c r="AN209" s="2">
        <f t="shared" si="350"/>
        <v>0</v>
      </c>
      <c r="AO209" s="2">
        <f t="shared" si="351"/>
        <v>0</v>
      </c>
      <c r="AP209" s="2">
        <f t="shared" si="352"/>
        <v>0</v>
      </c>
      <c r="AQ209" s="2">
        <f t="shared" si="353"/>
        <v>0</v>
      </c>
      <c r="AR209" s="2">
        <f t="shared" si="354"/>
        <v>0</v>
      </c>
      <c r="AS209" s="2">
        <f t="shared" si="355"/>
        <v>0</v>
      </c>
      <c r="AT209" s="2">
        <f t="shared" si="356"/>
        <v>0</v>
      </c>
      <c r="AU209" s="2">
        <f t="shared" si="357"/>
        <v>0</v>
      </c>
      <c r="AV209" s="2">
        <f t="shared" si="358"/>
        <v>0</v>
      </c>
      <c r="AW209" s="2">
        <f t="shared" si="359"/>
        <v>0</v>
      </c>
      <c r="AX209" s="2">
        <f t="shared" si="360"/>
        <v>0</v>
      </c>
      <c r="AY209" s="2">
        <f t="shared" si="361"/>
        <v>0</v>
      </c>
      <c r="AZ209" s="2">
        <f t="shared" si="362"/>
        <v>0</v>
      </c>
      <c r="BA209" s="2">
        <f t="shared" si="363"/>
        <v>0</v>
      </c>
    </row>
    <row r="210" spans="1:53" x14ac:dyDescent="0.2">
      <c r="A210" s="2" t="str">
        <f t="shared" si="318"/>
        <v>Kingsmill Golf Club - River Course</v>
      </c>
      <c r="B210" s="2">
        <v>14</v>
      </c>
      <c r="C210" s="2">
        <f t="shared" si="370"/>
        <v>339</v>
      </c>
      <c r="D210" s="2">
        <f t="shared" si="370"/>
        <v>4</v>
      </c>
      <c r="E210" s="2">
        <f t="shared" si="370"/>
        <v>8</v>
      </c>
      <c r="F210" s="2">
        <f t="shared" si="370"/>
        <v>6</v>
      </c>
      <c r="G210" s="2">
        <f t="shared" si="370"/>
        <v>5</v>
      </c>
      <c r="H210" s="2">
        <f t="shared" si="370"/>
        <v>6</v>
      </c>
      <c r="I210" s="2">
        <f t="shared" si="370"/>
        <v>4</v>
      </c>
      <c r="J210" s="2">
        <f t="shared" si="320"/>
        <v>0</v>
      </c>
      <c r="K210" s="2">
        <f t="shared" si="321"/>
        <v>0</v>
      </c>
      <c r="L210" s="2">
        <f t="shared" si="322"/>
        <v>0</v>
      </c>
      <c r="M210" s="2">
        <f t="shared" si="365"/>
        <v>0</v>
      </c>
      <c r="N210" s="2">
        <f t="shared" si="366"/>
        <v>0</v>
      </c>
      <c r="O210" s="2">
        <f t="shared" si="367"/>
        <v>0</v>
      </c>
      <c r="P210" s="2">
        <f t="shared" si="368"/>
        <v>0</v>
      </c>
      <c r="Q210" s="2">
        <f t="shared" si="327"/>
        <v>0</v>
      </c>
      <c r="R210" s="2">
        <f t="shared" si="328"/>
        <v>1</v>
      </c>
      <c r="S210" s="2">
        <f t="shared" si="329"/>
        <v>1</v>
      </c>
      <c r="T210" s="2">
        <f t="shared" si="330"/>
        <v>0</v>
      </c>
      <c r="U210" s="2">
        <f t="shared" si="331"/>
        <v>0</v>
      </c>
      <c r="V210" s="2">
        <f t="shared" si="332"/>
        <v>0</v>
      </c>
      <c r="W210" s="2">
        <f t="shared" si="333"/>
        <v>0</v>
      </c>
      <c r="X210" s="2">
        <f t="shared" si="334"/>
        <v>0</v>
      </c>
      <c r="Y210" s="2">
        <f t="shared" si="335"/>
        <v>0</v>
      </c>
      <c r="Z210" s="2">
        <f t="shared" si="336"/>
        <v>0</v>
      </c>
      <c r="AA210" s="2">
        <f t="shared" si="337"/>
        <v>1</v>
      </c>
      <c r="AB210" s="2">
        <f t="shared" si="338"/>
        <v>1</v>
      </c>
      <c r="AC210" s="2">
        <f t="shared" si="339"/>
        <v>2</v>
      </c>
      <c r="AD210" s="2">
        <f t="shared" si="340"/>
        <v>1</v>
      </c>
      <c r="AE210" s="2">
        <f t="shared" si="341"/>
        <v>339</v>
      </c>
      <c r="AF210" s="2">
        <f t="shared" si="342"/>
        <v>4</v>
      </c>
      <c r="AG210" s="2">
        <f t="shared" si="343"/>
        <v>6</v>
      </c>
      <c r="AH210" s="2">
        <f t="shared" si="344"/>
        <v>5</v>
      </c>
      <c r="AI210" s="2">
        <f t="shared" si="345"/>
        <v>6</v>
      </c>
      <c r="AJ210" s="2">
        <f t="shared" si="346"/>
        <v>4</v>
      </c>
      <c r="AK210" s="2">
        <f t="shared" si="347"/>
        <v>1</v>
      </c>
      <c r="AL210" s="2">
        <f t="shared" si="348"/>
        <v>0</v>
      </c>
      <c r="AM210" s="2">
        <f t="shared" si="349"/>
        <v>1</v>
      </c>
      <c r="AN210" s="2">
        <f t="shared" si="350"/>
        <v>0</v>
      </c>
      <c r="AO210" s="2">
        <f t="shared" si="351"/>
        <v>0</v>
      </c>
      <c r="AP210" s="2">
        <f t="shared" si="352"/>
        <v>0</v>
      </c>
      <c r="AQ210" s="2">
        <f t="shared" si="353"/>
        <v>0</v>
      </c>
      <c r="AR210" s="2">
        <f t="shared" si="354"/>
        <v>0</v>
      </c>
      <c r="AS210" s="2">
        <f t="shared" si="355"/>
        <v>0</v>
      </c>
      <c r="AT210" s="2">
        <f t="shared" si="356"/>
        <v>0</v>
      </c>
      <c r="AU210" s="2">
        <f t="shared" si="357"/>
        <v>0</v>
      </c>
      <c r="AV210" s="2">
        <f t="shared" si="358"/>
        <v>0</v>
      </c>
      <c r="AW210" s="2">
        <f t="shared" si="359"/>
        <v>0</v>
      </c>
      <c r="AX210" s="2">
        <f t="shared" si="360"/>
        <v>0</v>
      </c>
      <c r="AY210" s="2">
        <f t="shared" si="361"/>
        <v>0</v>
      </c>
      <c r="AZ210" s="2">
        <f t="shared" si="362"/>
        <v>0</v>
      </c>
      <c r="BA210" s="2">
        <f t="shared" si="363"/>
        <v>0</v>
      </c>
    </row>
    <row r="211" spans="1:53" x14ac:dyDescent="0.2">
      <c r="A211" s="2" t="str">
        <f t="shared" ref="A211:A242" si="371">A34</f>
        <v>Kingsmill Golf Club - River Course</v>
      </c>
      <c r="B211" s="2">
        <v>15</v>
      </c>
      <c r="C211" s="2">
        <f t="shared" si="370"/>
        <v>439</v>
      </c>
      <c r="D211" s="2">
        <f t="shared" si="370"/>
        <v>5</v>
      </c>
      <c r="E211" s="2">
        <f t="shared" si="370"/>
        <v>2</v>
      </c>
      <c r="F211" s="2">
        <f t="shared" si="370"/>
        <v>7</v>
      </c>
      <c r="G211" s="2">
        <f t="shared" si="370"/>
        <v>9</v>
      </c>
      <c r="H211" s="2">
        <f t="shared" si="370"/>
        <v>6</v>
      </c>
      <c r="I211" s="2">
        <f t="shared" si="370"/>
        <v>6</v>
      </c>
      <c r="J211" s="2">
        <f t="shared" si="320"/>
        <v>0</v>
      </c>
      <c r="K211" s="2">
        <f t="shared" si="321"/>
        <v>0</v>
      </c>
      <c r="L211" s="2">
        <f t="shared" si="322"/>
        <v>0</v>
      </c>
      <c r="M211" s="2">
        <f t="shared" si="365"/>
        <v>0</v>
      </c>
      <c r="N211" s="2">
        <f t="shared" si="366"/>
        <v>0</v>
      </c>
      <c r="O211" s="2">
        <f t="shared" si="367"/>
        <v>0</v>
      </c>
      <c r="P211" s="2">
        <f t="shared" si="368"/>
        <v>0</v>
      </c>
      <c r="Q211" s="2">
        <f t="shared" si="327"/>
        <v>0</v>
      </c>
      <c r="R211" s="2">
        <f t="shared" si="328"/>
        <v>1</v>
      </c>
      <c r="S211" s="2">
        <f t="shared" si="329"/>
        <v>1</v>
      </c>
      <c r="T211" s="2">
        <f t="shared" si="330"/>
        <v>0</v>
      </c>
      <c r="U211" s="2">
        <f t="shared" si="331"/>
        <v>0</v>
      </c>
      <c r="V211" s="2">
        <f t="shared" si="332"/>
        <v>0</v>
      </c>
      <c r="W211" s="2">
        <f t="shared" si="333"/>
        <v>0</v>
      </c>
      <c r="X211" s="2">
        <f t="shared" si="334"/>
        <v>0</v>
      </c>
      <c r="Y211" s="2">
        <f t="shared" si="335"/>
        <v>0</v>
      </c>
      <c r="Z211" s="2">
        <f t="shared" si="336"/>
        <v>0</v>
      </c>
      <c r="AA211" s="2">
        <f t="shared" si="337"/>
        <v>0</v>
      </c>
      <c r="AB211" s="2">
        <f t="shared" si="338"/>
        <v>1</v>
      </c>
      <c r="AC211" s="2">
        <f t="shared" si="339"/>
        <v>1</v>
      </c>
      <c r="AD211" s="2">
        <f t="shared" si="340"/>
        <v>0</v>
      </c>
      <c r="AE211" s="2">
        <f t="shared" si="341"/>
        <v>0</v>
      </c>
      <c r="AF211" s="2">
        <f t="shared" si="342"/>
        <v>0</v>
      </c>
      <c r="AG211" s="2">
        <f t="shared" si="343"/>
        <v>0</v>
      </c>
      <c r="AH211" s="2">
        <f t="shared" si="344"/>
        <v>0</v>
      </c>
      <c r="AI211" s="2">
        <f t="shared" si="345"/>
        <v>0</v>
      </c>
      <c r="AJ211" s="2">
        <f t="shared" si="346"/>
        <v>0</v>
      </c>
      <c r="AK211" s="2">
        <f t="shared" si="347"/>
        <v>1</v>
      </c>
      <c r="AL211" s="2">
        <f t="shared" si="348"/>
        <v>1</v>
      </c>
      <c r="AM211" s="2">
        <f t="shared" si="349"/>
        <v>2</v>
      </c>
      <c r="AN211" s="2">
        <f t="shared" si="350"/>
        <v>1</v>
      </c>
      <c r="AO211" s="2">
        <f t="shared" si="351"/>
        <v>439</v>
      </c>
      <c r="AP211" s="2">
        <f t="shared" si="352"/>
        <v>5</v>
      </c>
      <c r="AQ211" s="2">
        <f t="shared" si="353"/>
        <v>7</v>
      </c>
      <c r="AR211" s="2">
        <f t="shared" si="354"/>
        <v>9</v>
      </c>
      <c r="AS211" s="2">
        <f t="shared" si="355"/>
        <v>6</v>
      </c>
      <c r="AT211" s="2">
        <f t="shared" si="356"/>
        <v>6</v>
      </c>
      <c r="AU211" s="2">
        <f t="shared" si="357"/>
        <v>0</v>
      </c>
      <c r="AV211" s="2">
        <f t="shared" si="358"/>
        <v>0</v>
      </c>
      <c r="AW211" s="2">
        <f t="shared" si="359"/>
        <v>0</v>
      </c>
      <c r="AX211" s="2">
        <f t="shared" si="360"/>
        <v>0</v>
      </c>
      <c r="AY211" s="2">
        <f t="shared" si="361"/>
        <v>0</v>
      </c>
      <c r="AZ211" s="2">
        <f t="shared" si="362"/>
        <v>0</v>
      </c>
      <c r="BA211" s="2">
        <f t="shared" si="363"/>
        <v>0</v>
      </c>
    </row>
    <row r="212" spans="1:53" x14ac:dyDescent="0.2">
      <c r="A212" s="2" t="str">
        <f t="shared" si="371"/>
        <v>Kingsmill Golf Club - River Course</v>
      </c>
      <c r="B212" s="2">
        <v>16</v>
      </c>
      <c r="C212" s="2">
        <f t="shared" si="370"/>
        <v>371</v>
      </c>
      <c r="D212" s="2">
        <f t="shared" si="370"/>
        <v>4</v>
      </c>
      <c r="E212" s="2">
        <f t="shared" si="370"/>
        <v>12</v>
      </c>
      <c r="F212" s="2">
        <f t="shared" si="370"/>
        <v>6</v>
      </c>
      <c r="G212" s="2">
        <f t="shared" si="370"/>
        <v>5</v>
      </c>
      <c r="H212" s="2">
        <f t="shared" si="370"/>
        <v>6</v>
      </c>
      <c r="I212" s="2">
        <f t="shared" si="370"/>
        <v>5</v>
      </c>
      <c r="J212" s="2">
        <f t="shared" si="320"/>
        <v>0</v>
      </c>
      <c r="K212" s="2">
        <f t="shared" si="321"/>
        <v>0</v>
      </c>
      <c r="L212" s="2">
        <f t="shared" si="322"/>
        <v>0</v>
      </c>
      <c r="M212" s="2">
        <f t="shared" si="365"/>
        <v>0</v>
      </c>
      <c r="N212" s="2">
        <f t="shared" si="366"/>
        <v>0</v>
      </c>
      <c r="O212" s="2">
        <f t="shared" si="367"/>
        <v>0</v>
      </c>
      <c r="P212" s="2">
        <f t="shared" si="368"/>
        <v>0</v>
      </c>
      <c r="Q212" s="2">
        <f t="shared" si="327"/>
        <v>0</v>
      </c>
      <c r="R212" s="2">
        <f t="shared" si="328"/>
        <v>1</v>
      </c>
      <c r="S212" s="2">
        <f t="shared" si="329"/>
        <v>1</v>
      </c>
      <c r="T212" s="2">
        <f t="shared" si="330"/>
        <v>0</v>
      </c>
      <c r="U212" s="2">
        <f t="shared" si="331"/>
        <v>0</v>
      </c>
      <c r="V212" s="2">
        <f t="shared" ref="V212:V242" si="372">IF($T212=1,D212,0)</f>
        <v>0</v>
      </c>
      <c r="W212" s="2">
        <f t="shared" si="333"/>
        <v>0</v>
      </c>
      <c r="X212" s="2">
        <f t="shared" si="334"/>
        <v>0</v>
      </c>
      <c r="Y212" s="2">
        <f t="shared" si="335"/>
        <v>0</v>
      </c>
      <c r="Z212" s="2">
        <f t="shared" si="336"/>
        <v>0</v>
      </c>
      <c r="AA212" s="2">
        <f t="shared" si="337"/>
        <v>1</v>
      </c>
      <c r="AB212" s="2">
        <f t="shared" si="338"/>
        <v>1</v>
      </c>
      <c r="AC212" s="2">
        <f t="shared" si="339"/>
        <v>2</v>
      </c>
      <c r="AD212" s="2">
        <f t="shared" si="340"/>
        <v>1</v>
      </c>
      <c r="AE212" s="2">
        <f t="shared" si="341"/>
        <v>371</v>
      </c>
      <c r="AF212" s="2">
        <f t="shared" si="342"/>
        <v>4</v>
      </c>
      <c r="AG212" s="2">
        <f t="shared" si="343"/>
        <v>6</v>
      </c>
      <c r="AH212" s="2">
        <f t="shared" si="344"/>
        <v>5</v>
      </c>
      <c r="AI212" s="2">
        <f t="shared" si="345"/>
        <v>6</v>
      </c>
      <c r="AJ212" s="2">
        <f t="shared" si="346"/>
        <v>5</v>
      </c>
      <c r="AK212" s="2">
        <f t="shared" si="347"/>
        <v>1</v>
      </c>
      <c r="AL212" s="2">
        <f t="shared" si="348"/>
        <v>0</v>
      </c>
      <c r="AM212" s="2">
        <f t="shared" si="349"/>
        <v>1</v>
      </c>
      <c r="AN212" s="2">
        <f t="shared" si="350"/>
        <v>0</v>
      </c>
      <c r="AO212" s="2">
        <f t="shared" si="351"/>
        <v>0</v>
      </c>
      <c r="AP212" s="2">
        <f t="shared" si="352"/>
        <v>0</v>
      </c>
      <c r="AQ212" s="2">
        <f t="shared" si="353"/>
        <v>0</v>
      </c>
      <c r="AR212" s="2">
        <f t="shared" si="354"/>
        <v>0</v>
      </c>
      <c r="AS212" s="2">
        <f t="shared" si="355"/>
        <v>0</v>
      </c>
      <c r="AT212" s="2">
        <f t="shared" si="356"/>
        <v>0</v>
      </c>
      <c r="AU212" s="2">
        <f t="shared" si="357"/>
        <v>0</v>
      </c>
      <c r="AV212" s="2">
        <f t="shared" si="358"/>
        <v>0</v>
      </c>
      <c r="AW212" s="2">
        <f t="shared" si="359"/>
        <v>0</v>
      </c>
      <c r="AX212" s="2">
        <f t="shared" si="360"/>
        <v>0</v>
      </c>
      <c r="AY212" s="2">
        <f t="shared" si="361"/>
        <v>0</v>
      </c>
      <c r="AZ212" s="2">
        <f t="shared" si="362"/>
        <v>0</v>
      </c>
      <c r="BA212" s="2">
        <f t="shared" si="363"/>
        <v>0</v>
      </c>
    </row>
    <row r="213" spans="1:53" x14ac:dyDescent="0.2">
      <c r="A213" s="2" t="str">
        <f t="shared" si="371"/>
        <v>Kingsmill Golf Club - River Course</v>
      </c>
      <c r="B213" s="2">
        <v>17</v>
      </c>
      <c r="C213" s="2">
        <f t="shared" si="370"/>
        <v>133</v>
      </c>
      <c r="D213" s="2">
        <f t="shared" si="370"/>
        <v>3</v>
      </c>
      <c r="E213" s="2">
        <f t="shared" si="370"/>
        <v>16</v>
      </c>
      <c r="F213" s="2">
        <f t="shared" si="370"/>
        <v>3</v>
      </c>
      <c r="G213" s="2">
        <f t="shared" si="370"/>
        <v>3</v>
      </c>
      <c r="H213" s="2">
        <f t="shared" si="370"/>
        <v>4</v>
      </c>
      <c r="I213" s="2">
        <f t="shared" si="370"/>
        <v>4</v>
      </c>
      <c r="J213" s="2">
        <f t="shared" si="320"/>
        <v>1</v>
      </c>
      <c r="K213" s="2">
        <f t="shared" si="321"/>
        <v>133</v>
      </c>
      <c r="L213" s="2">
        <f t="shared" si="322"/>
        <v>3</v>
      </c>
      <c r="M213" s="2">
        <f t="shared" si="365"/>
        <v>3</v>
      </c>
      <c r="N213" s="2">
        <f t="shared" si="366"/>
        <v>3</v>
      </c>
      <c r="O213" s="2">
        <f t="shared" si="367"/>
        <v>4</v>
      </c>
      <c r="P213" s="2">
        <f t="shared" si="368"/>
        <v>4</v>
      </c>
      <c r="Q213" s="2">
        <f t="shared" si="327"/>
        <v>1</v>
      </c>
      <c r="R213" s="2">
        <f t="shared" si="328"/>
        <v>0</v>
      </c>
      <c r="S213" s="2">
        <f t="shared" si="329"/>
        <v>1</v>
      </c>
      <c r="T213" s="2">
        <f t="shared" si="330"/>
        <v>0</v>
      </c>
      <c r="U213" s="2">
        <f t="shared" si="331"/>
        <v>0</v>
      </c>
      <c r="V213" s="2">
        <f t="shared" si="372"/>
        <v>0</v>
      </c>
      <c r="W213" s="2">
        <f t="shared" si="333"/>
        <v>0</v>
      </c>
      <c r="X213" s="2">
        <f t="shared" si="334"/>
        <v>0</v>
      </c>
      <c r="Y213" s="2">
        <f t="shared" si="335"/>
        <v>0</v>
      </c>
      <c r="Z213" s="2">
        <f t="shared" si="336"/>
        <v>0</v>
      </c>
      <c r="AA213" s="2">
        <f t="shared" si="337"/>
        <v>1</v>
      </c>
      <c r="AB213" s="2">
        <f t="shared" si="338"/>
        <v>0</v>
      </c>
      <c r="AC213" s="2">
        <f t="shared" si="339"/>
        <v>1</v>
      </c>
      <c r="AD213" s="2">
        <f t="shared" si="340"/>
        <v>0</v>
      </c>
      <c r="AE213" s="2">
        <f t="shared" si="341"/>
        <v>0</v>
      </c>
      <c r="AF213" s="2">
        <f t="shared" si="342"/>
        <v>0</v>
      </c>
      <c r="AG213" s="2">
        <f t="shared" si="343"/>
        <v>0</v>
      </c>
      <c r="AH213" s="2">
        <f t="shared" si="344"/>
        <v>0</v>
      </c>
      <c r="AI213" s="2">
        <f t="shared" si="345"/>
        <v>0</v>
      </c>
      <c r="AJ213" s="2">
        <f t="shared" si="346"/>
        <v>0</v>
      </c>
      <c r="AK213" s="2">
        <f t="shared" si="347"/>
        <v>1</v>
      </c>
      <c r="AL213" s="2">
        <f t="shared" si="348"/>
        <v>0</v>
      </c>
      <c r="AM213" s="2">
        <f t="shared" si="349"/>
        <v>1</v>
      </c>
      <c r="AN213" s="2">
        <f t="shared" si="350"/>
        <v>0</v>
      </c>
      <c r="AO213" s="2">
        <f t="shared" si="351"/>
        <v>0</v>
      </c>
      <c r="AP213" s="2">
        <f t="shared" si="352"/>
        <v>0</v>
      </c>
      <c r="AQ213" s="2">
        <f t="shared" si="353"/>
        <v>0</v>
      </c>
      <c r="AR213" s="2">
        <f t="shared" si="354"/>
        <v>0</v>
      </c>
      <c r="AS213" s="2">
        <f t="shared" si="355"/>
        <v>0</v>
      </c>
      <c r="AT213" s="2">
        <f t="shared" si="356"/>
        <v>0</v>
      </c>
      <c r="AU213" s="2">
        <f t="shared" si="357"/>
        <v>0</v>
      </c>
      <c r="AV213" s="2">
        <f t="shared" si="358"/>
        <v>0</v>
      </c>
      <c r="AW213" s="2">
        <f t="shared" si="359"/>
        <v>0</v>
      </c>
      <c r="AX213" s="2">
        <f t="shared" si="360"/>
        <v>0</v>
      </c>
      <c r="AY213" s="2">
        <f t="shared" si="361"/>
        <v>0</v>
      </c>
      <c r="AZ213" s="2">
        <f t="shared" si="362"/>
        <v>0</v>
      </c>
      <c r="BA213" s="2">
        <f t="shared" si="363"/>
        <v>0</v>
      </c>
    </row>
    <row r="214" spans="1:53" x14ac:dyDescent="0.2">
      <c r="A214" s="2" t="str">
        <f t="shared" si="371"/>
        <v>Kingsmill Golf Club - River Course</v>
      </c>
      <c r="B214" s="2">
        <v>18</v>
      </c>
      <c r="C214" s="2">
        <f t="shared" si="370"/>
        <v>350</v>
      </c>
      <c r="D214" s="2">
        <f t="shared" si="370"/>
        <v>4</v>
      </c>
      <c r="E214" s="2">
        <f t="shared" si="370"/>
        <v>6</v>
      </c>
      <c r="F214" s="2">
        <f t="shared" si="370"/>
        <v>6</v>
      </c>
      <c r="G214" s="2">
        <f t="shared" si="370"/>
        <v>5</v>
      </c>
      <c r="H214" s="2">
        <f t="shared" si="370"/>
        <v>4</v>
      </c>
      <c r="I214" s="2">
        <f t="shared" si="370"/>
        <v>7</v>
      </c>
      <c r="J214" s="2">
        <f t="shared" si="320"/>
        <v>0</v>
      </c>
      <c r="K214" s="2">
        <f t="shared" si="321"/>
        <v>0</v>
      </c>
      <c r="L214" s="2">
        <f t="shared" si="322"/>
        <v>0</v>
      </c>
      <c r="M214" s="2">
        <f t="shared" si="365"/>
        <v>0</v>
      </c>
      <c r="N214" s="2">
        <f t="shared" si="366"/>
        <v>0</v>
      </c>
      <c r="O214" s="2">
        <f t="shared" si="367"/>
        <v>0</v>
      </c>
      <c r="P214" s="2">
        <f t="shared" si="368"/>
        <v>0</v>
      </c>
      <c r="Q214" s="2">
        <f t="shared" si="327"/>
        <v>0</v>
      </c>
      <c r="R214" s="2">
        <f t="shared" si="328"/>
        <v>1</v>
      </c>
      <c r="S214" s="2">
        <f t="shared" si="329"/>
        <v>1</v>
      </c>
      <c r="T214" s="2">
        <f t="shared" si="330"/>
        <v>0</v>
      </c>
      <c r="U214" s="2">
        <f t="shared" si="331"/>
        <v>0</v>
      </c>
      <c r="V214" s="2">
        <f t="shared" si="372"/>
        <v>0</v>
      </c>
      <c r="W214" s="2">
        <f t="shared" si="333"/>
        <v>0</v>
      </c>
      <c r="X214" s="2">
        <f t="shared" si="334"/>
        <v>0</v>
      </c>
      <c r="Y214" s="2">
        <f t="shared" si="335"/>
        <v>0</v>
      </c>
      <c r="Z214" s="2">
        <f t="shared" si="336"/>
        <v>0</v>
      </c>
      <c r="AA214" s="2">
        <f t="shared" si="337"/>
        <v>1</v>
      </c>
      <c r="AB214" s="2">
        <f t="shared" si="338"/>
        <v>1</v>
      </c>
      <c r="AC214" s="2">
        <f t="shared" si="339"/>
        <v>2</v>
      </c>
      <c r="AD214" s="2">
        <f t="shared" si="340"/>
        <v>1</v>
      </c>
      <c r="AE214" s="2">
        <f t="shared" si="341"/>
        <v>350</v>
      </c>
      <c r="AF214" s="2">
        <f t="shared" si="342"/>
        <v>4</v>
      </c>
      <c r="AG214" s="2">
        <f t="shared" si="343"/>
        <v>6</v>
      </c>
      <c r="AH214" s="2">
        <f t="shared" si="344"/>
        <v>5</v>
      </c>
      <c r="AI214" s="2">
        <f t="shared" si="345"/>
        <v>4</v>
      </c>
      <c r="AJ214" s="2">
        <f t="shared" si="346"/>
        <v>7</v>
      </c>
      <c r="AK214" s="2">
        <f t="shared" si="347"/>
        <v>1</v>
      </c>
      <c r="AL214" s="2">
        <f t="shared" si="348"/>
        <v>0</v>
      </c>
      <c r="AM214" s="2">
        <f t="shared" si="349"/>
        <v>1</v>
      </c>
      <c r="AN214" s="2">
        <f t="shared" si="350"/>
        <v>0</v>
      </c>
      <c r="AO214" s="2">
        <f t="shared" si="351"/>
        <v>0</v>
      </c>
      <c r="AP214" s="2">
        <f t="shared" si="352"/>
        <v>0</v>
      </c>
      <c r="AQ214" s="2">
        <f t="shared" si="353"/>
        <v>0</v>
      </c>
      <c r="AR214" s="2">
        <f t="shared" si="354"/>
        <v>0</v>
      </c>
      <c r="AS214" s="2">
        <f t="shared" si="355"/>
        <v>0</v>
      </c>
      <c r="AT214" s="2">
        <f t="shared" si="356"/>
        <v>0</v>
      </c>
      <c r="AU214" s="2">
        <f t="shared" si="357"/>
        <v>0</v>
      </c>
      <c r="AV214" s="2">
        <f t="shared" si="358"/>
        <v>0</v>
      </c>
      <c r="AW214" s="2">
        <f t="shared" si="359"/>
        <v>0</v>
      </c>
      <c r="AX214" s="2">
        <f t="shared" si="360"/>
        <v>0</v>
      </c>
      <c r="AY214" s="2">
        <f t="shared" si="361"/>
        <v>0</v>
      </c>
      <c r="AZ214" s="2">
        <f t="shared" si="362"/>
        <v>0</v>
      </c>
      <c r="BA214" s="2">
        <f t="shared" si="363"/>
        <v>0</v>
      </c>
    </row>
    <row r="215" spans="1:53" x14ac:dyDescent="0.2">
      <c r="A215" s="2" t="str">
        <f t="shared" si="371"/>
        <v>Ford's Colony Country Club - Blackheath</v>
      </c>
      <c r="B215" s="2">
        <v>1</v>
      </c>
      <c r="C215" s="2">
        <f t="shared" si="370"/>
        <v>459</v>
      </c>
      <c r="D215" s="2">
        <f t="shared" si="370"/>
        <v>5</v>
      </c>
      <c r="E215" s="2">
        <f t="shared" si="370"/>
        <v>3</v>
      </c>
      <c r="F215" s="2">
        <f t="shared" si="370"/>
        <v>5</v>
      </c>
      <c r="G215" s="2">
        <f t="shared" si="370"/>
        <v>9</v>
      </c>
      <c r="H215" s="2">
        <f t="shared" si="370"/>
        <v>7</v>
      </c>
      <c r="I215" s="2">
        <f t="shared" si="370"/>
        <v>5</v>
      </c>
      <c r="J215" s="2">
        <f t="shared" si="320"/>
        <v>0</v>
      </c>
      <c r="K215" s="2">
        <f t="shared" si="321"/>
        <v>0</v>
      </c>
      <c r="L215" s="2">
        <f t="shared" si="322"/>
        <v>0</v>
      </c>
      <c r="M215" s="2">
        <f t="shared" si="365"/>
        <v>0</v>
      </c>
      <c r="N215" s="2">
        <f t="shared" si="366"/>
        <v>0</v>
      </c>
      <c r="O215" s="2">
        <f t="shared" si="367"/>
        <v>0</v>
      </c>
      <c r="P215" s="2">
        <f t="shared" si="368"/>
        <v>0</v>
      </c>
      <c r="Q215" s="2">
        <f t="shared" si="327"/>
        <v>0</v>
      </c>
      <c r="R215" s="2">
        <f t="shared" si="328"/>
        <v>1</v>
      </c>
      <c r="S215" s="2">
        <f t="shared" si="329"/>
        <v>1</v>
      </c>
      <c r="T215" s="2">
        <f t="shared" si="330"/>
        <v>0</v>
      </c>
      <c r="U215" s="2">
        <f t="shared" si="331"/>
        <v>0</v>
      </c>
      <c r="V215" s="2">
        <f t="shared" si="372"/>
        <v>0</v>
      </c>
      <c r="W215" s="2">
        <f t="shared" si="333"/>
        <v>0</v>
      </c>
      <c r="X215" s="2">
        <f t="shared" si="334"/>
        <v>0</v>
      </c>
      <c r="Y215" s="2">
        <f t="shared" si="335"/>
        <v>0</v>
      </c>
      <c r="Z215" s="2">
        <f t="shared" si="336"/>
        <v>0</v>
      </c>
      <c r="AA215" s="2">
        <f t="shared" si="337"/>
        <v>0</v>
      </c>
      <c r="AB215" s="2">
        <f t="shared" si="338"/>
        <v>1</v>
      </c>
      <c r="AC215" s="2">
        <f t="shared" si="339"/>
        <v>1</v>
      </c>
      <c r="AD215" s="2">
        <f t="shared" si="340"/>
        <v>0</v>
      </c>
      <c r="AE215" s="2">
        <f t="shared" si="341"/>
        <v>0</v>
      </c>
      <c r="AF215" s="2">
        <f t="shared" si="342"/>
        <v>0</v>
      </c>
      <c r="AG215" s="2">
        <f t="shared" si="343"/>
        <v>0</v>
      </c>
      <c r="AH215" s="2">
        <f t="shared" si="344"/>
        <v>0</v>
      </c>
      <c r="AI215" s="2">
        <f t="shared" si="345"/>
        <v>0</v>
      </c>
      <c r="AJ215" s="2">
        <f t="shared" si="346"/>
        <v>0</v>
      </c>
      <c r="AK215" s="2">
        <f t="shared" si="347"/>
        <v>1</v>
      </c>
      <c r="AL215" s="2">
        <f t="shared" si="348"/>
        <v>1</v>
      </c>
      <c r="AM215" s="2">
        <f t="shared" si="349"/>
        <v>2</v>
      </c>
      <c r="AN215" s="2">
        <f t="shared" si="350"/>
        <v>1</v>
      </c>
      <c r="AO215" s="2">
        <f t="shared" si="351"/>
        <v>459</v>
      </c>
      <c r="AP215" s="2">
        <f t="shared" si="352"/>
        <v>5</v>
      </c>
      <c r="AQ215" s="2">
        <f t="shared" si="353"/>
        <v>5</v>
      </c>
      <c r="AR215" s="2">
        <f t="shared" si="354"/>
        <v>9</v>
      </c>
      <c r="AS215" s="2">
        <f t="shared" si="355"/>
        <v>7</v>
      </c>
      <c r="AT215" s="2">
        <f t="shared" si="356"/>
        <v>5</v>
      </c>
      <c r="AU215" s="2">
        <f t="shared" si="357"/>
        <v>0</v>
      </c>
      <c r="AV215" s="2">
        <f t="shared" si="358"/>
        <v>0</v>
      </c>
      <c r="AW215" s="2">
        <f t="shared" si="359"/>
        <v>0</v>
      </c>
      <c r="AX215" s="2">
        <f t="shared" si="360"/>
        <v>0</v>
      </c>
      <c r="AY215" s="2">
        <f t="shared" si="361"/>
        <v>0</v>
      </c>
      <c r="AZ215" s="2">
        <f t="shared" si="362"/>
        <v>0</v>
      </c>
      <c r="BA215" s="2">
        <f t="shared" si="363"/>
        <v>0</v>
      </c>
    </row>
    <row r="216" spans="1:53" x14ac:dyDescent="0.2">
      <c r="A216" s="2" t="str">
        <f t="shared" si="371"/>
        <v>Ford's Colony Country Club - Blackheath</v>
      </c>
      <c r="B216" s="2">
        <v>2</v>
      </c>
      <c r="C216" s="2">
        <f t="shared" si="370"/>
        <v>330</v>
      </c>
      <c r="D216" s="2">
        <f t="shared" si="370"/>
        <v>4</v>
      </c>
      <c r="E216" s="2">
        <f t="shared" si="370"/>
        <v>11</v>
      </c>
      <c r="F216" s="2">
        <f t="shared" si="370"/>
        <v>7</v>
      </c>
      <c r="G216" s="2">
        <f t="shared" si="370"/>
        <v>5</v>
      </c>
      <c r="H216" s="2">
        <f t="shared" si="370"/>
        <v>6</v>
      </c>
      <c r="I216" s="2">
        <f t="shared" si="370"/>
        <v>5</v>
      </c>
      <c r="J216" s="2">
        <f t="shared" si="320"/>
        <v>0</v>
      </c>
      <c r="K216" s="2">
        <f t="shared" si="321"/>
        <v>0</v>
      </c>
      <c r="L216" s="2">
        <f t="shared" si="322"/>
        <v>0</v>
      </c>
      <c r="M216" s="2">
        <f t="shared" si="365"/>
        <v>0</v>
      </c>
      <c r="N216" s="2">
        <f t="shared" si="366"/>
        <v>0</v>
      </c>
      <c r="O216" s="2">
        <f t="shared" si="367"/>
        <v>0</v>
      </c>
      <c r="P216" s="2">
        <f t="shared" si="368"/>
        <v>0</v>
      </c>
      <c r="Q216" s="2">
        <f t="shared" si="327"/>
        <v>0</v>
      </c>
      <c r="R216" s="2">
        <f t="shared" si="328"/>
        <v>1</v>
      </c>
      <c r="S216" s="2">
        <f t="shared" si="329"/>
        <v>1</v>
      </c>
      <c r="T216" s="2">
        <f t="shared" si="330"/>
        <v>0</v>
      </c>
      <c r="U216" s="2">
        <f t="shared" si="331"/>
        <v>0</v>
      </c>
      <c r="V216" s="2">
        <f t="shared" si="372"/>
        <v>0</v>
      </c>
      <c r="W216" s="2">
        <f t="shared" si="333"/>
        <v>0</v>
      </c>
      <c r="X216" s="2">
        <f t="shared" si="334"/>
        <v>0</v>
      </c>
      <c r="Y216" s="2">
        <f t="shared" si="335"/>
        <v>0</v>
      </c>
      <c r="Z216" s="2">
        <f t="shared" si="336"/>
        <v>0</v>
      </c>
      <c r="AA216" s="2">
        <f t="shared" si="337"/>
        <v>1</v>
      </c>
      <c r="AB216" s="2">
        <f t="shared" si="338"/>
        <v>1</v>
      </c>
      <c r="AC216" s="2">
        <f t="shared" si="339"/>
        <v>2</v>
      </c>
      <c r="AD216" s="2">
        <f t="shared" si="340"/>
        <v>1</v>
      </c>
      <c r="AE216" s="2">
        <f t="shared" si="341"/>
        <v>330</v>
      </c>
      <c r="AF216" s="2">
        <f t="shared" si="342"/>
        <v>4</v>
      </c>
      <c r="AG216" s="2">
        <f t="shared" si="343"/>
        <v>7</v>
      </c>
      <c r="AH216" s="2">
        <f t="shared" si="344"/>
        <v>5</v>
      </c>
      <c r="AI216" s="2">
        <f t="shared" si="345"/>
        <v>6</v>
      </c>
      <c r="AJ216" s="2">
        <f t="shared" si="346"/>
        <v>5</v>
      </c>
      <c r="AK216" s="2">
        <f t="shared" si="347"/>
        <v>1</v>
      </c>
      <c r="AL216" s="2">
        <f t="shared" si="348"/>
        <v>0</v>
      </c>
      <c r="AM216" s="2">
        <f t="shared" si="349"/>
        <v>1</v>
      </c>
      <c r="AN216" s="2">
        <f t="shared" si="350"/>
        <v>0</v>
      </c>
      <c r="AO216" s="2">
        <f t="shared" si="351"/>
        <v>0</v>
      </c>
      <c r="AP216" s="2">
        <f t="shared" si="352"/>
        <v>0</v>
      </c>
      <c r="AQ216" s="2">
        <f t="shared" si="353"/>
        <v>0</v>
      </c>
      <c r="AR216" s="2">
        <f t="shared" si="354"/>
        <v>0</v>
      </c>
      <c r="AS216" s="2">
        <f t="shared" si="355"/>
        <v>0</v>
      </c>
      <c r="AT216" s="2">
        <f t="shared" si="356"/>
        <v>0</v>
      </c>
      <c r="AU216" s="2">
        <f t="shared" si="357"/>
        <v>0</v>
      </c>
      <c r="AV216" s="2">
        <f t="shared" si="358"/>
        <v>0</v>
      </c>
      <c r="AW216" s="2">
        <f t="shared" si="359"/>
        <v>0</v>
      </c>
      <c r="AX216" s="2">
        <f t="shared" si="360"/>
        <v>0</v>
      </c>
      <c r="AY216" s="2">
        <f t="shared" si="361"/>
        <v>0</v>
      </c>
      <c r="AZ216" s="2">
        <f t="shared" si="362"/>
        <v>0</v>
      </c>
      <c r="BA216" s="2">
        <f t="shared" si="363"/>
        <v>0</v>
      </c>
    </row>
    <row r="217" spans="1:53" x14ac:dyDescent="0.2">
      <c r="A217" s="2" t="str">
        <f t="shared" si="371"/>
        <v>Ford's Colony Country Club - Blackheath</v>
      </c>
      <c r="B217" s="2">
        <v>3</v>
      </c>
      <c r="C217" s="2">
        <f t="shared" si="370"/>
        <v>175</v>
      </c>
      <c r="D217" s="2">
        <f t="shared" si="370"/>
        <v>3</v>
      </c>
      <c r="E217" s="2">
        <f t="shared" si="370"/>
        <v>17</v>
      </c>
      <c r="F217" s="2">
        <f t="shared" si="370"/>
        <v>5</v>
      </c>
      <c r="G217" s="2">
        <f t="shared" si="370"/>
        <v>5</v>
      </c>
      <c r="H217" s="2">
        <f t="shared" si="370"/>
        <v>4</v>
      </c>
      <c r="I217" s="2">
        <f t="shared" si="370"/>
        <v>3</v>
      </c>
      <c r="J217" s="2">
        <f t="shared" si="320"/>
        <v>1</v>
      </c>
      <c r="K217" s="2">
        <f t="shared" si="321"/>
        <v>175</v>
      </c>
      <c r="L217" s="2">
        <f t="shared" si="322"/>
        <v>3</v>
      </c>
      <c r="M217" s="2">
        <f t="shared" si="365"/>
        <v>5</v>
      </c>
      <c r="N217" s="2">
        <f t="shared" si="366"/>
        <v>5</v>
      </c>
      <c r="O217" s="2">
        <f t="shared" si="367"/>
        <v>4</v>
      </c>
      <c r="P217" s="2">
        <f t="shared" si="368"/>
        <v>3</v>
      </c>
      <c r="Q217" s="2">
        <f t="shared" si="327"/>
        <v>1</v>
      </c>
      <c r="R217" s="2">
        <f t="shared" si="328"/>
        <v>0</v>
      </c>
      <c r="S217" s="2">
        <f t="shared" si="329"/>
        <v>1</v>
      </c>
      <c r="T217" s="2">
        <f t="shared" si="330"/>
        <v>0</v>
      </c>
      <c r="U217" s="2">
        <f t="shared" si="331"/>
        <v>0</v>
      </c>
      <c r="V217" s="2">
        <f t="shared" si="372"/>
        <v>0</v>
      </c>
      <c r="W217" s="2">
        <f t="shared" si="333"/>
        <v>0</v>
      </c>
      <c r="X217" s="2">
        <f t="shared" si="334"/>
        <v>0</v>
      </c>
      <c r="Y217" s="2">
        <f t="shared" si="335"/>
        <v>0</v>
      </c>
      <c r="Z217" s="2">
        <f t="shared" si="336"/>
        <v>0</v>
      </c>
      <c r="AA217" s="2">
        <f t="shared" si="337"/>
        <v>1</v>
      </c>
      <c r="AB217" s="2">
        <f t="shared" si="338"/>
        <v>0</v>
      </c>
      <c r="AC217" s="2">
        <f t="shared" si="339"/>
        <v>1</v>
      </c>
      <c r="AD217" s="2">
        <f t="shared" si="340"/>
        <v>0</v>
      </c>
      <c r="AE217" s="2">
        <f t="shared" si="341"/>
        <v>0</v>
      </c>
      <c r="AF217" s="2">
        <f t="shared" si="342"/>
        <v>0</v>
      </c>
      <c r="AG217" s="2">
        <f t="shared" si="343"/>
        <v>0</v>
      </c>
      <c r="AH217" s="2">
        <f t="shared" si="344"/>
        <v>0</v>
      </c>
      <c r="AI217" s="2">
        <f t="shared" si="345"/>
        <v>0</v>
      </c>
      <c r="AJ217" s="2">
        <f t="shared" si="346"/>
        <v>0</v>
      </c>
      <c r="AK217" s="2">
        <f t="shared" si="347"/>
        <v>1</v>
      </c>
      <c r="AL217" s="2">
        <f t="shared" si="348"/>
        <v>0</v>
      </c>
      <c r="AM217" s="2">
        <f t="shared" si="349"/>
        <v>1</v>
      </c>
      <c r="AN217" s="2">
        <f t="shared" si="350"/>
        <v>0</v>
      </c>
      <c r="AO217" s="2">
        <f t="shared" si="351"/>
        <v>0</v>
      </c>
      <c r="AP217" s="2">
        <f t="shared" si="352"/>
        <v>0</v>
      </c>
      <c r="AQ217" s="2">
        <f t="shared" si="353"/>
        <v>0</v>
      </c>
      <c r="AR217" s="2">
        <f t="shared" si="354"/>
        <v>0</v>
      </c>
      <c r="AS217" s="2">
        <f t="shared" si="355"/>
        <v>0</v>
      </c>
      <c r="AT217" s="2">
        <f t="shared" si="356"/>
        <v>0</v>
      </c>
      <c r="AU217" s="2">
        <f t="shared" si="357"/>
        <v>0</v>
      </c>
      <c r="AV217" s="2">
        <f t="shared" si="358"/>
        <v>0</v>
      </c>
      <c r="AW217" s="2">
        <f t="shared" si="359"/>
        <v>0</v>
      </c>
      <c r="AX217" s="2">
        <f t="shared" si="360"/>
        <v>0</v>
      </c>
      <c r="AY217" s="2">
        <f t="shared" si="361"/>
        <v>0</v>
      </c>
      <c r="AZ217" s="2">
        <f t="shared" si="362"/>
        <v>0</v>
      </c>
      <c r="BA217" s="2">
        <f t="shared" si="363"/>
        <v>0</v>
      </c>
    </row>
    <row r="218" spans="1:53" x14ac:dyDescent="0.2">
      <c r="A218" s="2" t="str">
        <f t="shared" si="371"/>
        <v>Ford's Colony Country Club - Blackheath</v>
      </c>
      <c r="B218" s="2">
        <v>4</v>
      </c>
      <c r="C218" s="2">
        <f t="shared" si="370"/>
        <v>509</v>
      </c>
      <c r="D218" s="2">
        <f t="shared" si="370"/>
        <v>5</v>
      </c>
      <c r="E218" s="2">
        <f t="shared" si="370"/>
        <v>1</v>
      </c>
      <c r="F218" s="2">
        <f t="shared" si="370"/>
        <v>7</v>
      </c>
      <c r="G218" s="2">
        <f t="shared" si="370"/>
        <v>5</v>
      </c>
      <c r="H218" s="2">
        <f t="shared" si="370"/>
        <v>5</v>
      </c>
      <c r="I218" s="2">
        <f t="shared" si="370"/>
        <v>6</v>
      </c>
      <c r="J218" s="2">
        <f t="shared" si="320"/>
        <v>0</v>
      </c>
      <c r="K218" s="2">
        <f t="shared" si="321"/>
        <v>0</v>
      </c>
      <c r="L218" s="2">
        <f t="shared" si="322"/>
        <v>0</v>
      </c>
      <c r="M218" s="2">
        <f t="shared" si="365"/>
        <v>0</v>
      </c>
      <c r="N218" s="2">
        <f t="shared" si="366"/>
        <v>0</v>
      </c>
      <c r="O218" s="2">
        <f t="shared" si="367"/>
        <v>0</v>
      </c>
      <c r="P218" s="2">
        <f t="shared" si="368"/>
        <v>0</v>
      </c>
      <c r="Q218" s="2">
        <f t="shared" si="327"/>
        <v>0</v>
      </c>
      <c r="R218" s="2">
        <f t="shared" si="328"/>
        <v>1</v>
      </c>
      <c r="S218" s="2">
        <f t="shared" si="329"/>
        <v>1</v>
      </c>
      <c r="T218" s="2">
        <f t="shared" si="330"/>
        <v>0</v>
      </c>
      <c r="U218" s="2">
        <f t="shared" si="331"/>
        <v>0</v>
      </c>
      <c r="V218" s="2">
        <f t="shared" si="372"/>
        <v>0</v>
      </c>
      <c r="W218" s="2">
        <f t="shared" si="333"/>
        <v>0</v>
      </c>
      <c r="X218" s="2">
        <f t="shared" si="334"/>
        <v>0</v>
      </c>
      <c r="Y218" s="2">
        <f t="shared" si="335"/>
        <v>0</v>
      </c>
      <c r="Z218" s="2">
        <f t="shared" si="336"/>
        <v>0</v>
      </c>
      <c r="AA218" s="2">
        <f t="shared" si="337"/>
        <v>0</v>
      </c>
      <c r="AB218" s="2">
        <f t="shared" si="338"/>
        <v>1</v>
      </c>
      <c r="AC218" s="2">
        <f t="shared" si="339"/>
        <v>1</v>
      </c>
      <c r="AD218" s="2">
        <f t="shared" si="340"/>
        <v>0</v>
      </c>
      <c r="AE218" s="2">
        <f t="shared" si="341"/>
        <v>0</v>
      </c>
      <c r="AF218" s="2">
        <f t="shared" si="342"/>
        <v>0</v>
      </c>
      <c r="AG218" s="2">
        <f t="shared" si="343"/>
        <v>0</v>
      </c>
      <c r="AH218" s="2">
        <f t="shared" si="344"/>
        <v>0</v>
      </c>
      <c r="AI218" s="2">
        <f t="shared" si="345"/>
        <v>0</v>
      </c>
      <c r="AJ218" s="2">
        <f t="shared" si="346"/>
        <v>0</v>
      </c>
      <c r="AK218" s="2">
        <f t="shared" si="347"/>
        <v>0</v>
      </c>
      <c r="AL218" s="2">
        <f t="shared" si="348"/>
        <v>1</v>
      </c>
      <c r="AM218" s="2">
        <f t="shared" si="349"/>
        <v>1</v>
      </c>
      <c r="AN218" s="2">
        <f t="shared" si="350"/>
        <v>0</v>
      </c>
      <c r="AO218" s="2">
        <f t="shared" si="351"/>
        <v>0</v>
      </c>
      <c r="AP218" s="2">
        <f t="shared" si="352"/>
        <v>0</v>
      </c>
      <c r="AQ218" s="2">
        <f t="shared" si="353"/>
        <v>0</v>
      </c>
      <c r="AR218" s="2">
        <f t="shared" si="354"/>
        <v>0</v>
      </c>
      <c r="AS218" s="2">
        <f t="shared" si="355"/>
        <v>0</v>
      </c>
      <c r="AT218" s="2">
        <f t="shared" si="356"/>
        <v>0</v>
      </c>
      <c r="AU218" s="2">
        <f t="shared" si="357"/>
        <v>1</v>
      </c>
      <c r="AV218" s="2">
        <f t="shared" si="358"/>
        <v>509</v>
      </c>
      <c r="AW218" s="2">
        <f t="shared" si="359"/>
        <v>5</v>
      </c>
      <c r="AX218" s="2">
        <f t="shared" si="360"/>
        <v>7</v>
      </c>
      <c r="AY218" s="2">
        <f t="shared" si="361"/>
        <v>5</v>
      </c>
      <c r="AZ218" s="2">
        <f t="shared" si="362"/>
        <v>5</v>
      </c>
      <c r="BA218" s="2">
        <f t="shared" si="363"/>
        <v>6</v>
      </c>
    </row>
    <row r="219" spans="1:53" x14ac:dyDescent="0.2">
      <c r="A219" s="2" t="str">
        <f t="shared" si="371"/>
        <v>Ford's Colony Country Club - Blackheath</v>
      </c>
      <c r="B219" s="2">
        <v>5</v>
      </c>
      <c r="C219" s="2">
        <f t="shared" ref="C219:I228" si="373">C42</f>
        <v>365</v>
      </c>
      <c r="D219" s="2">
        <f t="shared" si="373"/>
        <v>4</v>
      </c>
      <c r="E219" s="2">
        <f t="shared" si="373"/>
        <v>5</v>
      </c>
      <c r="F219" s="2">
        <f t="shared" si="373"/>
        <v>7</v>
      </c>
      <c r="G219" s="2">
        <f t="shared" si="373"/>
        <v>5</v>
      </c>
      <c r="H219" s="2">
        <f t="shared" si="373"/>
        <v>5</v>
      </c>
      <c r="I219" s="2">
        <f t="shared" si="373"/>
        <v>5</v>
      </c>
      <c r="J219" s="2">
        <f t="shared" si="320"/>
        <v>0</v>
      </c>
      <c r="K219" s="2">
        <f t="shared" si="321"/>
        <v>0</v>
      </c>
      <c r="L219" s="2">
        <f t="shared" si="322"/>
        <v>0</v>
      </c>
      <c r="M219" s="2">
        <f t="shared" si="365"/>
        <v>0</v>
      </c>
      <c r="N219" s="2">
        <f t="shared" si="366"/>
        <v>0</v>
      </c>
      <c r="O219" s="2">
        <f t="shared" si="367"/>
        <v>0</v>
      </c>
      <c r="P219" s="2">
        <f t="shared" si="368"/>
        <v>0</v>
      </c>
      <c r="Q219" s="2">
        <f t="shared" si="327"/>
        <v>0</v>
      </c>
      <c r="R219" s="2">
        <f t="shared" si="328"/>
        <v>1</v>
      </c>
      <c r="S219" s="2">
        <f t="shared" si="329"/>
        <v>1</v>
      </c>
      <c r="T219" s="2">
        <f t="shared" si="330"/>
        <v>0</v>
      </c>
      <c r="U219" s="2">
        <f t="shared" si="331"/>
        <v>0</v>
      </c>
      <c r="V219" s="2">
        <f t="shared" si="372"/>
        <v>0</v>
      </c>
      <c r="W219" s="2">
        <f t="shared" si="333"/>
        <v>0</v>
      </c>
      <c r="X219" s="2">
        <f t="shared" si="334"/>
        <v>0</v>
      </c>
      <c r="Y219" s="2">
        <f t="shared" si="335"/>
        <v>0</v>
      </c>
      <c r="Z219" s="2">
        <f t="shared" si="336"/>
        <v>0</v>
      </c>
      <c r="AA219" s="2">
        <f t="shared" si="337"/>
        <v>1</v>
      </c>
      <c r="AB219" s="2">
        <f t="shared" si="338"/>
        <v>1</v>
      </c>
      <c r="AC219" s="2">
        <f t="shared" si="339"/>
        <v>2</v>
      </c>
      <c r="AD219" s="2">
        <f t="shared" si="340"/>
        <v>1</v>
      </c>
      <c r="AE219" s="2">
        <f t="shared" si="341"/>
        <v>365</v>
      </c>
      <c r="AF219" s="2">
        <f t="shared" si="342"/>
        <v>4</v>
      </c>
      <c r="AG219" s="2">
        <f t="shared" si="343"/>
        <v>7</v>
      </c>
      <c r="AH219" s="2">
        <f t="shared" si="344"/>
        <v>5</v>
      </c>
      <c r="AI219" s="2">
        <f t="shared" si="345"/>
        <v>5</v>
      </c>
      <c r="AJ219" s="2">
        <f t="shared" si="346"/>
        <v>5</v>
      </c>
      <c r="AK219" s="2">
        <f t="shared" si="347"/>
        <v>1</v>
      </c>
      <c r="AL219" s="2">
        <f t="shared" si="348"/>
        <v>0</v>
      </c>
      <c r="AM219" s="2">
        <f t="shared" si="349"/>
        <v>1</v>
      </c>
      <c r="AN219" s="2">
        <f t="shared" si="350"/>
        <v>0</v>
      </c>
      <c r="AO219" s="2">
        <f t="shared" si="351"/>
        <v>0</v>
      </c>
      <c r="AP219" s="2">
        <f t="shared" si="352"/>
        <v>0</v>
      </c>
      <c r="AQ219" s="2">
        <f t="shared" si="353"/>
        <v>0</v>
      </c>
      <c r="AR219" s="2">
        <f t="shared" si="354"/>
        <v>0</v>
      </c>
      <c r="AS219" s="2">
        <f t="shared" si="355"/>
        <v>0</v>
      </c>
      <c r="AT219" s="2">
        <f t="shared" si="356"/>
        <v>0</v>
      </c>
      <c r="AU219" s="2">
        <f t="shared" si="357"/>
        <v>0</v>
      </c>
      <c r="AV219" s="2">
        <f t="shared" si="358"/>
        <v>0</v>
      </c>
      <c r="AW219" s="2">
        <f t="shared" si="359"/>
        <v>0</v>
      </c>
      <c r="AX219" s="2">
        <f t="shared" si="360"/>
        <v>0</v>
      </c>
      <c r="AY219" s="2">
        <f t="shared" si="361"/>
        <v>0</v>
      </c>
      <c r="AZ219" s="2">
        <f t="shared" si="362"/>
        <v>0</v>
      </c>
      <c r="BA219" s="2">
        <f t="shared" si="363"/>
        <v>0</v>
      </c>
    </row>
    <row r="220" spans="1:53" x14ac:dyDescent="0.2">
      <c r="A220" s="2" t="str">
        <f t="shared" si="371"/>
        <v>Ford's Colony Country Club - Blackheath</v>
      </c>
      <c r="B220" s="2">
        <v>6</v>
      </c>
      <c r="C220" s="2">
        <f t="shared" si="373"/>
        <v>308</v>
      </c>
      <c r="D220" s="2">
        <f t="shared" si="373"/>
        <v>4</v>
      </c>
      <c r="E220" s="2">
        <f t="shared" si="373"/>
        <v>13</v>
      </c>
      <c r="F220" s="2">
        <f t="shared" si="373"/>
        <v>6</v>
      </c>
      <c r="G220" s="2">
        <f t="shared" si="373"/>
        <v>5</v>
      </c>
      <c r="H220" s="2">
        <f t="shared" si="373"/>
        <v>4</v>
      </c>
      <c r="I220" s="2">
        <f t="shared" si="373"/>
        <v>6</v>
      </c>
      <c r="J220" s="2">
        <f t="shared" si="320"/>
        <v>0</v>
      </c>
      <c r="K220" s="2">
        <f t="shared" si="321"/>
        <v>0</v>
      </c>
      <c r="L220" s="2">
        <f t="shared" si="322"/>
        <v>0</v>
      </c>
      <c r="M220" s="2">
        <f t="shared" si="365"/>
        <v>0</v>
      </c>
      <c r="N220" s="2">
        <f t="shared" si="366"/>
        <v>0</v>
      </c>
      <c r="O220" s="2">
        <f t="shared" si="367"/>
        <v>0</v>
      </c>
      <c r="P220" s="2">
        <f t="shared" si="368"/>
        <v>0</v>
      </c>
      <c r="Q220" s="2">
        <f t="shared" si="327"/>
        <v>0</v>
      </c>
      <c r="R220" s="2">
        <f t="shared" si="328"/>
        <v>1</v>
      </c>
      <c r="S220" s="2">
        <f t="shared" si="329"/>
        <v>1</v>
      </c>
      <c r="T220" s="2">
        <f t="shared" si="330"/>
        <v>0</v>
      </c>
      <c r="U220" s="2">
        <f t="shared" si="331"/>
        <v>0</v>
      </c>
      <c r="V220" s="2">
        <f t="shared" si="372"/>
        <v>0</v>
      </c>
      <c r="W220" s="2">
        <f t="shared" si="333"/>
        <v>0</v>
      </c>
      <c r="X220" s="2">
        <f t="shared" si="334"/>
        <v>0</v>
      </c>
      <c r="Y220" s="2">
        <f t="shared" si="335"/>
        <v>0</v>
      </c>
      <c r="Z220" s="2">
        <f t="shared" si="336"/>
        <v>0</v>
      </c>
      <c r="AA220" s="2">
        <f t="shared" si="337"/>
        <v>1</v>
      </c>
      <c r="AB220" s="2">
        <f t="shared" si="338"/>
        <v>1</v>
      </c>
      <c r="AC220" s="2">
        <f t="shared" si="339"/>
        <v>2</v>
      </c>
      <c r="AD220" s="2">
        <f t="shared" si="340"/>
        <v>1</v>
      </c>
      <c r="AE220" s="2">
        <f t="shared" si="341"/>
        <v>308</v>
      </c>
      <c r="AF220" s="2">
        <f t="shared" si="342"/>
        <v>4</v>
      </c>
      <c r="AG220" s="2">
        <f t="shared" si="343"/>
        <v>6</v>
      </c>
      <c r="AH220" s="2">
        <f t="shared" si="344"/>
        <v>5</v>
      </c>
      <c r="AI220" s="2">
        <f t="shared" si="345"/>
        <v>4</v>
      </c>
      <c r="AJ220" s="2">
        <f t="shared" si="346"/>
        <v>6</v>
      </c>
      <c r="AK220" s="2">
        <f t="shared" si="347"/>
        <v>1</v>
      </c>
      <c r="AL220" s="2">
        <f t="shared" si="348"/>
        <v>0</v>
      </c>
      <c r="AM220" s="2">
        <f t="shared" si="349"/>
        <v>1</v>
      </c>
      <c r="AN220" s="2">
        <f t="shared" si="350"/>
        <v>0</v>
      </c>
      <c r="AO220" s="2">
        <f t="shared" si="351"/>
        <v>0</v>
      </c>
      <c r="AP220" s="2">
        <f t="shared" si="352"/>
        <v>0</v>
      </c>
      <c r="AQ220" s="2">
        <f t="shared" si="353"/>
        <v>0</v>
      </c>
      <c r="AR220" s="2">
        <f t="shared" si="354"/>
        <v>0</v>
      </c>
      <c r="AS220" s="2">
        <f t="shared" si="355"/>
        <v>0</v>
      </c>
      <c r="AT220" s="2">
        <f t="shared" si="356"/>
        <v>0</v>
      </c>
      <c r="AU220" s="2">
        <f t="shared" si="357"/>
        <v>0</v>
      </c>
      <c r="AV220" s="2">
        <f t="shared" si="358"/>
        <v>0</v>
      </c>
      <c r="AW220" s="2">
        <f t="shared" si="359"/>
        <v>0</v>
      </c>
      <c r="AX220" s="2">
        <f t="shared" si="360"/>
        <v>0</v>
      </c>
      <c r="AY220" s="2">
        <f t="shared" si="361"/>
        <v>0</v>
      </c>
      <c r="AZ220" s="2">
        <f t="shared" si="362"/>
        <v>0</v>
      </c>
      <c r="BA220" s="2">
        <f t="shared" si="363"/>
        <v>0</v>
      </c>
    </row>
    <row r="221" spans="1:53" x14ac:dyDescent="0.2">
      <c r="A221" s="2" t="str">
        <f t="shared" si="371"/>
        <v>Ford's Colony Country Club - Blackheath</v>
      </c>
      <c r="B221" s="2">
        <v>7</v>
      </c>
      <c r="C221" s="2">
        <f t="shared" si="373"/>
        <v>326</v>
      </c>
      <c r="D221" s="2">
        <f t="shared" si="373"/>
        <v>4</v>
      </c>
      <c r="E221" s="2">
        <f t="shared" si="373"/>
        <v>9</v>
      </c>
      <c r="F221" s="2">
        <f t="shared" si="373"/>
        <v>6</v>
      </c>
      <c r="G221" s="2">
        <f t="shared" si="373"/>
        <v>5</v>
      </c>
      <c r="H221" s="2">
        <f t="shared" si="373"/>
        <v>4</v>
      </c>
      <c r="I221" s="2">
        <f t="shared" si="373"/>
        <v>4</v>
      </c>
      <c r="J221" s="2">
        <f t="shared" si="320"/>
        <v>0</v>
      </c>
      <c r="K221" s="2">
        <f t="shared" si="321"/>
        <v>0</v>
      </c>
      <c r="L221" s="2">
        <f t="shared" si="322"/>
        <v>0</v>
      </c>
      <c r="M221" s="2">
        <f t="shared" si="365"/>
        <v>0</v>
      </c>
      <c r="N221" s="2">
        <f t="shared" si="366"/>
        <v>0</v>
      </c>
      <c r="O221" s="2">
        <f t="shared" si="367"/>
        <v>0</v>
      </c>
      <c r="P221" s="2">
        <f t="shared" si="368"/>
        <v>0</v>
      </c>
      <c r="Q221" s="2">
        <f t="shared" si="327"/>
        <v>0</v>
      </c>
      <c r="R221" s="2">
        <f t="shared" si="328"/>
        <v>1</v>
      </c>
      <c r="S221" s="2">
        <f t="shared" si="329"/>
        <v>1</v>
      </c>
      <c r="T221" s="2">
        <f t="shared" si="330"/>
        <v>0</v>
      </c>
      <c r="U221" s="2">
        <f t="shared" si="331"/>
        <v>0</v>
      </c>
      <c r="V221" s="2">
        <f t="shared" si="372"/>
        <v>0</v>
      </c>
      <c r="W221" s="2">
        <f t="shared" si="333"/>
        <v>0</v>
      </c>
      <c r="X221" s="2">
        <f t="shared" si="334"/>
        <v>0</v>
      </c>
      <c r="Y221" s="2">
        <f t="shared" si="335"/>
        <v>0</v>
      </c>
      <c r="Z221" s="2">
        <f t="shared" si="336"/>
        <v>0</v>
      </c>
      <c r="AA221" s="2">
        <f t="shared" si="337"/>
        <v>1</v>
      </c>
      <c r="AB221" s="2">
        <f t="shared" si="338"/>
        <v>1</v>
      </c>
      <c r="AC221" s="2">
        <f t="shared" si="339"/>
        <v>2</v>
      </c>
      <c r="AD221" s="2">
        <f t="shared" si="340"/>
        <v>1</v>
      </c>
      <c r="AE221" s="2">
        <f t="shared" si="341"/>
        <v>326</v>
      </c>
      <c r="AF221" s="2">
        <f t="shared" si="342"/>
        <v>4</v>
      </c>
      <c r="AG221" s="2">
        <f t="shared" si="343"/>
        <v>6</v>
      </c>
      <c r="AH221" s="2">
        <f t="shared" si="344"/>
        <v>5</v>
      </c>
      <c r="AI221" s="2">
        <f t="shared" si="345"/>
        <v>4</v>
      </c>
      <c r="AJ221" s="2">
        <f t="shared" si="346"/>
        <v>4</v>
      </c>
      <c r="AK221" s="2">
        <f t="shared" si="347"/>
        <v>1</v>
      </c>
      <c r="AL221" s="2">
        <f t="shared" si="348"/>
        <v>0</v>
      </c>
      <c r="AM221" s="2">
        <f t="shared" si="349"/>
        <v>1</v>
      </c>
      <c r="AN221" s="2">
        <f t="shared" si="350"/>
        <v>0</v>
      </c>
      <c r="AO221" s="2">
        <f t="shared" si="351"/>
        <v>0</v>
      </c>
      <c r="AP221" s="2">
        <f t="shared" si="352"/>
        <v>0</v>
      </c>
      <c r="AQ221" s="2">
        <f t="shared" si="353"/>
        <v>0</v>
      </c>
      <c r="AR221" s="2">
        <f t="shared" si="354"/>
        <v>0</v>
      </c>
      <c r="AS221" s="2">
        <f t="shared" si="355"/>
        <v>0</v>
      </c>
      <c r="AT221" s="2">
        <f t="shared" si="356"/>
        <v>0</v>
      </c>
      <c r="AU221" s="2">
        <f t="shared" si="357"/>
        <v>0</v>
      </c>
      <c r="AV221" s="2">
        <f t="shared" si="358"/>
        <v>0</v>
      </c>
      <c r="AW221" s="2">
        <f t="shared" si="359"/>
        <v>0</v>
      </c>
      <c r="AX221" s="2">
        <f t="shared" si="360"/>
        <v>0</v>
      </c>
      <c r="AY221" s="2">
        <f t="shared" si="361"/>
        <v>0</v>
      </c>
      <c r="AZ221" s="2">
        <f t="shared" si="362"/>
        <v>0</v>
      </c>
      <c r="BA221" s="2">
        <f t="shared" si="363"/>
        <v>0</v>
      </c>
    </row>
    <row r="222" spans="1:53" x14ac:dyDescent="0.2">
      <c r="A222" s="2" t="str">
        <f t="shared" si="371"/>
        <v>Ford's Colony Country Club - Blackheath</v>
      </c>
      <c r="B222" s="2">
        <v>8</v>
      </c>
      <c r="C222" s="2">
        <f t="shared" si="373"/>
        <v>143</v>
      </c>
      <c r="D222" s="2">
        <f t="shared" si="373"/>
        <v>3</v>
      </c>
      <c r="E222" s="2">
        <f t="shared" si="373"/>
        <v>15</v>
      </c>
      <c r="F222" s="2">
        <f t="shared" si="373"/>
        <v>4</v>
      </c>
      <c r="G222" s="2">
        <f t="shared" si="373"/>
        <v>3</v>
      </c>
      <c r="H222" s="2">
        <f t="shared" si="373"/>
        <v>3</v>
      </c>
      <c r="I222" s="2">
        <f t="shared" si="373"/>
        <v>3</v>
      </c>
      <c r="J222" s="2">
        <f t="shared" si="320"/>
        <v>1</v>
      </c>
      <c r="K222" s="2">
        <f t="shared" si="321"/>
        <v>143</v>
      </c>
      <c r="L222" s="2">
        <f t="shared" si="322"/>
        <v>3</v>
      </c>
      <c r="M222" s="2">
        <f t="shared" si="365"/>
        <v>4</v>
      </c>
      <c r="N222" s="2">
        <f t="shared" si="366"/>
        <v>3</v>
      </c>
      <c r="O222" s="2">
        <f t="shared" si="367"/>
        <v>3</v>
      </c>
      <c r="P222" s="2">
        <f t="shared" si="368"/>
        <v>3</v>
      </c>
      <c r="Q222" s="2">
        <f t="shared" si="327"/>
        <v>1</v>
      </c>
      <c r="R222" s="2">
        <f t="shared" si="328"/>
        <v>0</v>
      </c>
      <c r="S222" s="2">
        <f t="shared" si="329"/>
        <v>1</v>
      </c>
      <c r="T222" s="2">
        <f t="shared" si="330"/>
        <v>0</v>
      </c>
      <c r="U222" s="2">
        <f t="shared" si="331"/>
        <v>0</v>
      </c>
      <c r="V222" s="2">
        <f t="shared" si="372"/>
        <v>0</v>
      </c>
      <c r="W222" s="2">
        <f t="shared" si="333"/>
        <v>0</v>
      </c>
      <c r="X222" s="2">
        <f t="shared" si="334"/>
        <v>0</v>
      </c>
      <c r="Y222" s="2">
        <f t="shared" si="335"/>
        <v>0</v>
      </c>
      <c r="Z222" s="2">
        <f t="shared" si="336"/>
        <v>0</v>
      </c>
      <c r="AA222" s="2">
        <f t="shared" si="337"/>
        <v>1</v>
      </c>
      <c r="AB222" s="2">
        <f t="shared" si="338"/>
        <v>0</v>
      </c>
      <c r="AC222" s="2">
        <f t="shared" si="339"/>
        <v>1</v>
      </c>
      <c r="AD222" s="2">
        <f t="shared" si="340"/>
        <v>0</v>
      </c>
      <c r="AE222" s="2">
        <f t="shared" si="341"/>
        <v>0</v>
      </c>
      <c r="AF222" s="2">
        <f t="shared" si="342"/>
        <v>0</v>
      </c>
      <c r="AG222" s="2">
        <f t="shared" si="343"/>
        <v>0</v>
      </c>
      <c r="AH222" s="2">
        <f t="shared" si="344"/>
        <v>0</v>
      </c>
      <c r="AI222" s="2">
        <f t="shared" si="345"/>
        <v>0</v>
      </c>
      <c r="AJ222" s="2">
        <f t="shared" si="346"/>
        <v>0</v>
      </c>
      <c r="AK222" s="2">
        <f t="shared" si="347"/>
        <v>1</v>
      </c>
      <c r="AL222" s="2">
        <f t="shared" si="348"/>
        <v>0</v>
      </c>
      <c r="AM222" s="2">
        <f t="shared" si="349"/>
        <v>1</v>
      </c>
      <c r="AN222" s="2">
        <f t="shared" si="350"/>
        <v>0</v>
      </c>
      <c r="AO222" s="2">
        <f t="shared" si="351"/>
        <v>0</v>
      </c>
      <c r="AP222" s="2">
        <f t="shared" si="352"/>
        <v>0</v>
      </c>
      <c r="AQ222" s="2">
        <f t="shared" si="353"/>
        <v>0</v>
      </c>
      <c r="AR222" s="2">
        <f t="shared" si="354"/>
        <v>0</v>
      </c>
      <c r="AS222" s="2">
        <f t="shared" si="355"/>
        <v>0</v>
      </c>
      <c r="AT222" s="2">
        <f t="shared" si="356"/>
        <v>0</v>
      </c>
      <c r="AU222" s="2">
        <f t="shared" si="357"/>
        <v>0</v>
      </c>
      <c r="AV222" s="2">
        <f t="shared" si="358"/>
        <v>0</v>
      </c>
      <c r="AW222" s="2">
        <f t="shared" si="359"/>
        <v>0</v>
      </c>
      <c r="AX222" s="2">
        <f t="shared" si="360"/>
        <v>0</v>
      </c>
      <c r="AY222" s="2">
        <f t="shared" si="361"/>
        <v>0</v>
      </c>
      <c r="AZ222" s="2">
        <f t="shared" si="362"/>
        <v>0</v>
      </c>
      <c r="BA222" s="2">
        <f t="shared" si="363"/>
        <v>0</v>
      </c>
    </row>
    <row r="223" spans="1:53" x14ac:dyDescent="0.2">
      <c r="A223" s="2" t="str">
        <f t="shared" si="371"/>
        <v>Ford's Colony Country Club - Blackheath</v>
      </c>
      <c r="B223" s="2">
        <v>9</v>
      </c>
      <c r="C223" s="2">
        <f t="shared" si="373"/>
        <v>371</v>
      </c>
      <c r="D223" s="2">
        <f t="shared" si="373"/>
        <v>4</v>
      </c>
      <c r="E223" s="2">
        <f t="shared" si="373"/>
        <v>7</v>
      </c>
      <c r="F223" s="2">
        <f t="shared" si="373"/>
        <v>3</v>
      </c>
      <c r="G223" s="2">
        <f t="shared" si="373"/>
        <v>6</v>
      </c>
      <c r="H223" s="2">
        <f t="shared" si="373"/>
        <v>5</v>
      </c>
      <c r="I223" s="2">
        <f t="shared" si="373"/>
        <v>4</v>
      </c>
      <c r="J223" s="2">
        <f t="shared" si="320"/>
        <v>0</v>
      </c>
      <c r="K223" s="2">
        <f t="shared" si="321"/>
        <v>0</v>
      </c>
      <c r="L223" s="2">
        <f t="shared" si="322"/>
        <v>0</v>
      </c>
      <c r="M223" s="2">
        <f t="shared" si="365"/>
        <v>0</v>
      </c>
      <c r="N223" s="2">
        <f t="shared" si="366"/>
        <v>0</v>
      </c>
      <c r="O223" s="2">
        <f t="shared" si="367"/>
        <v>0</v>
      </c>
      <c r="P223" s="2">
        <f t="shared" si="368"/>
        <v>0</v>
      </c>
      <c r="Q223" s="2">
        <f t="shared" si="327"/>
        <v>0</v>
      </c>
      <c r="R223" s="2">
        <f t="shared" si="328"/>
        <v>1</v>
      </c>
      <c r="S223" s="2">
        <f t="shared" si="329"/>
        <v>1</v>
      </c>
      <c r="T223" s="2">
        <f t="shared" si="330"/>
        <v>0</v>
      </c>
      <c r="U223" s="2">
        <f t="shared" si="331"/>
        <v>0</v>
      </c>
      <c r="V223" s="2">
        <f t="shared" si="372"/>
        <v>0</v>
      </c>
      <c r="W223" s="2">
        <f t="shared" si="333"/>
        <v>0</v>
      </c>
      <c r="X223" s="2">
        <f t="shared" si="334"/>
        <v>0</v>
      </c>
      <c r="Y223" s="2">
        <f t="shared" si="335"/>
        <v>0</v>
      </c>
      <c r="Z223" s="2">
        <f t="shared" si="336"/>
        <v>0</v>
      </c>
      <c r="AA223" s="2">
        <f t="shared" si="337"/>
        <v>1</v>
      </c>
      <c r="AB223" s="2">
        <f t="shared" si="338"/>
        <v>1</v>
      </c>
      <c r="AC223" s="2">
        <f t="shared" si="339"/>
        <v>2</v>
      </c>
      <c r="AD223" s="2">
        <f t="shared" si="340"/>
        <v>1</v>
      </c>
      <c r="AE223" s="2">
        <f t="shared" si="341"/>
        <v>371</v>
      </c>
      <c r="AF223" s="2">
        <f t="shared" si="342"/>
        <v>4</v>
      </c>
      <c r="AG223" s="2">
        <f t="shared" si="343"/>
        <v>3</v>
      </c>
      <c r="AH223" s="2">
        <f t="shared" si="344"/>
        <v>6</v>
      </c>
      <c r="AI223" s="2">
        <f t="shared" si="345"/>
        <v>5</v>
      </c>
      <c r="AJ223" s="2">
        <f t="shared" si="346"/>
        <v>4</v>
      </c>
      <c r="AK223" s="2">
        <f t="shared" si="347"/>
        <v>1</v>
      </c>
      <c r="AL223" s="2">
        <f t="shared" si="348"/>
        <v>0</v>
      </c>
      <c r="AM223" s="2">
        <f t="shared" si="349"/>
        <v>1</v>
      </c>
      <c r="AN223" s="2">
        <f t="shared" si="350"/>
        <v>0</v>
      </c>
      <c r="AO223" s="2">
        <f t="shared" si="351"/>
        <v>0</v>
      </c>
      <c r="AP223" s="2">
        <f t="shared" si="352"/>
        <v>0</v>
      </c>
      <c r="AQ223" s="2">
        <f t="shared" si="353"/>
        <v>0</v>
      </c>
      <c r="AR223" s="2">
        <f t="shared" si="354"/>
        <v>0</v>
      </c>
      <c r="AS223" s="2">
        <f t="shared" si="355"/>
        <v>0</v>
      </c>
      <c r="AT223" s="2">
        <f t="shared" si="356"/>
        <v>0</v>
      </c>
      <c r="AU223" s="2">
        <f t="shared" si="357"/>
        <v>0</v>
      </c>
      <c r="AV223" s="2">
        <f t="shared" si="358"/>
        <v>0</v>
      </c>
      <c r="AW223" s="2">
        <f t="shared" si="359"/>
        <v>0</v>
      </c>
      <c r="AX223" s="2">
        <f t="shared" si="360"/>
        <v>0</v>
      </c>
      <c r="AY223" s="2">
        <f t="shared" si="361"/>
        <v>0</v>
      </c>
      <c r="AZ223" s="2">
        <f t="shared" si="362"/>
        <v>0</v>
      </c>
      <c r="BA223" s="2">
        <f t="shared" si="363"/>
        <v>0</v>
      </c>
    </row>
    <row r="224" spans="1:53" x14ac:dyDescent="0.2">
      <c r="A224" s="2" t="str">
        <f t="shared" si="371"/>
        <v>Ford's Colony Country Club - Blackheath</v>
      </c>
      <c r="B224" s="2">
        <v>10</v>
      </c>
      <c r="C224" s="2">
        <f t="shared" si="373"/>
        <v>333</v>
      </c>
      <c r="D224" s="2">
        <f t="shared" si="373"/>
        <v>4</v>
      </c>
      <c r="E224" s="2">
        <f t="shared" si="373"/>
        <v>12</v>
      </c>
      <c r="F224" s="2">
        <f t="shared" si="373"/>
        <v>6</v>
      </c>
      <c r="G224" s="2">
        <f t="shared" si="373"/>
        <v>4</v>
      </c>
      <c r="H224" s="2">
        <f t="shared" si="373"/>
        <v>6</v>
      </c>
      <c r="I224" s="2">
        <f t="shared" si="373"/>
        <v>4</v>
      </c>
      <c r="J224" s="2">
        <f t="shared" si="320"/>
        <v>0</v>
      </c>
      <c r="K224" s="2">
        <f t="shared" si="321"/>
        <v>0</v>
      </c>
      <c r="L224" s="2">
        <f t="shared" si="322"/>
        <v>0</v>
      </c>
      <c r="M224" s="2">
        <f t="shared" si="365"/>
        <v>0</v>
      </c>
      <c r="N224" s="2">
        <f t="shared" si="366"/>
        <v>0</v>
      </c>
      <c r="O224" s="2">
        <f t="shared" si="367"/>
        <v>0</v>
      </c>
      <c r="P224" s="2">
        <f t="shared" si="368"/>
        <v>0</v>
      </c>
      <c r="Q224" s="2">
        <f t="shared" si="327"/>
        <v>0</v>
      </c>
      <c r="R224" s="2">
        <f t="shared" si="328"/>
        <v>1</v>
      </c>
      <c r="S224" s="2">
        <f t="shared" si="329"/>
        <v>1</v>
      </c>
      <c r="T224" s="2">
        <f t="shared" si="330"/>
        <v>0</v>
      </c>
      <c r="U224" s="2">
        <f t="shared" si="331"/>
        <v>0</v>
      </c>
      <c r="V224" s="2">
        <f t="shared" si="372"/>
        <v>0</v>
      </c>
      <c r="W224" s="2">
        <f t="shared" si="333"/>
        <v>0</v>
      </c>
      <c r="X224" s="2">
        <f t="shared" si="334"/>
        <v>0</v>
      </c>
      <c r="Y224" s="2">
        <f t="shared" si="335"/>
        <v>0</v>
      </c>
      <c r="Z224" s="2">
        <f t="shared" si="336"/>
        <v>0</v>
      </c>
      <c r="AA224" s="2">
        <f t="shared" si="337"/>
        <v>1</v>
      </c>
      <c r="AB224" s="2">
        <f t="shared" si="338"/>
        <v>1</v>
      </c>
      <c r="AC224" s="2">
        <f t="shared" si="339"/>
        <v>2</v>
      </c>
      <c r="AD224" s="2">
        <f t="shared" si="340"/>
        <v>1</v>
      </c>
      <c r="AE224" s="2">
        <f t="shared" si="341"/>
        <v>333</v>
      </c>
      <c r="AF224" s="2">
        <f t="shared" si="342"/>
        <v>4</v>
      </c>
      <c r="AG224" s="2">
        <f t="shared" si="343"/>
        <v>6</v>
      </c>
      <c r="AH224" s="2">
        <f t="shared" si="344"/>
        <v>4</v>
      </c>
      <c r="AI224" s="2">
        <f t="shared" si="345"/>
        <v>6</v>
      </c>
      <c r="AJ224" s="2">
        <f t="shared" si="346"/>
        <v>4</v>
      </c>
      <c r="AK224" s="2">
        <f t="shared" si="347"/>
        <v>1</v>
      </c>
      <c r="AL224" s="2">
        <f t="shared" si="348"/>
        <v>0</v>
      </c>
      <c r="AM224" s="2">
        <f t="shared" si="349"/>
        <v>1</v>
      </c>
      <c r="AN224" s="2">
        <f t="shared" si="350"/>
        <v>0</v>
      </c>
      <c r="AO224" s="2">
        <f t="shared" si="351"/>
        <v>0</v>
      </c>
      <c r="AP224" s="2">
        <f t="shared" si="352"/>
        <v>0</v>
      </c>
      <c r="AQ224" s="2">
        <f t="shared" si="353"/>
        <v>0</v>
      </c>
      <c r="AR224" s="2">
        <f t="shared" si="354"/>
        <v>0</v>
      </c>
      <c r="AS224" s="2">
        <f t="shared" si="355"/>
        <v>0</v>
      </c>
      <c r="AT224" s="2">
        <f t="shared" si="356"/>
        <v>0</v>
      </c>
      <c r="AU224" s="2">
        <f t="shared" si="357"/>
        <v>0</v>
      </c>
      <c r="AV224" s="2">
        <f t="shared" si="358"/>
        <v>0</v>
      </c>
      <c r="AW224" s="2">
        <f t="shared" si="359"/>
        <v>0</v>
      </c>
      <c r="AX224" s="2">
        <f t="shared" si="360"/>
        <v>0</v>
      </c>
      <c r="AY224" s="2">
        <f t="shared" si="361"/>
        <v>0</v>
      </c>
      <c r="AZ224" s="2">
        <f t="shared" si="362"/>
        <v>0</v>
      </c>
      <c r="BA224" s="2">
        <f t="shared" si="363"/>
        <v>0</v>
      </c>
    </row>
    <row r="225" spans="1:53" x14ac:dyDescent="0.2">
      <c r="A225" s="2" t="str">
        <f t="shared" si="371"/>
        <v>Ford's Colony Country Club - Blackheath</v>
      </c>
      <c r="B225" s="2">
        <v>11</v>
      </c>
      <c r="C225" s="2">
        <f t="shared" si="373"/>
        <v>356</v>
      </c>
      <c r="D225" s="2">
        <f t="shared" si="373"/>
        <v>4</v>
      </c>
      <c r="E225" s="2">
        <f t="shared" si="373"/>
        <v>14</v>
      </c>
      <c r="F225" s="2">
        <f t="shared" si="373"/>
        <v>4</v>
      </c>
      <c r="G225" s="2">
        <f t="shared" si="373"/>
        <v>5</v>
      </c>
      <c r="H225" s="2">
        <f t="shared" si="373"/>
        <v>5</v>
      </c>
      <c r="I225" s="2">
        <f t="shared" si="373"/>
        <v>5</v>
      </c>
      <c r="J225" s="2">
        <f t="shared" si="320"/>
        <v>0</v>
      </c>
      <c r="K225" s="2">
        <f t="shared" si="321"/>
        <v>0</v>
      </c>
      <c r="L225" s="2">
        <f t="shared" si="322"/>
        <v>0</v>
      </c>
      <c r="M225" s="2">
        <f t="shared" si="365"/>
        <v>0</v>
      </c>
      <c r="N225" s="2">
        <f t="shared" si="366"/>
        <v>0</v>
      </c>
      <c r="O225" s="2">
        <f t="shared" si="367"/>
        <v>0</v>
      </c>
      <c r="P225" s="2">
        <f t="shared" si="368"/>
        <v>0</v>
      </c>
      <c r="Q225" s="2">
        <f t="shared" si="327"/>
        <v>0</v>
      </c>
      <c r="R225" s="2">
        <f t="shared" si="328"/>
        <v>1</v>
      </c>
      <c r="S225" s="2">
        <f t="shared" si="329"/>
        <v>1</v>
      </c>
      <c r="T225" s="2">
        <f t="shared" si="330"/>
        <v>0</v>
      </c>
      <c r="U225" s="2">
        <f t="shared" si="331"/>
        <v>0</v>
      </c>
      <c r="V225" s="2">
        <f t="shared" si="372"/>
        <v>0</v>
      </c>
      <c r="W225" s="2">
        <f t="shared" si="333"/>
        <v>0</v>
      </c>
      <c r="X225" s="2">
        <f t="shared" si="334"/>
        <v>0</v>
      </c>
      <c r="Y225" s="2">
        <f t="shared" si="335"/>
        <v>0</v>
      </c>
      <c r="Z225" s="2">
        <f t="shared" si="336"/>
        <v>0</v>
      </c>
      <c r="AA225" s="2">
        <f t="shared" si="337"/>
        <v>1</v>
      </c>
      <c r="AB225" s="2">
        <f t="shared" si="338"/>
        <v>1</v>
      </c>
      <c r="AC225" s="2">
        <f t="shared" si="339"/>
        <v>2</v>
      </c>
      <c r="AD225" s="2">
        <f t="shared" si="340"/>
        <v>1</v>
      </c>
      <c r="AE225" s="2">
        <f t="shared" si="341"/>
        <v>356</v>
      </c>
      <c r="AF225" s="2">
        <f t="shared" si="342"/>
        <v>4</v>
      </c>
      <c r="AG225" s="2">
        <f t="shared" si="343"/>
        <v>4</v>
      </c>
      <c r="AH225" s="2">
        <f t="shared" si="344"/>
        <v>5</v>
      </c>
      <c r="AI225" s="2">
        <f t="shared" si="345"/>
        <v>5</v>
      </c>
      <c r="AJ225" s="2">
        <f t="shared" si="346"/>
        <v>5</v>
      </c>
      <c r="AK225" s="2">
        <f t="shared" si="347"/>
        <v>1</v>
      </c>
      <c r="AL225" s="2">
        <f t="shared" si="348"/>
        <v>0</v>
      </c>
      <c r="AM225" s="2">
        <f t="shared" si="349"/>
        <v>1</v>
      </c>
      <c r="AN225" s="2">
        <f t="shared" si="350"/>
        <v>0</v>
      </c>
      <c r="AO225" s="2">
        <f t="shared" si="351"/>
        <v>0</v>
      </c>
      <c r="AP225" s="2">
        <f t="shared" si="352"/>
        <v>0</v>
      </c>
      <c r="AQ225" s="2">
        <f t="shared" si="353"/>
        <v>0</v>
      </c>
      <c r="AR225" s="2">
        <f t="shared" si="354"/>
        <v>0</v>
      </c>
      <c r="AS225" s="2">
        <f t="shared" si="355"/>
        <v>0</v>
      </c>
      <c r="AT225" s="2">
        <f t="shared" si="356"/>
        <v>0</v>
      </c>
      <c r="AU225" s="2">
        <f t="shared" si="357"/>
        <v>0</v>
      </c>
      <c r="AV225" s="2">
        <f t="shared" si="358"/>
        <v>0</v>
      </c>
      <c r="AW225" s="2">
        <f t="shared" si="359"/>
        <v>0</v>
      </c>
      <c r="AX225" s="2">
        <f t="shared" si="360"/>
        <v>0</v>
      </c>
      <c r="AY225" s="2">
        <f t="shared" si="361"/>
        <v>0</v>
      </c>
      <c r="AZ225" s="2">
        <f t="shared" si="362"/>
        <v>0</v>
      </c>
      <c r="BA225" s="2">
        <f t="shared" si="363"/>
        <v>0</v>
      </c>
    </row>
    <row r="226" spans="1:53" x14ac:dyDescent="0.2">
      <c r="A226" s="2" t="str">
        <f t="shared" si="371"/>
        <v>Ford's Colony Country Club - Blackheath</v>
      </c>
      <c r="B226" s="2">
        <v>12</v>
      </c>
      <c r="C226" s="2">
        <f t="shared" si="373"/>
        <v>158</v>
      </c>
      <c r="D226" s="2">
        <f t="shared" si="373"/>
        <v>3</v>
      </c>
      <c r="E226" s="2">
        <f t="shared" si="373"/>
        <v>16</v>
      </c>
      <c r="F226" s="2">
        <f t="shared" si="373"/>
        <v>6</v>
      </c>
      <c r="G226" s="2">
        <f t="shared" si="373"/>
        <v>4</v>
      </c>
      <c r="H226" s="2">
        <f t="shared" si="373"/>
        <v>3</v>
      </c>
      <c r="I226" s="2">
        <f t="shared" si="373"/>
        <v>4</v>
      </c>
      <c r="J226" s="2">
        <f t="shared" si="320"/>
        <v>1</v>
      </c>
      <c r="K226" s="2">
        <f t="shared" si="321"/>
        <v>158</v>
      </c>
      <c r="L226" s="2">
        <f t="shared" si="322"/>
        <v>3</v>
      </c>
      <c r="M226" s="2">
        <f t="shared" si="365"/>
        <v>6</v>
      </c>
      <c r="N226" s="2">
        <f t="shared" si="366"/>
        <v>4</v>
      </c>
      <c r="O226" s="2">
        <f t="shared" si="367"/>
        <v>3</v>
      </c>
      <c r="P226" s="2">
        <f t="shared" si="368"/>
        <v>4</v>
      </c>
      <c r="Q226" s="2">
        <f t="shared" si="327"/>
        <v>1</v>
      </c>
      <c r="R226" s="2">
        <f t="shared" si="328"/>
        <v>0</v>
      </c>
      <c r="S226" s="2">
        <f t="shared" si="329"/>
        <v>1</v>
      </c>
      <c r="T226" s="2">
        <f t="shared" si="330"/>
        <v>0</v>
      </c>
      <c r="U226" s="2">
        <f t="shared" si="331"/>
        <v>0</v>
      </c>
      <c r="V226" s="2">
        <f t="shared" si="372"/>
        <v>0</v>
      </c>
      <c r="W226" s="2">
        <f t="shared" si="333"/>
        <v>0</v>
      </c>
      <c r="X226" s="2">
        <f t="shared" si="334"/>
        <v>0</v>
      </c>
      <c r="Y226" s="2">
        <f t="shared" si="335"/>
        <v>0</v>
      </c>
      <c r="Z226" s="2">
        <f t="shared" si="336"/>
        <v>0</v>
      </c>
      <c r="AA226" s="2">
        <f t="shared" si="337"/>
        <v>1</v>
      </c>
      <c r="AB226" s="2">
        <f t="shared" si="338"/>
        <v>0</v>
      </c>
      <c r="AC226" s="2">
        <f t="shared" si="339"/>
        <v>1</v>
      </c>
      <c r="AD226" s="2">
        <f t="shared" si="340"/>
        <v>0</v>
      </c>
      <c r="AE226" s="2">
        <f t="shared" si="341"/>
        <v>0</v>
      </c>
      <c r="AF226" s="2">
        <f t="shared" si="342"/>
        <v>0</v>
      </c>
      <c r="AG226" s="2">
        <f t="shared" si="343"/>
        <v>0</v>
      </c>
      <c r="AH226" s="2">
        <f t="shared" si="344"/>
        <v>0</v>
      </c>
      <c r="AI226" s="2">
        <f t="shared" si="345"/>
        <v>0</v>
      </c>
      <c r="AJ226" s="2">
        <f t="shared" si="346"/>
        <v>0</v>
      </c>
      <c r="AK226" s="2">
        <f t="shared" si="347"/>
        <v>1</v>
      </c>
      <c r="AL226" s="2">
        <f t="shared" si="348"/>
        <v>0</v>
      </c>
      <c r="AM226" s="2">
        <f t="shared" si="349"/>
        <v>1</v>
      </c>
      <c r="AN226" s="2">
        <f t="shared" si="350"/>
        <v>0</v>
      </c>
      <c r="AO226" s="2">
        <f t="shared" si="351"/>
        <v>0</v>
      </c>
      <c r="AP226" s="2">
        <f t="shared" si="352"/>
        <v>0</v>
      </c>
      <c r="AQ226" s="2">
        <f t="shared" si="353"/>
        <v>0</v>
      </c>
      <c r="AR226" s="2">
        <f t="shared" si="354"/>
        <v>0</v>
      </c>
      <c r="AS226" s="2">
        <f t="shared" si="355"/>
        <v>0</v>
      </c>
      <c r="AT226" s="2">
        <f t="shared" si="356"/>
        <v>0</v>
      </c>
      <c r="AU226" s="2">
        <f t="shared" si="357"/>
        <v>0</v>
      </c>
      <c r="AV226" s="2">
        <f t="shared" si="358"/>
        <v>0</v>
      </c>
      <c r="AW226" s="2">
        <f t="shared" si="359"/>
        <v>0</v>
      </c>
      <c r="AX226" s="2">
        <f t="shared" si="360"/>
        <v>0</v>
      </c>
      <c r="AY226" s="2">
        <f t="shared" si="361"/>
        <v>0</v>
      </c>
      <c r="AZ226" s="2">
        <f t="shared" si="362"/>
        <v>0</v>
      </c>
      <c r="BA226" s="2">
        <f t="shared" si="363"/>
        <v>0</v>
      </c>
    </row>
    <row r="227" spans="1:53" x14ac:dyDescent="0.2">
      <c r="A227" s="2" t="str">
        <f t="shared" si="371"/>
        <v>Ford's Colony Country Club - Blackheath</v>
      </c>
      <c r="B227" s="2">
        <v>13</v>
      </c>
      <c r="C227" s="2">
        <f t="shared" si="373"/>
        <v>325</v>
      </c>
      <c r="D227" s="2">
        <f t="shared" si="373"/>
        <v>4</v>
      </c>
      <c r="E227" s="2">
        <f t="shared" si="373"/>
        <v>2</v>
      </c>
      <c r="F227" s="2">
        <f t="shared" si="373"/>
        <v>6</v>
      </c>
      <c r="G227" s="2">
        <f t="shared" si="373"/>
        <v>7</v>
      </c>
      <c r="H227" s="2">
        <f t="shared" si="373"/>
        <v>5</v>
      </c>
      <c r="I227" s="2">
        <f t="shared" si="373"/>
        <v>6</v>
      </c>
      <c r="J227" s="2">
        <f t="shared" si="320"/>
        <v>0</v>
      </c>
      <c r="K227" s="2">
        <f t="shared" si="321"/>
        <v>0</v>
      </c>
      <c r="L227" s="2">
        <f t="shared" si="322"/>
        <v>0</v>
      </c>
      <c r="M227" s="2">
        <f t="shared" si="365"/>
        <v>0</v>
      </c>
      <c r="N227" s="2">
        <f t="shared" si="366"/>
        <v>0</v>
      </c>
      <c r="O227" s="2">
        <f t="shared" si="367"/>
        <v>0</v>
      </c>
      <c r="P227" s="2">
        <f t="shared" si="368"/>
        <v>0</v>
      </c>
      <c r="Q227" s="2">
        <f t="shared" si="327"/>
        <v>0</v>
      </c>
      <c r="R227" s="2">
        <f t="shared" si="328"/>
        <v>1</v>
      </c>
      <c r="S227" s="2">
        <f t="shared" si="329"/>
        <v>1</v>
      </c>
      <c r="T227" s="2">
        <f t="shared" si="330"/>
        <v>0</v>
      </c>
      <c r="U227" s="2">
        <f t="shared" si="331"/>
        <v>0</v>
      </c>
      <c r="V227" s="2">
        <f t="shared" si="372"/>
        <v>0</v>
      </c>
      <c r="W227" s="2">
        <f t="shared" si="333"/>
        <v>0</v>
      </c>
      <c r="X227" s="2">
        <f t="shared" si="334"/>
        <v>0</v>
      </c>
      <c r="Y227" s="2">
        <f t="shared" si="335"/>
        <v>0</v>
      </c>
      <c r="Z227" s="2">
        <f t="shared" si="336"/>
        <v>0</v>
      </c>
      <c r="AA227" s="2">
        <f t="shared" si="337"/>
        <v>1</v>
      </c>
      <c r="AB227" s="2">
        <f t="shared" si="338"/>
        <v>1</v>
      </c>
      <c r="AC227" s="2">
        <f t="shared" si="339"/>
        <v>2</v>
      </c>
      <c r="AD227" s="2">
        <f t="shared" si="340"/>
        <v>1</v>
      </c>
      <c r="AE227" s="2">
        <f t="shared" si="341"/>
        <v>325</v>
      </c>
      <c r="AF227" s="2">
        <f t="shared" si="342"/>
        <v>4</v>
      </c>
      <c r="AG227" s="2">
        <f t="shared" si="343"/>
        <v>6</v>
      </c>
      <c r="AH227" s="2">
        <f t="shared" si="344"/>
        <v>7</v>
      </c>
      <c r="AI227" s="2">
        <f t="shared" si="345"/>
        <v>5</v>
      </c>
      <c r="AJ227" s="2">
        <f t="shared" si="346"/>
        <v>6</v>
      </c>
      <c r="AK227" s="2">
        <f t="shared" si="347"/>
        <v>1</v>
      </c>
      <c r="AL227" s="2">
        <f t="shared" si="348"/>
        <v>0</v>
      </c>
      <c r="AM227" s="2">
        <f t="shared" si="349"/>
        <v>1</v>
      </c>
      <c r="AN227" s="2">
        <f t="shared" si="350"/>
        <v>0</v>
      </c>
      <c r="AO227" s="2">
        <f t="shared" si="351"/>
        <v>0</v>
      </c>
      <c r="AP227" s="2">
        <f t="shared" si="352"/>
        <v>0</v>
      </c>
      <c r="AQ227" s="2">
        <f t="shared" si="353"/>
        <v>0</v>
      </c>
      <c r="AR227" s="2">
        <f t="shared" si="354"/>
        <v>0</v>
      </c>
      <c r="AS227" s="2">
        <f t="shared" si="355"/>
        <v>0</v>
      </c>
      <c r="AT227" s="2">
        <f t="shared" si="356"/>
        <v>0</v>
      </c>
      <c r="AU227" s="2">
        <f t="shared" si="357"/>
        <v>0</v>
      </c>
      <c r="AV227" s="2">
        <f t="shared" si="358"/>
        <v>0</v>
      </c>
      <c r="AW227" s="2">
        <f t="shared" si="359"/>
        <v>0</v>
      </c>
      <c r="AX227" s="2">
        <f t="shared" si="360"/>
        <v>0</v>
      </c>
      <c r="AY227" s="2">
        <f t="shared" si="361"/>
        <v>0</v>
      </c>
      <c r="AZ227" s="2">
        <f t="shared" si="362"/>
        <v>0</v>
      </c>
      <c r="BA227" s="2">
        <f t="shared" si="363"/>
        <v>0</v>
      </c>
    </row>
    <row r="228" spans="1:53" x14ac:dyDescent="0.2">
      <c r="A228" s="2" t="str">
        <f t="shared" si="371"/>
        <v>Ford's Colony Country Club - Blackheath</v>
      </c>
      <c r="B228" s="2">
        <v>14</v>
      </c>
      <c r="C228" s="2">
        <f t="shared" si="373"/>
        <v>142</v>
      </c>
      <c r="D228" s="2">
        <f t="shared" si="373"/>
        <v>3</v>
      </c>
      <c r="E228" s="2">
        <f t="shared" si="373"/>
        <v>18</v>
      </c>
      <c r="F228" s="2">
        <f t="shared" si="373"/>
        <v>4</v>
      </c>
      <c r="G228" s="2">
        <f t="shared" si="373"/>
        <v>5</v>
      </c>
      <c r="H228" s="2">
        <f t="shared" si="373"/>
        <v>3</v>
      </c>
      <c r="I228" s="2">
        <f t="shared" si="373"/>
        <v>4</v>
      </c>
      <c r="J228" s="2">
        <f t="shared" si="320"/>
        <v>1</v>
      </c>
      <c r="K228" s="2">
        <f t="shared" si="321"/>
        <v>142</v>
      </c>
      <c r="L228" s="2">
        <f t="shared" si="322"/>
        <v>3</v>
      </c>
      <c r="M228" s="2">
        <f t="shared" si="365"/>
        <v>4</v>
      </c>
      <c r="N228" s="2">
        <f t="shared" si="366"/>
        <v>5</v>
      </c>
      <c r="O228" s="2">
        <f t="shared" si="367"/>
        <v>3</v>
      </c>
      <c r="P228" s="2">
        <f t="shared" si="368"/>
        <v>4</v>
      </c>
      <c r="Q228" s="2">
        <f t="shared" si="327"/>
        <v>1</v>
      </c>
      <c r="R228" s="2">
        <f t="shared" si="328"/>
        <v>0</v>
      </c>
      <c r="S228" s="2">
        <f t="shared" si="329"/>
        <v>1</v>
      </c>
      <c r="T228" s="2">
        <f t="shared" si="330"/>
        <v>0</v>
      </c>
      <c r="U228" s="2">
        <f t="shared" si="331"/>
        <v>0</v>
      </c>
      <c r="V228" s="2">
        <f t="shared" si="372"/>
        <v>0</v>
      </c>
      <c r="W228" s="2">
        <f t="shared" si="333"/>
        <v>0</v>
      </c>
      <c r="X228" s="2">
        <f t="shared" si="334"/>
        <v>0</v>
      </c>
      <c r="Y228" s="2">
        <f t="shared" si="335"/>
        <v>0</v>
      </c>
      <c r="Z228" s="2">
        <f t="shared" si="336"/>
        <v>0</v>
      </c>
      <c r="AA228" s="2">
        <f t="shared" si="337"/>
        <v>1</v>
      </c>
      <c r="AB228" s="2">
        <f t="shared" si="338"/>
        <v>0</v>
      </c>
      <c r="AC228" s="2">
        <f t="shared" si="339"/>
        <v>1</v>
      </c>
      <c r="AD228" s="2">
        <f t="shared" si="340"/>
        <v>0</v>
      </c>
      <c r="AE228" s="2">
        <f t="shared" si="341"/>
        <v>0</v>
      </c>
      <c r="AF228" s="2">
        <f t="shared" si="342"/>
        <v>0</v>
      </c>
      <c r="AG228" s="2">
        <f t="shared" si="343"/>
        <v>0</v>
      </c>
      <c r="AH228" s="2">
        <f t="shared" si="344"/>
        <v>0</v>
      </c>
      <c r="AI228" s="2">
        <f t="shared" si="345"/>
        <v>0</v>
      </c>
      <c r="AJ228" s="2">
        <f t="shared" si="346"/>
        <v>0</v>
      </c>
      <c r="AK228" s="2">
        <f t="shared" si="347"/>
        <v>1</v>
      </c>
      <c r="AL228" s="2">
        <f t="shared" si="348"/>
        <v>0</v>
      </c>
      <c r="AM228" s="2">
        <f t="shared" si="349"/>
        <v>1</v>
      </c>
      <c r="AN228" s="2">
        <f t="shared" si="350"/>
        <v>0</v>
      </c>
      <c r="AO228" s="2">
        <f t="shared" si="351"/>
        <v>0</v>
      </c>
      <c r="AP228" s="2">
        <f t="shared" si="352"/>
        <v>0</v>
      </c>
      <c r="AQ228" s="2">
        <f t="shared" si="353"/>
        <v>0</v>
      </c>
      <c r="AR228" s="2">
        <f t="shared" si="354"/>
        <v>0</v>
      </c>
      <c r="AS228" s="2">
        <f t="shared" si="355"/>
        <v>0</v>
      </c>
      <c r="AT228" s="2">
        <f t="shared" si="356"/>
        <v>0</v>
      </c>
      <c r="AU228" s="2">
        <f t="shared" si="357"/>
        <v>0</v>
      </c>
      <c r="AV228" s="2">
        <f t="shared" si="358"/>
        <v>0</v>
      </c>
      <c r="AW228" s="2">
        <f t="shared" si="359"/>
        <v>0</v>
      </c>
      <c r="AX228" s="2">
        <f t="shared" si="360"/>
        <v>0</v>
      </c>
      <c r="AY228" s="2">
        <f t="shared" si="361"/>
        <v>0</v>
      </c>
      <c r="AZ228" s="2">
        <f t="shared" si="362"/>
        <v>0</v>
      </c>
      <c r="BA228" s="2">
        <f t="shared" si="363"/>
        <v>0</v>
      </c>
    </row>
    <row r="229" spans="1:53" x14ac:dyDescent="0.2">
      <c r="A229" s="2" t="str">
        <f t="shared" si="371"/>
        <v>Ford's Colony Country Club - Blackheath</v>
      </c>
      <c r="B229" s="2">
        <v>15</v>
      </c>
      <c r="C229" s="2">
        <f t="shared" ref="C229:I238" si="374">C52</f>
        <v>433</v>
      </c>
      <c r="D229" s="2">
        <f t="shared" si="374"/>
        <v>5</v>
      </c>
      <c r="E229" s="2">
        <f t="shared" si="374"/>
        <v>4</v>
      </c>
      <c r="F229" s="2">
        <f t="shared" si="374"/>
        <v>8</v>
      </c>
      <c r="G229" s="2">
        <f t="shared" si="374"/>
        <v>5</v>
      </c>
      <c r="H229" s="2">
        <f t="shared" si="374"/>
        <v>5</v>
      </c>
      <c r="I229" s="2">
        <f t="shared" si="374"/>
        <v>5</v>
      </c>
      <c r="J229" s="2">
        <f t="shared" si="320"/>
        <v>0</v>
      </c>
      <c r="K229" s="2">
        <f t="shared" si="321"/>
        <v>0</v>
      </c>
      <c r="L229" s="2">
        <f t="shared" si="322"/>
        <v>0</v>
      </c>
      <c r="M229" s="2">
        <f t="shared" si="365"/>
        <v>0</v>
      </c>
      <c r="N229" s="2">
        <f t="shared" si="366"/>
        <v>0</v>
      </c>
      <c r="O229" s="2">
        <f t="shared" si="367"/>
        <v>0</v>
      </c>
      <c r="P229" s="2">
        <f t="shared" si="368"/>
        <v>0</v>
      </c>
      <c r="Q229" s="2">
        <f t="shared" si="327"/>
        <v>0</v>
      </c>
      <c r="R229" s="2">
        <f t="shared" si="328"/>
        <v>1</v>
      </c>
      <c r="S229" s="2">
        <f t="shared" si="329"/>
        <v>1</v>
      </c>
      <c r="T229" s="2">
        <f t="shared" si="330"/>
        <v>0</v>
      </c>
      <c r="U229" s="2">
        <f t="shared" si="331"/>
        <v>0</v>
      </c>
      <c r="V229" s="2">
        <f t="shared" si="372"/>
        <v>0</v>
      </c>
      <c r="W229" s="2">
        <f t="shared" si="333"/>
        <v>0</v>
      </c>
      <c r="X229" s="2">
        <f t="shared" si="334"/>
        <v>0</v>
      </c>
      <c r="Y229" s="2">
        <f t="shared" si="335"/>
        <v>0</v>
      </c>
      <c r="Z229" s="2">
        <f t="shared" si="336"/>
        <v>0</v>
      </c>
      <c r="AA229" s="2">
        <f t="shared" si="337"/>
        <v>0</v>
      </c>
      <c r="AB229" s="2">
        <f t="shared" si="338"/>
        <v>1</v>
      </c>
      <c r="AC229" s="2">
        <f t="shared" si="339"/>
        <v>1</v>
      </c>
      <c r="AD229" s="2">
        <f t="shared" si="340"/>
        <v>0</v>
      </c>
      <c r="AE229" s="2">
        <f t="shared" si="341"/>
        <v>0</v>
      </c>
      <c r="AF229" s="2">
        <f t="shared" si="342"/>
        <v>0</v>
      </c>
      <c r="AG229" s="2">
        <f t="shared" si="343"/>
        <v>0</v>
      </c>
      <c r="AH229" s="2">
        <f t="shared" si="344"/>
        <v>0</v>
      </c>
      <c r="AI229" s="2">
        <f t="shared" si="345"/>
        <v>0</v>
      </c>
      <c r="AJ229" s="2">
        <f t="shared" si="346"/>
        <v>0</v>
      </c>
      <c r="AK229" s="2">
        <f t="shared" si="347"/>
        <v>1</v>
      </c>
      <c r="AL229" s="2">
        <f t="shared" si="348"/>
        <v>1</v>
      </c>
      <c r="AM229" s="2">
        <f t="shared" si="349"/>
        <v>2</v>
      </c>
      <c r="AN229" s="2">
        <f t="shared" si="350"/>
        <v>1</v>
      </c>
      <c r="AO229" s="2">
        <f t="shared" si="351"/>
        <v>433</v>
      </c>
      <c r="AP229" s="2">
        <f t="shared" si="352"/>
        <v>5</v>
      </c>
      <c r="AQ229" s="2">
        <f t="shared" si="353"/>
        <v>8</v>
      </c>
      <c r="AR229" s="2">
        <f t="shared" si="354"/>
        <v>5</v>
      </c>
      <c r="AS229" s="2">
        <f t="shared" si="355"/>
        <v>5</v>
      </c>
      <c r="AT229" s="2">
        <f t="shared" si="356"/>
        <v>5</v>
      </c>
      <c r="AU229" s="2">
        <f t="shared" si="357"/>
        <v>0</v>
      </c>
      <c r="AV229" s="2">
        <f t="shared" si="358"/>
        <v>0</v>
      </c>
      <c r="AW229" s="2">
        <f t="shared" si="359"/>
        <v>0</v>
      </c>
      <c r="AX229" s="2">
        <f t="shared" si="360"/>
        <v>0</v>
      </c>
      <c r="AY229" s="2">
        <f t="shared" si="361"/>
        <v>0</v>
      </c>
      <c r="AZ229" s="2">
        <f t="shared" si="362"/>
        <v>0</v>
      </c>
      <c r="BA229" s="2">
        <f t="shared" si="363"/>
        <v>0</v>
      </c>
    </row>
    <row r="230" spans="1:53" x14ac:dyDescent="0.2">
      <c r="A230" s="2" t="str">
        <f t="shared" si="371"/>
        <v>Ford's Colony Country Club - Blackheath</v>
      </c>
      <c r="B230" s="2">
        <v>16</v>
      </c>
      <c r="C230" s="2">
        <f t="shared" si="374"/>
        <v>368</v>
      </c>
      <c r="D230" s="2">
        <f t="shared" si="374"/>
        <v>4</v>
      </c>
      <c r="E230" s="2">
        <f t="shared" si="374"/>
        <v>6</v>
      </c>
      <c r="F230" s="2">
        <f t="shared" si="374"/>
        <v>7</v>
      </c>
      <c r="G230" s="2">
        <f t="shared" si="374"/>
        <v>7</v>
      </c>
      <c r="H230" s="2">
        <f t="shared" si="374"/>
        <v>5</v>
      </c>
      <c r="I230" s="2">
        <f t="shared" si="374"/>
        <v>4</v>
      </c>
      <c r="J230" s="2">
        <f t="shared" si="320"/>
        <v>0</v>
      </c>
      <c r="K230" s="2">
        <f t="shared" si="321"/>
        <v>0</v>
      </c>
      <c r="L230" s="2">
        <f t="shared" si="322"/>
        <v>0</v>
      </c>
      <c r="M230" s="2">
        <f t="shared" si="365"/>
        <v>0</v>
      </c>
      <c r="N230" s="2">
        <f t="shared" si="366"/>
        <v>0</v>
      </c>
      <c r="O230" s="2">
        <f t="shared" si="367"/>
        <v>0</v>
      </c>
      <c r="P230" s="2">
        <f t="shared" si="368"/>
        <v>0</v>
      </c>
      <c r="Q230" s="2">
        <f t="shared" si="327"/>
        <v>0</v>
      </c>
      <c r="R230" s="2">
        <f t="shared" si="328"/>
        <v>1</v>
      </c>
      <c r="S230" s="2">
        <f t="shared" si="329"/>
        <v>1</v>
      </c>
      <c r="T230" s="2">
        <f t="shared" si="330"/>
        <v>0</v>
      </c>
      <c r="U230" s="2">
        <f t="shared" si="331"/>
        <v>0</v>
      </c>
      <c r="V230" s="2">
        <f t="shared" si="372"/>
        <v>0</v>
      </c>
      <c r="W230" s="2">
        <f t="shared" si="333"/>
        <v>0</v>
      </c>
      <c r="X230" s="2">
        <f t="shared" si="334"/>
        <v>0</v>
      </c>
      <c r="Y230" s="2">
        <f t="shared" si="335"/>
        <v>0</v>
      </c>
      <c r="Z230" s="2">
        <f t="shared" si="336"/>
        <v>0</v>
      </c>
      <c r="AA230" s="2">
        <f t="shared" si="337"/>
        <v>1</v>
      </c>
      <c r="AB230" s="2">
        <f t="shared" si="338"/>
        <v>1</v>
      </c>
      <c r="AC230" s="2">
        <f t="shared" si="339"/>
        <v>2</v>
      </c>
      <c r="AD230" s="2">
        <f t="shared" si="340"/>
        <v>1</v>
      </c>
      <c r="AE230" s="2">
        <f t="shared" si="341"/>
        <v>368</v>
      </c>
      <c r="AF230" s="2">
        <f t="shared" si="342"/>
        <v>4</v>
      </c>
      <c r="AG230" s="2">
        <f t="shared" si="343"/>
        <v>7</v>
      </c>
      <c r="AH230" s="2">
        <f t="shared" si="344"/>
        <v>7</v>
      </c>
      <c r="AI230" s="2">
        <f t="shared" si="345"/>
        <v>5</v>
      </c>
      <c r="AJ230" s="2">
        <f t="shared" si="346"/>
        <v>4</v>
      </c>
      <c r="AK230" s="2">
        <f t="shared" si="347"/>
        <v>1</v>
      </c>
      <c r="AL230" s="2">
        <f t="shared" si="348"/>
        <v>0</v>
      </c>
      <c r="AM230" s="2">
        <f t="shared" si="349"/>
        <v>1</v>
      </c>
      <c r="AN230" s="2">
        <f t="shared" si="350"/>
        <v>0</v>
      </c>
      <c r="AO230" s="2">
        <f t="shared" si="351"/>
        <v>0</v>
      </c>
      <c r="AP230" s="2">
        <f t="shared" si="352"/>
        <v>0</v>
      </c>
      <c r="AQ230" s="2">
        <f t="shared" si="353"/>
        <v>0</v>
      </c>
      <c r="AR230" s="2">
        <f t="shared" si="354"/>
        <v>0</v>
      </c>
      <c r="AS230" s="2">
        <f t="shared" si="355"/>
        <v>0</v>
      </c>
      <c r="AT230" s="2">
        <f t="shared" si="356"/>
        <v>0</v>
      </c>
      <c r="AU230" s="2">
        <f t="shared" si="357"/>
        <v>0</v>
      </c>
      <c r="AV230" s="2">
        <f t="shared" si="358"/>
        <v>0</v>
      </c>
      <c r="AW230" s="2">
        <f t="shared" si="359"/>
        <v>0</v>
      </c>
      <c r="AX230" s="2">
        <f t="shared" si="360"/>
        <v>0</v>
      </c>
      <c r="AY230" s="2">
        <f t="shared" si="361"/>
        <v>0</v>
      </c>
      <c r="AZ230" s="2">
        <f t="shared" si="362"/>
        <v>0</v>
      </c>
      <c r="BA230" s="2">
        <f t="shared" si="363"/>
        <v>0</v>
      </c>
    </row>
    <row r="231" spans="1:53" x14ac:dyDescent="0.2">
      <c r="A231" s="2" t="str">
        <f t="shared" si="371"/>
        <v>Ford's Colony Country Club - Blackheath</v>
      </c>
      <c r="B231" s="2">
        <v>17</v>
      </c>
      <c r="C231" s="2">
        <f t="shared" si="374"/>
        <v>358</v>
      </c>
      <c r="D231" s="2">
        <f t="shared" si="374"/>
        <v>4</v>
      </c>
      <c r="E231" s="2">
        <f t="shared" si="374"/>
        <v>10</v>
      </c>
      <c r="F231" s="2">
        <f t="shared" si="374"/>
        <v>6</v>
      </c>
      <c r="G231" s="2">
        <f t="shared" si="374"/>
        <v>7</v>
      </c>
      <c r="H231" s="2">
        <f t="shared" si="374"/>
        <v>4</v>
      </c>
      <c r="I231" s="2">
        <f t="shared" si="374"/>
        <v>4</v>
      </c>
      <c r="J231" s="2">
        <f t="shared" si="320"/>
        <v>0</v>
      </c>
      <c r="K231" s="2">
        <f t="shared" si="321"/>
        <v>0</v>
      </c>
      <c r="L231" s="2">
        <f t="shared" si="322"/>
        <v>0</v>
      </c>
      <c r="M231" s="2">
        <f t="shared" si="365"/>
        <v>0</v>
      </c>
      <c r="N231" s="2">
        <f t="shared" si="366"/>
        <v>0</v>
      </c>
      <c r="O231" s="2">
        <f t="shared" si="367"/>
        <v>0</v>
      </c>
      <c r="P231" s="2">
        <f t="shared" si="368"/>
        <v>0</v>
      </c>
      <c r="Q231" s="2">
        <f t="shared" si="327"/>
        <v>0</v>
      </c>
      <c r="R231" s="2">
        <f t="shared" si="328"/>
        <v>1</v>
      </c>
      <c r="S231" s="2">
        <f t="shared" si="329"/>
        <v>1</v>
      </c>
      <c r="T231" s="2">
        <f t="shared" si="330"/>
        <v>0</v>
      </c>
      <c r="U231" s="2">
        <f t="shared" si="331"/>
        <v>0</v>
      </c>
      <c r="V231" s="2">
        <f t="shared" si="372"/>
        <v>0</v>
      </c>
      <c r="W231" s="2">
        <f t="shared" si="333"/>
        <v>0</v>
      </c>
      <c r="X231" s="2">
        <f t="shared" si="334"/>
        <v>0</v>
      </c>
      <c r="Y231" s="2">
        <f t="shared" si="335"/>
        <v>0</v>
      </c>
      <c r="Z231" s="2">
        <f t="shared" si="336"/>
        <v>0</v>
      </c>
      <c r="AA231" s="2">
        <f t="shared" si="337"/>
        <v>1</v>
      </c>
      <c r="AB231" s="2">
        <f t="shared" si="338"/>
        <v>1</v>
      </c>
      <c r="AC231" s="2">
        <f t="shared" si="339"/>
        <v>2</v>
      </c>
      <c r="AD231" s="2">
        <f t="shared" si="340"/>
        <v>1</v>
      </c>
      <c r="AE231" s="2">
        <f t="shared" si="341"/>
        <v>358</v>
      </c>
      <c r="AF231" s="2">
        <f t="shared" si="342"/>
        <v>4</v>
      </c>
      <c r="AG231" s="2">
        <f t="shared" si="343"/>
        <v>6</v>
      </c>
      <c r="AH231" s="2">
        <f t="shared" si="344"/>
        <v>7</v>
      </c>
      <c r="AI231" s="2">
        <f t="shared" si="345"/>
        <v>4</v>
      </c>
      <c r="AJ231" s="2">
        <f t="shared" si="346"/>
        <v>4</v>
      </c>
      <c r="AK231" s="2">
        <f t="shared" si="347"/>
        <v>1</v>
      </c>
      <c r="AL231" s="2">
        <f t="shared" si="348"/>
        <v>0</v>
      </c>
      <c r="AM231" s="2">
        <f t="shared" si="349"/>
        <v>1</v>
      </c>
      <c r="AN231" s="2">
        <f t="shared" si="350"/>
        <v>0</v>
      </c>
      <c r="AO231" s="2">
        <f t="shared" si="351"/>
        <v>0</v>
      </c>
      <c r="AP231" s="2">
        <f t="shared" si="352"/>
        <v>0</v>
      </c>
      <c r="AQ231" s="2">
        <f t="shared" si="353"/>
        <v>0</v>
      </c>
      <c r="AR231" s="2">
        <f t="shared" si="354"/>
        <v>0</v>
      </c>
      <c r="AS231" s="2">
        <f t="shared" si="355"/>
        <v>0</v>
      </c>
      <c r="AT231" s="2">
        <f t="shared" si="356"/>
        <v>0</v>
      </c>
      <c r="AU231" s="2">
        <f t="shared" si="357"/>
        <v>0</v>
      </c>
      <c r="AV231" s="2">
        <f t="shared" si="358"/>
        <v>0</v>
      </c>
      <c r="AW231" s="2">
        <f t="shared" si="359"/>
        <v>0</v>
      </c>
      <c r="AX231" s="2">
        <f t="shared" si="360"/>
        <v>0</v>
      </c>
      <c r="AY231" s="2">
        <f t="shared" si="361"/>
        <v>0</v>
      </c>
      <c r="AZ231" s="2">
        <f t="shared" si="362"/>
        <v>0</v>
      </c>
      <c r="BA231" s="2">
        <f t="shared" si="363"/>
        <v>0</v>
      </c>
    </row>
    <row r="232" spans="1:53" x14ac:dyDescent="0.2">
      <c r="A232" s="2" t="str">
        <f t="shared" si="371"/>
        <v>Ford's Colony Country Club - Blackheath</v>
      </c>
      <c r="B232" s="2">
        <v>18</v>
      </c>
      <c r="C232" s="2">
        <f t="shared" si="374"/>
        <v>308</v>
      </c>
      <c r="D232" s="2">
        <f t="shared" si="374"/>
        <v>4</v>
      </c>
      <c r="E232" s="2">
        <f t="shared" si="374"/>
        <v>8</v>
      </c>
      <c r="F232" s="2">
        <f t="shared" si="374"/>
        <v>8</v>
      </c>
      <c r="G232" s="2">
        <f t="shared" si="374"/>
        <v>6</v>
      </c>
      <c r="H232" s="2">
        <f t="shared" si="374"/>
        <v>4</v>
      </c>
      <c r="I232" s="2">
        <f t="shared" si="374"/>
        <v>4</v>
      </c>
      <c r="J232" s="2">
        <f t="shared" si="320"/>
        <v>0</v>
      </c>
      <c r="K232" s="2">
        <f t="shared" si="321"/>
        <v>0</v>
      </c>
      <c r="L232" s="2">
        <f t="shared" si="322"/>
        <v>0</v>
      </c>
      <c r="M232" s="2">
        <f t="shared" si="365"/>
        <v>0</v>
      </c>
      <c r="N232" s="2">
        <f t="shared" si="366"/>
        <v>0</v>
      </c>
      <c r="O232" s="2">
        <f t="shared" si="367"/>
        <v>0</v>
      </c>
      <c r="P232" s="2">
        <f t="shared" si="368"/>
        <v>0</v>
      </c>
      <c r="Q232" s="2">
        <f t="shared" si="327"/>
        <v>0</v>
      </c>
      <c r="R232" s="2">
        <f t="shared" si="328"/>
        <v>1</v>
      </c>
      <c r="S232" s="2">
        <f t="shared" si="329"/>
        <v>1</v>
      </c>
      <c r="T232" s="2">
        <f t="shared" si="330"/>
        <v>0</v>
      </c>
      <c r="U232" s="2">
        <f t="shared" si="331"/>
        <v>0</v>
      </c>
      <c r="V232" s="2">
        <f t="shared" si="372"/>
        <v>0</v>
      </c>
      <c r="W232" s="2">
        <f t="shared" si="333"/>
        <v>0</v>
      </c>
      <c r="X232" s="2">
        <f t="shared" si="334"/>
        <v>0</v>
      </c>
      <c r="Y232" s="2">
        <f t="shared" si="335"/>
        <v>0</v>
      </c>
      <c r="Z232" s="2">
        <f t="shared" si="336"/>
        <v>0</v>
      </c>
      <c r="AA232" s="2">
        <f t="shared" si="337"/>
        <v>1</v>
      </c>
      <c r="AB232" s="2">
        <f t="shared" si="338"/>
        <v>1</v>
      </c>
      <c r="AC232" s="2">
        <f t="shared" si="339"/>
        <v>2</v>
      </c>
      <c r="AD232" s="2">
        <f t="shared" si="340"/>
        <v>1</v>
      </c>
      <c r="AE232" s="2">
        <f t="shared" si="341"/>
        <v>308</v>
      </c>
      <c r="AF232" s="2">
        <f t="shared" si="342"/>
        <v>4</v>
      </c>
      <c r="AG232" s="2">
        <f t="shared" si="343"/>
        <v>8</v>
      </c>
      <c r="AH232" s="2">
        <f t="shared" si="344"/>
        <v>6</v>
      </c>
      <c r="AI232" s="2">
        <f t="shared" si="345"/>
        <v>4</v>
      </c>
      <c r="AJ232" s="2">
        <f t="shared" si="346"/>
        <v>4</v>
      </c>
      <c r="AK232" s="2">
        <f t="shared" si="347"/>
        <v>1</v>
      </c>
      <c r="AL232" s="2">
        <f t="shared" si="348"/>
        <v>0</v>
      </c>
      <c r="AM232" s="2">
        <f t="shared" si="349"/>
        <v>1</v>
      </c>
      <c r="AN232" s="2">
        <f t="shared" si="350"/>
        <v>0</v>
      </c>
      <c r="AO232" s="2">
        <f t="shared" si="351"/>
        <v>0</v>
      </c>
      <c r="AP232" s="2">
        <f t="shared" si="352"/>
        <v>0</v>
      </c>
      <c r="AQ232" s="2">
        <f t="shared" si="353"/>
        <v>0</v>
      </c>
      <c r="AR232" s="2">
        <f t="shared" si="354"/>
        <v>0</v>
      </c>
      <c r="AS232" s="2">
        <f t="shared" si="355"/>
        <v>0</v>
      </c>
      <c r="AT232" s="2">
        <f t="shared" si="356"/>
        <v>0</v>
      </c>
      <c r="AU232" s="2">
        <f t="shared" si="357"/>
        <v>0</v>
      </c>
      <c r="AV232" s="2">
        <f t="shared" si="358"/>
        <v>0</v>
      </c>
      <c r="AW232" s="2">
        <f t="shared" si="359"/>
        <v>0</v>
      </c>
      <c r="AX232" s="2">
        <f t="shared" si="360"/>
        <v>0</v>
      </c>
      <c r="AY232" s="2">
        <f t="shared" si="361"/>
        <v>0</v>
      </c>
      <c r="AZ232" s="2">
        <f t="shared" si="362"/>
        <v>0</v>
      </c>
      <c r="BA232" s="2">
        <f t="shared" si="363"/>
        <v>0</v>
      </c>
    </row>
    <row r="233" spans="1:53" x14ac:dyDescent="0.2">
      <c r="A233" s="2" t="str">
        <f t="shared" si="371"/>
        <v>Golden Horseshoe - Gold Course</v>
      </c>
      <c r="B233" s="2">
        <v>1</v>
      </c>
      <c r="C233" s="2">
        <f t="shared" si="374"/>
        <v>369</v>
      </c>
      <c r="D233" s="2">
        <f t="shared" si="374"/>
        <v>4</v>
      </c>
      <c r="E233" s="2">
        <f t="shared" si="374"/>
        <v>11</v>
      </c>
      <c r="F233" s="2">
        <f t="shared" si="374"/>
        <v>5</v>
      </c>
      <c r="G233" s="2">
        <f t="shared" si="374"/>
        <v>6</v>
      </c>
      <c r="H233" s="2">
        <f t="shared" si="374"/>
        <v>6</v>
      </c>
      <c r="I233" s="2">
        <f t="shared" si="374"/>
        <v>4</v>
      </c>
      <c r="J233" s="2">
        <f t="shared" si="320"/>
        <v>0</v>
      </c>
      <c r="K233" s="2">
        <f t="shared" si="321"/>
        <v>0</v>
      </c>
      <c r="L233" s="2">
        <f t="shared" si="322"/>
        <v>0</v>
      </c>
      <c r="M233" s="2">
        <f t="shared" si="365"/>
        <v>0</v>
      </c>
      <c r="N233" s="2">
        <f t="shared" si="366"/>
        <v>0</v>
      </c>
      <c r="O233" s="2">
        <f t="shared" si="367"/>
        <v>0</v>
      </c>
      <c r="P233" s="2">
        <f t="shared" si="368"/>
        <v>0</v>
      </c>
      <c r="Q233" s="2">
        <f t="shared" si="327"/>
        <v>0</v>
      </c>
      <c r="R233" s="2">
        <f t="shared" si="328"/>
        <v>1</v>
      </c>
      <c r="S233" s="2">
        <f t="shared" si="329"/>
        <v>1</v>
      </c>
      <c r="T233" s="2">
        <f t="shared" si="330"/>
        <v>0</v>
      </c>
      <c r="U233" s="2">
        <f t="shared" si="331"/>
        <v>0</v>
      </c>
      <c r="V233" s="2">
        <f t="shared" si="372"/>
        <v>0</v>
      </c>
      <c r="W233" s="2">
        <f t="shared" si="333"/>
        <v>0</v>
      </c>
      <c r="X233" s="2">
        <f t="shared" si="334"/>
        <v>0</v>
      </c>
      <c r="Y233" s="2">
        <f t="shared" si="335"/>
        <v>0</v>
      </c>
      <c r="Z233" s="2">
        <f t="shared" si="336"/>
        <v>0</v>
      </c>
      <c r="AA233" s="2">
        <f t="shared" si="337"/>
        <v>1</v>
      </c>
      <c r="AB233" s="2">
        <f t="shared" si="338"/>
        <v>1</v>
      </c>
      <c r="AC233" s="2">
        <f t="shared" si="339"/>
        <v>2</v>
      </c>
      <c r="AD233" s="2">
        <f t="shared" si="340"/>
        <v>1</v>
      </c>
      <c r="AE233" s="2">
        <f t="shared" si="341"/>
        <v>369</v>
      </c>
      <c r="AF233" s="2">
        <f t="shared" si="342"/>
        <v>4</v>
      </c>
      <c r="AG233" s="2">
        <f t="shared" si="343"/>
        <v>5</v>
      </c>
      <c r="AH233" s="2">
        <f t="shared" si="344"/>
        <v>6</v>
      </c>
      <c r="AI233" s="2">
        <f t="shared" si="345"/>
        <v>6</v>
      </c>
      <c r="AJ233" s="2">
        <f t="shared" si="346"/>
        <v>4</v>
      </c>
      <c r="AK233" s="2">
        <f t="shared" si="347"/>
        <v>1</v>
      </c>
      <c r="AL233" s="2">
        <f t="shared" si="348"/>
        <v>0</v>
      </c>
      <c r="AM233" s="2">
        <f t="shared" si="349"/>
        <v>1</v>
      </c>
      <c r="AN233" s="2">
        <f t="shared" si="350"/>
        <v>0</v>
      </c>
      <c r="AO233" s="2">
        <f t="shared" si="351"/>
        <v>0</v>
      </c>
      <c r="AP233" s="2">
        <f t="shared" si="352"/>
        <v>0</v>
      </c>
      <c r="AQ233" s="2">
        <f t="shared" si="353"/>
        <v>0</v>
      </c>
      <c r="AR233" s="2">
        <f t="shared" si="354"/>
        <v>0</v>
      </c>
      <c r="AS233" s="2">
        <f t="shared" si="355"/>
        <v>0</v>
      </c>
      <c r="AT233" s="2">
        <f t="shared" si="356"/>
        <v>0</v>
      </c>
      <c r="AU233" s="2">
        <f t="shared" si="357"/>
        <v>0</v>
      </c>
      <c r="AV233" s="2">
        <f t="shared" si="358"/>
        <v>0</v>
      </c>
      <c r="AW233" s="2">
        <f t="shared" si="359"/>
        <v>0</v>
      </c>
      <c r="AX233" s="2">
        <f t="shared" si="360"/>
        <v>0</v>
      </c>
      <c r="AY233" s="2">
        <f t="shared" si="361"/>
        <v>0</v>
      </c>
      <c r="AZ233" s="2">
        <f t="shared" si="362"/>
        <v>0</v>
      </c>
      <c r="BA233" s="2">
        <f t="shared" si="363"/>
        <v>0</v>
      </c>
    </row>
    <row r="234" spans="1:53" x14ac:dyDescent="0.2">
      <c r="A234" s="2" t="str">
        <f t="shared" si="371"/>
        <v>Golden Horseshoe - Gold Course</v>
      </c>
      <c r="B234" s="2">
        <v>2</v>
      </c>
      <c r="C234" s="2">
        <f t="shared" si="374"/>
        <v>470</v>
      </c>
      <c r="D234" s="2">
        <f t="shared" si="374"/>
        <v>5</v>
      </c>
      <c r="E234" s="2">
        <f t="shared" si="374"/>
        <v>3</v>
      </c>
      <c r="F234" s="2">
        <f t="shared" si="374"/>
        <v>7</v>
      </c>
      <c r="G234" s="2">
        <f t="shared" si="374"/>
        <v>6</v>
      </c>
      <c r="H234" s="2">
        <f t="shared" si="374"/>
        <v>6</v>
      </c>
      <c r="I234" s="2">
        <f t="shared" si="374"/>
        <v>6</v>
      </c>
      <c r="J234" s="2">
        <f t="shared" si="320"/>
        <v>0</v>
      </c>
      <c r="K234" s="2">
        <f t="shared" si="321"/>
        <v>0</v>
      </c>
      <c r="L234" s="2">
        <f t="shared" si="322"/>
        <v>0</v>
      </c>
      <c r="M234" s="2">
        <f t="shared" si="365"/>
        <v>0</v>
      </c>
      <c r="N234" s="2">
        <f t="shared" si="366"/>
        <v>0</v>
      </c>
      <c r="O234" s="2">
        <f t="shared" si="367"/>
        <v>0</v>
      </c>
      <c r="P234" s="2">
        <f t="shared" si="368"/>
        <v>0</v>
      </c>
      <c r="Q234" s="2">
        <f t="shared" si="327"/>
        <v>0</v>
      </c>
      <c r="R234" s="2">
        <f t="shared" si="328"/>
        <v>1</v>
      </c>
      <c r="S234" s="2">
        <f t="shared" si="329"/>
        <v>1</v>
      </c>
      <c r="T234" s="2">
        <f t="shared" si="330"/>
        <v>0</v>
      </c>
      <c r="U234" s="2">
        <f t="shared" si="331"/>
        <v>0</v>
      </c>
      <c r="V234" s="2">
        <f t="shared" si="372"/>
        <v>0</v>
      </c>
      <c r="W234" s="2">
        <f t="shared" si="333"/>
        <v>0</v>
      </c>
      <c r="X234" s="2">
        <f t="shared" si="334"/>
        <v>0</v>
      </c>
      <c r="Y234" s="2">
        <f t="shared" si="335"/>
        <v>0</v>
      </c>
      <c r="Z234" s="2">
        <f t="shared" si="336"/>
        <v>0</v>
      </c>
      <c r="AA234" s="2">
        <f t="shared" si="337"/>
        <v>0</v>
      </c>
      <c r="AB234" s="2">
        <f t="shared" si="338"/>
        <v>1</v>
      </c>
      <c r="AC234" s="2">
        <f t="shared" si="339"/>
        <v>1</v>
      </c>
      <c r="AD234" s="2">
        <f t="shared" si="340"/>
        <v>0</v>
      </c>
      <c r="AE234" s="2">
        <f t="shared" si="341"/>
        <v>0</v>
      </c>
      <c r="AF234" s="2">
        <f t="shared" si="342"/>
        <v>0</v>
      </c>
      <c r="AG234" s="2">
        <f t="shared" si="343"/>
        <v>0</v>
      </c>
      <c r="AH234" s="2">
        <f t="shared" si="344"/>
        <v>0</v>
      </c>
      <c r="AI234" s="2">
        <f t="shared" si="345"/>
        <v>0</v>
      </c>
      <c r="AJ234" s="2">
        <f t="shared" si="346"/>
        <v>0</v>
      </c>
      <c r="AK234" s="2">
        <f t="shared" si="347"/>
        <v>1</v>
      </c>
      <c r="AL234" s="2">
        <f t="shared" si="348"/>
        <v>1</v>
      </c>
      <c r="AM234" s="2">
        <f t="shared" si="349"/>
        <v>2</v>
      </c>
      <c r="AN234" s="2">
        <f t="shared" si="350"/>
        <v>1</v>
      </c>
      <c r="AO234" s="2">
        <f t="shared" si="351"/>
        <v>470</v>
      </c>
      <c r="AP234" s="2">
        <f t="shared" si="352"/>
        <v>5</v>
      </c>
      <c r="AQ234" s="2">
        <f t="shared" si="353"/>
        <v>7</v>
      </c>
      <c r="AR234" s="2">
        <f t="shared" si="354"/>
        <v>6</v>
      </c>
      <c r="AS234" s="2">
        <f t="shared" si="355"/>
        <v>6</v>
      </c>
      <c r="AT234" s="2">
        <f t="shared" si="356"/>
        <v>6</v>
      </c>
      <c r="AU234" s="2">
        <f t="shared" si="357"/>
        <v>0</v>
      </c>
      <c r="AV234" s="2">
        <f t="shared" si="358"/>
        <v>0</v>
      </c>
      <c r="AW234" s="2">
        <f t="shared" si="359"/>
        <v>0</v>
      </c>
      <c r="AX234" s="2">
        <f t="shared" si="360"/>
        <v>0</v>
      </c>
      <c r="AY234" s="2">
        <f t="shared" si="361"/>
        <v>0</v>
      </c>
      <c r="AZ234" s="2">
        <f t="shared" si="362"/>
        <v>0</v>
      </c>
      <c r="BA234" s="2">
        <f t="shared" si="363"/>
        <v>0</v>
      </c>
    </row>
    <row r="235" spans="1:53" x14ac:dyDescent="0.2">
      <c r="A235" s="2" t="str">
        <f t="shared" si="371"/>
        <v>Golden Horseshoe - Gold Course</v>
      </c>
      <c r="B235" s="2">
        <v>3</v>
      </c>
      <c r="C235" s="2">
        <f t="shared" si="374"/>
        <v>145</v>
      </c>
      <c r="D235" s="2">
        <f t="shared" si="374"/>
        <v>3</v>
      </c>
      <c r="E235" s="2">
        <f t="shared" si="374"/>
        <v>9</v>
      </c>
      <c r="F235" s="2">
        <f t="shared" si="374"/>
        <v>5</v>
      </c>
      <c r="G235" s="2">
        <f t="shared" si="374"/>
        <v>2</v>
      </c>
      <c r="H235" s="2">
        <f t="shared" si="374"/>
        <v>4</v>
      </c>
      <c r="I235" s="2">
        <f t="shared" si="374"/>
        <v>5</v>
      </c>
      <c r="J235" s="2">
        <f t="shared" si="320"/>
        <v>1</v>
      </c>
      <c r="K235" s="2">
        <f t="shared" si="321"/>
        <v>145</v>
      </c>
      <c r="L235" s="2">
        <f t="shared" si="322"/>
        <v>3</v>
      </c>
      <c r="M235" s="2">
        <f t="shared" si="365"/>
        <v>5</v>
      </c>
      <c r="N235" s="2">
        <f t="shared" si="366"/>
        <v>2</v>
      </c>
      <c r="O235" s="2">
        <f t="shared" si="367"/>
        <v>4</v>
      </c>
      <c r="P235" s="2">
        <f t="shared" si="368"/>
        <v>5</v>
      </c>
      <c r="Q235" s="2">
        <f t="shared" si="327"/>
        <v>1</v>
      </c>
      <c r="R235" s="2">
        <f t="shared" si="328"/>
        <v>0</v>
      </c>
      <c r="S235" s="2">
        <f t="shared" si="329"/>
        <v>1</v>
      </c>
      <c r="T235" s="2">
        <f t="shared" si="330"/>
        <v>0</v>
      </c>
      <c r="U235" s="2">
        <f t="shared" si="331"/>
        <v>0</v>
      </c>
      <c r="V235" s="2">
        <f t="shared" si="372"/>
        <v>0</v>
      </c>
      <c r="W235" s="2">
        <f t="shared" si="333"/>
        <v>0</v>
      </c>
      <c r="X235" s="2">
        <f t="shared" si="334"/>
        <v>0</v>
      </c>
      <c r="Y235" s="2">
        <f t="shared" si="335"/>
        <v>0</v>
      </c>
      <c r="Z235" s="2">
        <f t="shared" si="336"/>
        <v>0</v>
      </c>
      <c r="AA235" s="2">
        <f t="shared" si="337"/>
        <v>1</v>
      </c>
      <c r="AB235" s="2">
        <f t="shared" si="338"/>
        <v>0</v>
      </c>
      <c r="AC235" s="2">
        <f t="shared" si="339"/>
        <v>1</v>
      </c>
      <c r="AD235" s="2">
        <f t="shared" si="340"/>
        <v>0</v>
      </c>
      <c r="AE235" s="2">
        <f t="shared" si="341"/>
        <v>0</v>
      </c>
      <c r="AF235" s="2">
        <f t="shared" si="342"/>
        <v>0</v>
      </c>
      <c r="AG235" s="2">
        <f t="shared" si="343"/>
        <v>0</v>
      </c>
      <c r="AH235" s="2">
        <f t="shared" si="344"/>
        <v>0</v>
      </c>
      <c r="AI235" s="2">
        <f t="shared" si="345"/>
        <v>0</v>
      </c>
      <c r="AJ235" s="2">
        <f t="shared" si="346"/>
        <v>0</v>
      </c>
      <c r="AK235" s="2">
        <f t="shared" si="347"/>
        <v>1</v>
      </c>
      <c r="AL235" s="2">
        <f t="shared" si="348"/>
        <v>0</v>
      </c>
      <c r="AM235" s="2">
        <f t="shared" si="349"/>
        <v>1</v>
      </c>
      <c r="AN235" s="2">
        <f t="shared" si="350"/>
        <v>0</v>
      </c>
      <c r="AO235" s="2">
        <f t="shared" si="351"/>
        <v>0</v>
      </c>
      <c r="AP235" s="2">
        <f t="shared" si="352"/>
        <v>0</v>
      </c>
      <c r="AQ235" s="2">
        <f t="shared" si="353"/>
        <v>0</v>
      </c>
      <c r="AR235" s="2">
        <f t="shared" si="354"/>
        <v>0</v>
      </c>
      <c r="AS235" s="2">
        <f t="shared" si="355"/>
        <v>0</v>
      </c>
      <c r="AT235" s="2">
        <f t="shared" si="356"/>
        <v>0</v>
      </c>
      <c r="AU235" s="2">
        <f t="shared" si="357"/>
        <v>0</v>
      </c>
      <c r="AV235" s="2">
        <f t="shared" si="358"/>
        <v>0</v>
      </c>
      <c r="AW235" s="2">
        <f t="shared" si="359"/>
        <v>0</v>
      </c>
      <c r="AX235" s="2">
        <f t="shared" si="360"/>
        <v>0</v>
      </c>
      <c r="AY235" s="2">
        <f t="shared" si="361"/>
        <v>0</v>
      </c>
      <c r="AZ235" s="2">
        <f t="shared" si="362"/>
        <v>0</v>
      </c>
      <c r="BA235" s="2">
        <f t="shared" si="363"/>
        <v>0</v>
      </c>
    </row>
    <row r="236" spans="1:53" x14ac:dyDescent="0.2">
      <c r="A236" s="2" t="str">
        <f t="shared" si="371"/>
        <v>Golden Horseshoe - Gold Course</v>
      </c>
      <c r="B236" s="2">
        <v>4</v>
      </c>
      <c r="C236" s="2">
        <f t="shared" si="374"/>
        <v>394</v>
      </c>
      <c r="D236" s="2">
        <f t="shared" si="374"/>
        <v>4</v>
      </c>
      <c r="E236" s="2">
        <f t="shared" si="374"/>
        <v>1</v>
      </c>
      <c r="F236" s="2">
        <f t="shared" si="374"/>
        <v>7</v>
      </c>
      <c r="G236" s="2">
        <f t="shared" si="374"/>
        <v>7</v>
      </c>
      <c r="H236" s="2">
        <f t="shared" si="374"/>
        <v>5</v>
      </c>
      <c r="I236" s="2">
        <f t="shared" si="374"/>
        <v>4</v>
      </c>
      <c r="J236" s="2">
        <f t="shared" si="320"/>
        <v>0</v>
      </c>
      <c r="K236" s="2">
        <f t="shared" si="321"/>
        <v>0</v>
      </c>
      <c r="L236" s="2">
        <f t="shared" si="322"/>
        <v>0</v>
      </c>
      <c r="M236" s="2">
        <f t="shared" si="365"/>
        <v>0</v>
      </c>
      <c r="N236" s="2">
        <f t="shared" si="366"/>
        <v>0</v>
      </c>
      <c r="O236" s="2">
        <f t="shared" si="367"/>
        <v>0</v>
      </c>
      <c r="P236" s="2">
        <f t="shared" si="368"/>
        <v>0</v>
      </c>
      <c r="Q236" s="2">
        <f t="shared" si="327"/>
        <v>0</v>
      </c>
      <c r="R236" s="2">
        <f t="shared" si="328"/>
        <v>1</v>
      </c>
      <c r="S236" s="2">
        <f t="shared" si="329"/>
        <v>1</v>
      </c>
      <c r="T236" s="2">
        <f t="shared" si="330"/>
        <v>0</v>
      </c>
      <c r="U236" s="2">
        <f t="shared" si="331"/>
        <v>0</v>
      </c>
      <c r="V236" s="2">
        <f t="shared" si="372"/>
        <v>0</v>
      </c>
      <c r="W236" s="2">
        <f t="shared" si="333"/>
        <v>0</v>
      </c>
      <c r="X236" s="2">
        <f t="shared" si="334"/>
        <v>0</v>
      </c>
      <c r="Y236" s="2">
        <f t="shared" si="335"/>
        <v>0</v>
      </c>
      <c r="Z236" s="2">
        <f t="shared" si="336"/>
        <v>0</v>
      </c>
      <c r="AA236" s="2">
        <f t="shared" si="337"/>
        <v>1</v>
      </c>
      <c r="AB236" s="2">
        <f t="shared" si="338"/>
        <v>1</v>
      </c>
      <c r="AC236" s="2">
        <f t="shared" si="339"/>
        <v>2</v>
      </c>
      <c r="AD236" s="2">
        <f t="shared" si="340"/>
        <v>1</v>
      </c>
      <c r="AE236" s="2">
        <f t="shared" si="341"/>
        <v>394</v>
      </c>
      <c r="AF236" s="2">
        <f t="shared" si="342"/>
        <v>4</v>
      </c>
      <c r="AG236" s="2">
        <f t="shared" si="343"/>
        <v>7</v>
      </c>
      <c r="AH236" s="2">
        <f t="shared" si="344"/>
        <v>7</v>
      </c>
      <c r="AI236" s="2">
        <f t="shared" si="345"/>
        <v>5</v>
      </c>
      <c r="AJ236" s="2">
        <f t="shared" si="346"/>
        <v>4</v>
      </c>
      <c r="AK236" s="2">
        <f t="shared" si="347"/>
        <v>1</v>
      </c>
      <c r="AL236" s="2">
        <f t="shared" si="348"/>
        <v>0</v>
      </c>
      <c r="AM236" s="2">
        <f t="shared" si="349"/>
        <v>1</v>
      </c>
      <c r="AN236" s="2">
        <f t="shared" si="350"/>
        <v>0</v>
      </c>
      <c r="AO236" s="2">
        <f t="shared" si="351"/>
        <v>0</v>
      </c>
      <c r="AP236" s="2">
        <f t="shared" si="352"/>
        <v>0</v>
      </c>
      <c r="AQ236" s="2">
        <f t="shared" si="353"/>
        <v>0</v>
      </c>
      <c r="AR236" s="2">
        <f t="shared" si="354"/>
        <v>0</v>
      </c>
      <c r="AS236" s="2">
        <f t="shared" si="355"/>
        <v>0</v>
      </c>
      <c r="AT236" s="2">
        <f t="shared" si="356"/>
        <v>0</v>
      </c>
      <c r="AU236" s="2">
        <f t="shared" si="357"/>
        <v>0</v>
      </c>
      <c r="AV236" s="2">
        <f t="shared" si="358"/>
        <v>0</v>
      </c>
      <c r="AW236" s="2">
        <f t="shared" si="359"/>
        <v>0</v>
      </c>
      <c r="AX236" s="2">
        <f t="shared" si="360"/>
        <v>0</v>
      </c>
      <c r="AY236" s="2">
        <f t="shared" si="361"/>
        <v>0</v>
      </c>
      <c r="AZ236" s="2">
        <f t="shared" si="362"/>
        <v>0</v>
      </c>
      <c r="BA236" s="2">
        <f t="shared" si="363"/>
        <v>0</v>
      </c>
    </row>
    <row r="237" spans="1:53" x14ac:dyDescent="0.2">
      <c r="A237" s="2" t="str">
        <f t="shared" si="371"/>
        <v>Golden Horseshoe - Gold Course</v>
      </c>
      <c r="B237" s="2">
        <v>5</v>
      </c>
      <c r="C237" s="2">
        <f t="shared" si="374"/>
        <v>328</v>
      </c>
      <c r="D237" s="2">
        <f t="shared" si="374"/>
        <v>4</v>
      </c>
      <c r="E237" s="2">
        <f t="shared" si="374"/>
        <v>15</v>
      </c>
      <c r="F237" s="2">
        <f t="shared" si="374"/>
        <v>5</v>
      </c>
      <c r="G237" s="2">
        <f t="shared" si="374"/>
        <v>4</v>
      </c>
      <c r="H237" s="2">
        <f t="shared" si="374"/>
        <v>5</v>
      </c>
      <c r="I237" s="2">
        <f t="shared" si="374"/>
        <v>5</v>
      </c>
      <c r="J237" s="2">
        <f t="shared" si="320"/>
        <v>0</v>
      </c>
      <c r="K237" s="2">
        <f t="shared" si="321"/>
        <v>0</v>
      </c>
      <c r="L237" s="2">
        <f t="shared" si="322"/>
        <v>0</v>
      </c>
      <c r="M237" s="2">
        <f t="shared" si="365"/>
        <v>0</v>
      </c>
      <c r="N237" s="2">
        <f t="shared" si="366"/>
        <v>0</v>
      </c>
      <c r="O237" s="2">
        <f t="shared" si="367"/>
        <v>0</v>
      </c>
      <c r="P237" s="2">
        <f t="shared" si="368"/>
        <v>0</v>
      </c>
      <c r="Q237" s="2">
        <f t="shared" si="327"/>
        <v>0</v>
      </c>
      <c r="R237" s="2">
        <f t="shared" si="328"/>
        <v>1</v>
      </c>
      <c r="S237" s="2">
        <f t="shared" si="329"/>
        <v>1</v>
      </c>
      <c r="T237" s="2">
        <f t="shared" si="330"/>
        <v>0</v>
      </c>
      <c r="U237" s="2">
        <f t="shared" si="331"/>
        <v>0</v>
      </c>
      <c r="V237" s="2">
        <f t="shared" si="372"/>
        <v>0</v>
      </c>
      <c r="W237" s="2">
        <f t="shared" si="333"/>
        <v>0</v>
      </c>
      <c r="X237" s="2">
        <f t="shared" si="334"/>
        <v>0</v>
      </c>
      <c r="Y237" s="2">
        <f t="shared" si="335"/>
        <v>0</v>
      </c>
      <c r="Z237" s="2">
        <f t="shared" si="336"/>
        <v>0</v>
      </c>
      <c r="AA237" s="2">
        <f t="shared" si="337"/>
        <v>1</v>
      </c>
      <c r="AB237" s="2">
        <f t="shared" si="338"/>
        <v>1</v>
      </c>
      <c r="AC237" s="2">
        <f t="shared" si="339"/>
        <v>2</v>
      </c>
      <c r="AD237" s="2">
        <f t="shared" si="340"/>
        <v>1</v>
      </c>
      <c r="AE237" s="2">
        <f t="shared" si="341"/>
        <v>328</v>
      </c>
      <c r="AF237" s="2">
        <f t="shared" si="342"/>
        <v>4</v>
      </c>
      <c r="AG237" s="2">
        <f t="shared" si="343"/>
        <v>5</v>
      </c>
      <c r="AH237" s="2">
        <f t="shared" si="344"/>
        <v>4</v>
      </c>
      <c r="AI237" s="2">
        <f t="shared" si="345"/>
        <v>5</v>
      </c>
      <c r="AJ237" s="2">
        <f t="shared" si="346"/>
        <v>5</v>
      </c>
      <c r="AK237" s="2">
        <f t="shared" si="347"/>
        <v>1</v>
      </c>
      <c r="AL237" s="2">
        <f t="shared" si="348"/>
        <v>0</v>
      </c>
      <c r="AM237" s="2">
        <f t="shared" si="349"/>
        <v>1</v>
      </c>
      <c r="AN237" s="2">
        <f t="shared" si="350"/>
        <v>0</v>
      </c>
      <c r="AO237" s="2">
        <f t="shared" si="351"/>
        <v>0</v>
      </c>
      <c r="AP237" s="2">
        <f t="shared" si="352"/>
        <v>0</v>
      </c>
      <c r="AQ237" s="2">
        <f t="shared" si="353"/>
        <v>0</v>
      </c>
      <c r="AR237" s="2">
        <f t="shared" si="354"/>
        <v>0</v>
      </c>
      <c r="AS237" s="2">
        <f t="shared" si="355"/>
        <v>0</v>
      </c>
      <c r="AT237" s="2">
        <f t="shared" si="356"/>
        <v>0</v>
      </c>
      <c r="AU237" s="2">
        <f t="shared" si="357"/>
        <v>0</v>
      </c>
      <c r="AV237" s="2">
        <f t="shared" si="358"/>
        <v>0</v>
      </c>
      <c r="AW237" s="2">
        <f t="shared" si="359"/>
        <v>0</v>
      </c>
      <c r="AX237" s="2">
        <f t="shared" si="360"/>
        <v>0</v>
      </c>
      <c r="AY237" s="2">
        <f t="shared" si="361"/>
        <v>0</v>
      </c>
      <c r="AZ237" s="2">
        <f t="shared" si="362"/>
        <v>0</v>
      </c>
      <c r="BA237" s="2">
        <f t="shared" si="363"/>
        <v>0</v>
      </c>
    </row>
    <row r="238" spans="1:53" x14ac:dyDescent="0.2">
      <c r="A238" s="2" t="str">
        <f t="shared" si="371"/>
        <v>Golden Horseshoe - Gold Course</v>
      </c>
      <c r="B238" s="2">
        <v>6</v>
      </c>
      <c r="C238" s="2">
        <f t="shared" si="374"/>
        <v>463</v>
      </c>
      <c r="D238" s="2">
        <f t="shared" si="374"/>
        <v>5</v>
      </c>
      <c r="E238" s="2">
        <f t="shared" si="374"/>
        <v>5</v>
      </c>
      <c r="F238" s="2">
        <f t="shared" si="374"/>
        <v>6</v>
      </c>
      <c r="G238" s="2">
        <f t="shared" si="374"/>
        <v>6</v>
      </c>
      <c r="H238" s="2">
        <f t="shared" si="374"/>
        <v>5</v>
      </c>
      <c r="I238" s="2">
        <f t="shared" si="374"/>
        <v>5</v>
      </c>
      <c r="J238" s="2">
        <f t="shared" si="320"/>
        <v>0</v>
      </c>
      <c r="K238" s="2">
        <f t="shared" si="321"/>
        <v>0</v>
      </c>
      <c r="L238" s="2">
        <f t="shared" si="322"/>
        <v>0</v>
      </c>
      <c r="M238" s="2">
        <f t="shared" si="365"/>
        <v>0</v>
      </c>
      <c r="N238" s="2">
        <f t="shared" si="366"/>
        <v>0</v>
      </c>
      <c r="O238" s="2">
        <f t="shared" si="367"/>
        <v>0</v>
      </c>
      <c r="P238" s="2">
        <f t="shared" si="368"/>
        <v>0</v>
      </c>
      <c r="Q238" s="2">
        <f t="shared" si="327"/>
        <v>0</v>
      </c>
      <c r="R238" s="2">
        <f t="shared" si="328"/>
        <v>1</v>
      </c>
      <c r="S238" s="2">
        <f t="shared" si="329"/>
        <v>1</v>
      </c>
      <c r="T238" s="2">
        <f t="shared" si="330"/>
        <v>0</v>
      </c>
      <c r="U238" s="2">
        <f t="shared" si="331"/>
        <v>0</v>
      </c>
      <c r="V238" s="2">
        <f t="shared" si="372"/>
        <v>0</v>
      </c>
      <c r="W238" s="2">
        <f t="shared" si="333"/>
        <v>0</v>
      </c>
      <c r="X238" s="2">
        <f t="shared" si="334"/>
        <v>0</v>
      </c>
      <c r="Y238" s="2">
        <f t="shared" si="335"/>
        <v>0</v>
      </c>
      <c r="Z238" s="2">
        <f t="shared" si="336"/>
        <v>0</v>
      </c>
      <c r="AA238" s="2">
        <f t="shared" si="337"/>
        <v>0</v>
      </c>
      <c r="AB238" s="2">
        <f t="shared" si="338"/>
        <v>1</v>
      </c>
      <c r="AC238" s="2">
        <f t="shared" si="339"/>
        <v>1</v>
      </c>
      <c r="AD238" s="2">
        <f t="shared" si="340"/>
        <v>0</v>
      </c>
      <c r="AE238" s="2">
        <f t="shared" si="341"/>
        <v>0</v>
      </c>
      <c r="AF238" s="2">
        <f t="shared" si="342"/>
        <v>0</v>
      </c>
      <c r="AG238" s="2">
        <f t="shared" si="343"/>
        <v>0</v>
      </c>
      <c r="AH238" s="2">
        <f t="shared" si="344"/>
        <v>0</v>
      </c>
      <c r="AI238" s="2">
        <f t="shared" si="345"/>
        <v>0</v>
      </c>
      <c r="AJ238" s="2">
        <f t="shared" si="346"/>
        <v>0</v>
      </c>
      <c r="AK238" s="2">
        <f t="shared" si="347"/>
        <v>1</v>
      </c>
      <c r="AL238" s="2">
        <f t="shared" si="348"/>
        <v>1</v>
      </c>
      <c r="AM238" s="2">
        <f t="shared" si="349"/>
        <v>2</v>
      </c>
      <c r="AN238" s="2">
        <f t="shared" si="350"/>
        <v>1</v>
      </c>
      <c r="AO238" s="2">
        <f t="shared" si="351"/>
        <v>463</v>
      </c>
      <c r="AP238" s="2">
        <f t="shared" si="352"/>
        <v>5</v>
      </c>
      <c r="AQ238" s="2">
        <f t="shared" si="353"/>
        <v>6</v>
      </c>
      <c r="AR238" s="2">
        <f t="shared" si="354"/>
        <v>6</v>
      </c>
      <c r="AS238" s="2">
        <f t="shared" si="355"/>
        <v>5</v>
      </c>
      <c r="AT238" s="2">
        <f t="shared" si="356"/>
        <v>5</v>
      </c>
      <c r="AU238" s="2">
        <f t="shared" si="357"/>
        <v>0</v>
      </c>
      <c r="AV238" s="2">
        <f t="shared" si="358"/>
        <v>0</v>
      </c>
      <c r="AW238" s="2">
        <f t="shared" si="359"/>
        <v>0</v>
      </c>
      <c r="AX238" s="2">
        <f t="shared" si="360"/>
        <v>0</v>
      </c>
      <c r="AY238" s="2">
        <f t="shared" si="361"/>
        <v>0</v>
      </c>
      <c r="AZ238" s="2">
        <f t="shared" si="362"/>
        <v>0</v>
      </c>
      <c r="BA238" s="2">
        <f t="shared" si="363"/>
        <v>0</v>
      </c>
    </row>
    <row r="239" spans="1:53" x14ac:dyDescent="0.2">
      <c r="A239" s="2" t="str">
        <f t="shared" si="371"/>
        <v>Golden Horseshoe - Gold Course</v>
      </c>
      <c r="B239" s="2">
        <v>7</v>
      </c>
      <c r="C239" s="2">
        <f t="shared" ref="C239:I248" si="375">C62</f>
        <v>165</v>
      </c>
      <c r="D239" s="2">
        <f t="shared" si="375"/>
        <v>3</v>
      </c>
      <c r="E239" s="2">
        <f t="shared" si="375"/>
        <v>7</v>
      </c>
      <c r="F239" s="2">
        <f t="shared" si="375"/>
        <v>6</v>
      </c>
      <c r="G239" s="2">
        <f t="shared" si="375"/>
        <v>3</v>
      </c>
      <c r="H239" s="2">
        <f t="shared" si="375"/>
        <v>3</v>
      </c>
      <c r="I239" s="2">
        <f t="shared" si="375"/>
        <v>5</v>
      </c>
      <c r="J239" s="2">
        <f t="shared" si="320"/>
        <v>1</v>
      </c>
      <c r="K239" s="2">
        <f t="shared" si="321"/>
        <v>165</v>
      </c>
      <c r="L239" s="2">
        <f t="shared" si="322"/>
        <v>3</v>
      </c>
      <c r="M239" s="2">
        <f t="shared" si="365"/>
        <v>6</v>
      </c>
      <c r="N239" s="2">
        <f t="shared" si="366"/>
        <v>3</v>
      </c>
      <c r="O239" s="2">
        <f t="shared" si="367"/>
        <v>3</v>
      </c>
      <c r="P239" s="2">
        <f t="shared" si="368"/>
        <v>5</v>
      </c>
      <c r="Q239" s="2">
        <f t="shared" si="327"/>
        <v>1</v>
      </c>
      <c r="R239" s="2">
        <f t="shared" si="328"/>
        <v>0</v>
      </c>
      <c r="S239" s="2">
        <f t="shared" si="329"/>
        <v>1</v>
      </c>
      <c r="T239" s="2">
        <f t="shared" si="330"/>
        <v>0</v>
      </c>
      <c r="U239" s="2">
        <f t="shared" si="331"/>
        <v>0</v>
      </c>
      <c r="V239" s="2">
        <f t="shared" si="372"/>
        <v>0</v>
      </c>
      <c r="W239" s="2">
        <f t="shared" si="333"/>
        <v>0</v>
      </c>
      <c r="X239" s="2">
        <f t="shared" si="334"/>
        <v>0</v>
      </c>
      <c r="Y239" s="2">
        <f t="shared" si="335"/>
        <v>0</v>
      </c>
      <c r="Z239" s="2">
        <f t="shared" si="336"/>
        <v>0</v>
      </c>
      <c r="AA239" s="2">
        <f t="shared" si="337"/>
        <v>1</v>
      </c>
      <c r="AB239" s="2">
        <f t="shared" si="338"/>
        <v>0</v>
      </c>
      <c r="AC239" s="2">
        <f t="shared" si="339"/>
        <v>1</v>
      </c>
      <c r="AD239" s="2">
        <f t="shared" si="340"/>
        <v>0</v>
      </c>
      <c r="AE239" s="2">
        <f t="shared" si="341"/>
        <v>0</v>
      </c>
      <c r="AF239" s="2">
        <f t="shared" si="342"/>
        <v>0</v>
      </c>
      <c r="AG239" s="2">
        <f t="shared" si="343"/>
        <v>0</v>
      </c>
      <c r="AH239" s="2">
        <f t="shared" si="344"/>
        <v>0</v>
      </c>
      <c r="AI239" s="2">
        <f t="shared" si="345"/>
        <v>0</v>
      </c>
      <c r="AJ239" s="2">
        <f t="shared" si="346"/>
        <v>0</v>
      </c>
      <c r="AK239" s="2">
        <f t="shared" si="347"/>
        <v>1</v>
      </c>
      <c r="AL239" s="2">
        <f t="shared" si="348"/>
        <v>0</v>
      </c>
      <c r="AM239" s="2">
        <f t="shared" si="349"/>
        <v>1</v>
      </c>
      <c r="AN239" s="2">
        <f t="shared" si="350"/>
        <v>0</v>
      </c>
      <c r="AO239" s="2">
        <f t="shared" si="351"/>
        <v>0</v>
      </c>
      <c r="AP239" s="2">
        <f t="shared" si="352"/>
        <v>0</v>
      </c>
      <c r="AQ239" s="2">
        <f t="shared" si="353"/>
        <v>0</v>
      </c>
      <c r="AR239" s="2">
        <f t="shared" si="354"/>
        <v>0</v>
      </c>
      <c r="AS239" s="2">
        <f t="shared" si="355"/>
        <v>0</v>
      </c>
      <c r="AT239" s="2">
        <f t="shared" si="356"/>
        <v>0</v>
      </c>
      <c r="AU239" s="2">
        <f t="shared" si="357"/>
        <v>0</v>
      </c>
      <c r="AV239" s="2">
        <f t="shared" si="358"/>
        <v>0</v>
      </c>
      <c r="AW239" s="2">
        <f t="shared" si="359"/>
        <v>0</v>
      </c>
      <c r="AX239" s="2">
        <f t="shared" si="360"/>
        <v>0</v>
      </c>
      <c r="AY239" s="2">
        <f t="shared" si="361"/>
        <v>0</v>
      </c>
      <c r="AZ239" s="2">
        <f t="shared" si="362"/>
        <v>0</v>
      </c>
      <c r="BA239" s="2">
        <f t="shared" si="363"/>
        <v>0</v>
      </c>
    </row>
    <row r="240" spans="1:53" x14ac:dyDescent="0.2">
      <c r="A240" s="2" t="str">
        <f t="shared" si="371"/>
        <v>Golden Horseshoe - Gold Course</v>
      </c>
      <c r="B240" s="2">
        <v>8</v>
      </c>
      <c r="C240" s="2">
        <f t="shared" si="375"/>
        <v>313</v>
      </c>
      <c r="D240" s="2">
        <f t="shared" si="375"/>
        <v>4</v>
      </c>
      <c r="E240" s="2">
        <f t="shared" si="375"/>
        <v>17</v>
      </c>
      <c r="F240" s="2">
        <f t="shared" si="375"/>
        <v>5</v>
      </c>
      <c r="G240" s="2">
        <f t="shared" si="375"/>
        <v>4</v>
      </c>
      <c r="H240" s="2">
        <f t="shared" si="375"/>
        <v>6</v>
      </c>
      <c r="I240" s="2">
        <f t="shared" si="375"/>
        <v>4</v>
      </c>
      <c r="J240" s="2">
        <f t="shared" si="320"/>
        <v>0</v>
      </c>
      <c r="K240" s="2">
        <f t="shared" si="321"/>
        <v>0</v>
      </c>
      <c r="L240" s="2">
        <f t="shared" si="322"/>
        <v>0</v>
      </c>
      <c r="M240" s="2">
        <f t="shared" si="365"/>
        <v>0</v>
      </c>
      <c r="N240" s="2">
        <f t="shared" si="366"/>
        <v>0</v>
      </c>
      <c r="O240" s="2">
        <f t="shared" si="367"/>
        <v>0</v>
      </c>
      <c r="P240" s="2">
        <f t="shared" si="368"/>
        <v>0</v>
      </c>
      <c r="Q240" s="2">
        <f t="shared" si="327"/>
        <v>0</v>
      </c>
      <c r="R240" s="2">
        <f t="shared" si="328"/>
        <v>1</v>
      </c>
      <c r="S240" s="2">
        <f t="shared" si="329"/>
        <v>1</v>
      </c>
      <c r="T240" s="2">
        <f t="shared" si="330"/>
        <v>0</v>
      </c>
      <c r="U240" s="2">
        <f t="shared" si="331"/>
        <v>0</v>
      </c>
      <c r="V240" s="2">
        <f t="shared" si="372"/>
        <v>0</v>
      </c>
      <c r="W240" s="2">
        <f t="shared" si="333"/>
        <v>0</v>
      </c>
      <c r="X240" s="2">
        <f t="shared" si="334"/>
        <v>0</v>
      </c>
      <c r="Y240" s="2">
        <f t="shared" si="335"/>
        <v>0</v>
      </c>
      <c r="Z240" s="2">
        <f t="shared" si="336"/>
        <v>0</v>
      </c>
      <c r="AA240" s="2">
        <f t="shared" si="337"/>
        <v>1</v>
      </c>
      <c r="AB240" s="2">
        <f t="shared" si="338"/>
        <v>1</v>
      </c>
      <c r="AC240" s="2">
        <f t="shared" si="339"/>
        <v>2</v>
      </c>
      <c r="AD240" s="2">
        <f t="shared" si="340"/>
        <v>1</v>
      </c>
      <c r="AE240" s="2">
        <f t="shared" si="341"/>
        <v>313</v>
      </c>
      <c r="AF240" s="2">
        <f t="shared" si="342"/>
        <v>4</v>
      </c>
      <c r="AG240" s="2">
        <f t="shared" si="343"/>
        <v>5</v>
      </c>
      <c r="AH240" s="2">
        <f t="shared" si="344"/>
        <v>4</v>
      </c>
      <c r="AI240" s="2">
        <f t="shared" si="345"/>
        <v>6</v>
      </c>
      <c r="AJ240" s="2">
        <f t="shared" si="346"/>
        <v>4</v>
      </c>
      <c r="AK240" s="2">
        <f t="shared" si="347"/>
        <v>1</v>
      </c>
      <c r="AL240" s="2">
        <f t="shared" si="348"/>
        <v>0</v>
      </c>
      <c r="AM240" s="2">
        <f t="shared" si="349"/>
        <v>1</v>
      </c>
      <c r="AN240" s="2">
        <f t="shared" si="350"/>
        <v>0</v>
      </c>
      <c r="AO240" s="2">
        <f t="shared" si="351"/>
        <v>0</v>
      </c>
      <c r="AP240" s="2">
        <f t="shared" si="352"/>
        <v>0</v>
      </c>
      <c r="AQ240" s="2">
        <f t="shared" si="353"/>
        <v>0</v>
      </c>
      <c r="AR240" s="2">
        <f t="shared" si="354"/>
        <v>0</v>
      </c>
      <c r="AS240" s="2">
        <f t="shared" si="355"/>
        <v>0</v>
      </c>
      <c r="AT240" s="2">
        <f t="shared" si="356"/>
        <v>0</v>
      </c>
      <c r="AU240" s="2">
        <f t="shared" si="357"/>
        <v>0</v>
      </c>
      <c r="AV240" s="2">
        <f t="shared" si="358"/>
        <v>0</v>
      </c>
      <c r="AW240" s="2">
        <f t="shared" si="359"/>
        <v>0</v>
      </c>
      <c r="AX240" s="2">
        <f t="shared" si="360"/>
        <v>0</v>
      </c>
      <c r="AY240" s="2">
        <f t="shared" si="361"/>
        <v>0</v>
      </c>
      <c r="AZ240" s="2">
        <f t="shared" si="362"/>
        <v>0</v>
      </c>
      <c r="BA240" s="2">
        <f t="shared" si="363"/>
        <v>0</v>
      </c>
    </row>
    <row r="241" spans="1:53" x14ac:dyDescent="0.2">
      <c r="A241" s="2" t="str">
        <f t="shared" si="371"/>
        <v>Golden Horseshoe - Gold Course</v>
      </c>
      <c r="B241" s="2">
        <v>9</v>
      </c>
      <c r="C241" s="2">
        <f t="shared" si="375"/>
        <v>355</v>
      </c>
      <c r="D241" s="2">
        <f t="shared" si="375"/>
        <v>4</v>
      </c>
      <c r="E241" s="2">
        <f t="shared" si="375"/>
        <v>13</v>
      </c>
      <c r="F241" s="2">
        <f t="shared" si="375"/>
        <v>8</v>
      </c>
      <c r="G241" s="2">
        <f t="shared" si="375"/>
        <v>5</v>
      </c>
      <c r="H241" s="2">
        <f t="shared" si="375"/>
        <v>6</v>
      </c>
      <c r="I241" s="2">
        <f t="shared" si="375"/>
        <v>3</v>
      </c>
      <c r="J241" s="2">
        <f t="shared" si="320"/>
        <v>0</v>
      </c>
      <c r="K241" s="2">
        <f t="shared" si="321"/>
        <v>0</v>
      </c>
      <c r="L241" s="2">
        <f t="shared" si="322"/>
        <v>0</v>
      </c>
      <c r="M241" s="2">
        <f t="shared" si="365"/>
        <v>0</v>
      </c>
      <c r="N241" s="2">
        <f t="shared" si="366"/>
        <v>0</v>
      </c>
      <c r="O241" s="2">
        <f t="shared" si="367"/>
        <v>0</v>
      </c>
      <c r="P241" s="2">
        <f t="shared" si="368"/>
        <v>0</v>
      </c>
      <c r="Q241" s="2">
        <f t="shared" si="327"/>
        <v>0</v>
      </c>
      <c r="R241" s="2">
        <f t="shared" si="328"/>
        <v>1</v>
      </c>
      <c r="S241" s="2">
        <f t="shared" si="329"/>
        <v>1</v>
      </c>
      <c r="T241" s="2">
        <f t="shared" si="330"/>
        <v>0</v>
      </c>
      <c r="U241" s="2">
        <f t="shared" si="331"/>
        <v>0</v>
      </c>
      <c r="V241" s="2">
        <f t="shared" si="372"/>
        <v>0</v>
      </c>
      <c r="W241" s="2">
        <f t="shared" si="333"/>
        <v>0</v>
      </c>
      <c r="X241" s="2">
        <f t="shared" si="334"/>
        <v>0</v>
      </c>
      <c r="Y241" s="2">
        <f t="shared" si="335"/>
        <v>0</v>
      </c>
      <c r="Z241" s="2">
        <f t="shared" si="336"/>
        <v>0</v>
      </c>
      <c r="AA241" s="2">
        <f t="shared" si="337"/>
        <v>1</v>
      </c>
      <c r="AB241" s="2">
        <f t="shared" si="338"/>
        <v>1</v>
      </c>
      <c r="AC241" s="2">
        <f t="shared" si="339"/>
        <v>2</v>
      </c>
      <c r="AD241" s="2">
        <f t="shared" si="340"/>
        <v>1</v>
      </c>
      <c r="AE241" s="2">
        <f t="shared" si="341"/>
        <v>355</v>
      </c>
      <c r="AF241" s="2">
        <f t="shared" si="342"/>
        <v>4</v>
      </c>
      <c r="AG241" s="2">
        <f t="shared" si="343"/>
        <v>8</v>
      </c>
      <c r="AH241" s="2">
        <f t="shared" si="344"/>
        <v>5</v>
      </c>
      <c r="AI241" s="2">
        <f t="shared" si="345"/>
        <v>6</v>
      </c>
      <c r="AJ241" s="2">
        <f t="shared" si="346"/>
        <v>3</v>
      </c>
      <c r="AK241" s="2">
        <f t="shared" si="347"/>
        <v>1</v>
      </c>
      <c r="AL241" s="2">
        <f t="shared" si="348"/>
        <v>0</v>
      </c>
      <c r="AM241" s="2">
        <f t="shared" si="349"/>
        <v>1</v>
      </c>
      <c r="AN241" s="2">
        <f t="shared" si="350"/>
        <v>0</v>
      </c>
      <c r="AO241" s="2">
        <f t="shared" si="351"/>
        <v>0</v>
      </c>
      <c r="AP241" s="2">
        <f t="shared" si="352"/>
        <v>0</v>
      </c>
      <c r="AQ241" s="2">
        <f t="shared" si="353"/>
        <v>0</v>
      </c>
      <c r="AR241" s="2">
        <f t="shared" si="354"/>
        <v>0</v>
      </c>
      <c r="AS241" s="2">
        <f t="shared" si="355"/>
        <v>0</v>
      </c>
      <c r="AT241" s="2">
        <f t="shared" si="356"/>
        <v>0</v>
      </c>
      <c r="AU241" s="2">
        <f t="shared" si="357"/>
        <v>0</v>
      </c>
      <c r="AV241" s="2">
        <f t="shared" si="358"/>
        <v>0</v>
      </c>
      <c r="AW241" s="2">
        <f t="shared" si="359"/>
        <v>0</v>
      </c>
      <c r="AX241" s="2">
        <f t="shared" si="360"/>
        <v>0</v>
      </c>
      <c r="AY241" s="2">
        <f t="shared" si="361"/>
        <v>0</v>
      </c>
      <c r="AZ241" s="2">
        <f t="shared" si="362"/>
        <v>0</v>
      </c>
      <c r="BA241" s="2">
        <f t="shared" si="363"/>
        <v>0</v>
      </c>
    </row>
    <row r="242" spans="1:53" x14ac:dyDescent="0.2">
      <c r="A242" s="2" t="str">
        <f t="shared" si="371"/>
        <v>Golden Horseshoe - Gold Course</v>
      </c>
      <c r="B242" s="2">
        <v>10</v>
      </c>
      <c r="C242" s="2">
        <f t="shared" si="375"/>
        <v>392</v>
      </c>
      <c r="D242" s="2">
        <f t="shared" si="375"/>
        <v>4</v>
      </c>
      <c r="E242" s="2">
        <f t="shared" si="375"/>
        <v>8</v>
      </c>
      <c r="F242" s="2">
        <f t="shared" si="375"/>
        <v>6</v>
      </c>
      <c r="G242" s="2">
        <f t="shared" si="375"/>
        <v>6</v>
      </c>
      <c r="H242" s="2">
        <f t="shared" si="375"/>
        <v>5</v>
      </c>
      <c r="I242" s="2">
        <f t="shared" si="375"/>
        <v>4</v>
      </c>
      <c r="J242" s="2">
        <f t="shared" si="320"/>
        <v>0</v>
      </c>
      <c r="K242" s="2">
        <f t="shared" si="321"/>
        <v>0</v>
      </c>
      <c r="L242" s="2">
        <f t="shared" si="322"/>
        <v>0</v>
      </c>
      <c r="M242" s="2">
        <f t="shared" si="365"/>
        <v>0</v>
      </c>
      <c r="N242" s="2">
        <f t="shared" si="366"/>
        <v>0</v>
      </c>
      <c r="O242" s="2">
        <f t="shared" si="367"/>
        <v>0</v>
      </c>
      <c r="P242" s="2">
        <f t="shared" si="368"/>
        <v>0</v>
      </c>
      <c r="Q242" s="2">
        <f t="shared" si="327"/>
        <v>0</v>
      </c>
      <c r="R242" s="2">
        <f t="shared" si="328"/>
        <v>1</v>
      </c>
      <c r="S242" s="2">
        <f t="shared" si="329"/>
        <v>1</v>
      </c>
      <c r="T242" s="2">
        <f t="shared" si="330"/>
        <v>0</v>
      </c>
      <c r="U242" s="2">
        <f t="shared" si="331"/>
        <v>0</v>
      </c>
      <c r="V242" s="2">
        <f t="shared" si="372"/>
        <v>0</v>
      </c>
      <c r="W242" s="2">
        <f t="shared" si="333"/>
        <v>0</v>
      </c>
      <c r="X242" s="2">
        <f t="shared" si="334"/>
        <v>0</v>
      </c>
      <c r="Y242" s="2">
        <f t="shared" si="335"/>
        <v>0</v>
      </c>
      <c r="Z242" s="2">
        <f t="shared" si="336"/>
        <v>0</v>
      </c>
      <c r="AA242" s="2">
        <f t="shared" si="337"/>
        <v>1</v>
      </c>
      <c r="AB242" s="2">
        <f t="shared" si="338"/>
        <v>1</v>
      </c>
      <c r="AC242" s="2">
        <f t="shared" si="339"/>
        <v>2</v>
      </c>
      <c r="AD242" s="2">
        <f t="shared" si="340"/>
        <v>1</v>
      </c>
      <c r="AE242" s="2">
        <f t="shared" si="341"/>
        <v>392</v>
      </c>
      <c r="AF242" s="2">
        <f t="shared" si="342"/>
        <v>4</v>
      </c>
      <c r="AG242" s="2">
        <f t="shared" si="343"/>
        <v>6</v>
      </c>
      <c r="AH242" s="2">
        <f t="shared" si="344"/>
        <v>6</v>
      </c>
      <c r="AI242" s="2">
        <f t="shared" si="345"/>
        <v>5</v>
      </c>
      <c r="AJ242" s="2">
        <f t="shared" si="346"/>
        <v>4</v>
      </c>
      <c r="AK242" s="2">
        <f t="shared" si="347"/>
        <v>1</v>
      </c>
      <c r="AL242" s="2">
        <f t="shared" si="348"/>
        <v>0</v>
      </c>
      <c r="AM242" s="2">
        <f t="shared" si="349"/>
        <v>1</v>
      </c>
      <c r="AN242" s="2">
        <f t="shared" si="350"/>
        <v>0</v>
      </c>
      <c r="AO242" s="2">
        <f t="shared" si="351"/>
        <v>0</v>
      </c>
      <c r="AP242" s="2">
        <f t="shared" si="352"/>
        <v>0</v>
      </c>
      <c r="AQ242" s="2">
        <f t="shared" si="353"/>
        <v>0</v>
      </c>
      <c r="AR242" s="2">
        <f t="shared" si="354"/>
        <v>0</v>
      </c>
      <c r="AS242" s="2">
        <f t="shared" si="355"/>
        <v>0</v>
      </c>
      <c r="AT242" s="2">
        <f t="shared" si="356"/>
        <v>0</v>
      </c>
      <c r="AU242" s="2">
        <f t="shared" si="357"/>
        <v>0</v>
      </c>
      <c r="AV242" s="2">
        <f t="shared" si="358"/>
        <v>0</v>
      </c>
      <c r="AW242" s="2">
        <f t="shared" si="359"/>
        <v>0</v>
      </c>
      <c r="AX242" s="2">
        <f t="shared" si="360"/>
        <v>0</v>
      </c>
      <c r="AY242" s="2">
        <f t="shared" si="361"/>
        <v>0</v>
      </c>
      <c r="AZ242" s="2">
        <f t="shared" si="362"/>
        <v>0</v>
      </c>
      <c r="BA242" s="2">
        <f t="shared" si="363"/>
        <v>0</v>
      </c>
    </row>
    <row r="243" spans="1:53" x14ac:dyDescent="0.2">
      <c r="A243" s="2" t="str">
        <f t="shared" ref="A243:A286" si="376">A66</f>
        <v>Golden Horseshoe - Gold Course</v>
      </c>
      <c r="B243" s="2">
        <v>11</v>
      </c>
      <c r="C243" s="2">
        <f t="shared" si="375"/>
        <v>362</v>
      </c>
      <c r="D243" s="2">
        <f t="shared" si="375"/>
        <v>4</v>
      </c>
      <c r="E243" s="2">
        <f t="shared" si="375"/>
        <v>14</v>
      </c>
      <c r="F243" s="2">
        <f t="shared" si="375"/>
        <v>5</v>
      </c>
      <c r="G243" s="2">
        <f t="shared" si="375"/>
        <v>6</v>
      </c>
      <c r="H243" s="2">
        <f t="shared" si="375"/>
        <v>5</v>
      </c>
      <c r="I243" s="2">
        <f t="shared" si="375"/>
        <v>6</v>
      </c>
      <c r="J243" s="2">
        <f t="shared" si="320"/>
        <v>0</v>
      </c>
      <c r="K243" s="2">
        <f t="shared" si="321"/>
        <v>0</v>
      </c>
      <c r="L243" s="2">
        <f t="shared" si="322"/>
        <v>0</v>
      </c>
      <c r="M243" s="2">
        <f t="shared" si="365"/>
        <v>0</v>
      </c>
      <c r="N243" s="2">
        <f t="shared" si="366"/>
        <v>0</v>
      </c>
      <c r="O243" s="2">
        <f t="shared" si="367"/>
        <v>0</v>
      </c>
      <c r="P243" s="2">
        <f t="shared" si="368"/>
        <v>0</v>
      </c>
      <c r="Q243" s="2">
        <f t="shared" si="327"/>
        <v>0</v>
      </c>
      <c r="R243" s="2">
        <f t="shared" si="328"/>
        <v>1</v>
      </c>
      <c r="S243" s="2">
        <f t="shared" si="329"/>
        <v>1</v>
      </c>
      <c r="T243" s="2">
        <f t="shared" si="330"/>
        <v>0</v>
      </c>
      <c r="U243" s="2">
        <f t="shared" si="331"/>
        <v>0</v>
      </c>
      <c r="V243" s="2">
        <f t="shared" ref="V243:V270" si="377">IF($T243=1,D243,0)</f>
        <v>0</v>
      </c>
      <c r="W243" s="2">
        <f t="shared" si="333"/>
        <v>0</v>
      </c>
      <c r="X243" s="2">
        <f t="shared" si="334"/>
        <v>0</v>
      </c>
      <c r="Y243" s="2">
        <f t="shared" si="335"/>
        <v>0</v>
      </c>
      <c r="Z243" s="2">
        <f t="shared" si="336"/>
        <v>0</v>
      </c>
      <c r="AA243" s="2">
        <f t="shared" si="337"/>
        <v>1</v>
      </c>
      <c r="AB243" s="2">
        <f t="shared" si="338"/>
        <v>1</v>
      </c>
      <c r="AC243" s="2">
        <f t="shared" si="339"/>
        <v>2</v>
      </c>
      <c r="AD243" s="2">
        <f t="shared" si="340"/>
        <v>1</v>
      </c>
      <c r="AE243" s="2">
        <f t="shared" si="341"/>
        <v>362</v>
      </c>
      <c r="AF243" s="2">
        <f t="shared" si="342"/>
        <v>4</v>
      </c>
      <c r="AG243" s="2">
        <f t="shared" si="343"/>
        <v>5</v>
      </c>
      <c r="AH243" s="2">
        <f t="shared" si="344"/>
        <v>6</v>
      </c>
      <c r="AI243" s="2">
        <f t="shared" si="345"/>
        <v>5</v>
      </c>
      <c r="AJ243" s="2">
        <f t="shared" si="346"/>
        <v>6</v>
      </c>
      <c r="AK243" s="2">
        <f t="shared" si="347"/>
        <v>1</v>
      </c>
      <c r="AL243" s="2">
        <f t="shared" si="348"/>
        <v>0</v>
      </c>
      <c r="AM243" s="2">
        <f t="shared" si="349"/>
        <v>1</v>
      </c>
      <c r="AN243" s="2">
        <f t="shared" si="350"/>
        <v>0</v>
      </c>
      <c r="AO243" s="2">
        <f t="shared" si="351"/>
        <v>0</v>
      </c>
      <c r="AP243" s="2">
        <f t="shared" si="352"/>
        <v>0</v>
      </c>
      <c r="AQ243" s="2">
        <f t="shared" si="353"/>
        <v>0</v>
      </c>
      <c r="AR243" s="2">
        <f t="shared" si="354"/>
        <v>0</v>
      </c>
      <c r="AS243" s="2">
        <f t="shared" si="355"/>
        <v>0</v>
      </c>
      <c r="AT243" s="2">
        <f t="shared" si="356"/>
        <v>0</v>
      </c>
      <c r="AU243" s="2">
        <f t="shared" si="357"/>
        <v>0</v>
      </c>
      <c r="AV243" s="2">
        <f t="shared" si="358"/>
        <v>0</v>
      </c>
      <c r="AW243" s="2">
        <f t="shared" si="359"/>
        <v>0</v>
      </c>
      <c r="AX243" s="2">
        <f t="shared" si="360"/>
        <v>0</v>
      </c>
      <c r="AY243" s="2">
        <f t="shared" si="361"/>
        <v>0</v>
      </c>
      <c r="AZ243" s="2">
        <f t="shared" si="362"/>
        <v>0</v>
      </c>
      <c r="BA243" s="2">
        <f t="shared" si="363"/>
        <v>0</v>
      </c>
    </row>
    <row r="244" spans="1:53" x14ac:dyDescent="0.2">
      <c r="A244" s="2" t="str">
        <f t="shared" si="376"/>
        <v>Golden Horseshoe - Gold Course</v>
      </c>
      <c r="B244" s="2">
        <v>12</v>
      </c>
      <c r="C244" s="2">
        <f t="shared" si="375"/>
        <v>149</v>
      </c>
      <c r="D244" s="2">
        <f t="shared" si="375"/>
        <v>3</v>
      </c>
      <c r="E244" s="2">
        <f t="shared" si="375"/>
        <v>12</v>
      </c>
      <c r="F244" s="2">
        <f t="shared" si="375"/>
        <v>4</v>
      </c>
      <c r="G244" s="2">
        <f t="shared" si="375"/>
        <v>4</v>
      </c>
      <c r="H244" s="2">
        <f t="shared" si="375"/>
        <v>4</v>
      </c>
      <c r="I244" s="2">
        <f t="shared" si="375"/>
        <v>2</v>
      </c>
      <c r="J244" s="2">
        <f t="shared" ref="J244:J268" si="378">IF(C244&lt;201,1,0)</f>
        <v>1</v>
      </c>
      <c r="K244" s="2">
        <f t="shared" ref="K244:K271" si="379">IF($J244=1,C244,0)</f>
        <v>149</v>
      </c>
      <c r="L244" s="2">
        <f t="shared" ref="L244:L271" si="380">IF($J244=1,D244,0)</f>
        <v>3</v>
      </c>
      <c r="M244" s="2">
        <f t="shared" si="365"/>
        <v>4</v>
      </c>
      <c r="N244" s="2">
        <f t="shared" si="366"/>
        <v>4</v>
      </c>
      <c r="O244" s="2">
        <f t="shared" si="367"/>
        <v>4</v>
      </c>
      <c r="P244" s="2">
        <f t="shared" si="368"/>
        <v>2</v>
      </c>
      <c r="Q244" s="2">
        <f t="shared" ref="Q244:Q286" si="381">IF(C244&lt;301,1,0)</f>
        <v>1</v>
      </c>
      <c r="R244" s="2">
        <f t="shared" ref="R244:R271" si="382">IF(C244&gt;200,1,0)</f>
        <v>0</v>
      </c>
      <c r="S244" s="2">
        <f t="shared" ref="S244:S271" si="383">SUM(Q244:R244)</f>
        <v>1</v>
      </c>
      <c r="T244" s="2">
        <f t="shared" ref="T244:T271" si="384">IF(S244=2,1,0)</f>
        <v>0</v>
      </c>
      <c r="U244" s="2">
        <f t="shared" ref="U244:U271" si="385">IF($T244=1,C244,0)</f>
        <v>0</v>
      </c>
      <c r="V244" s="2">
        <f t="shared" si="377"/>
        <v>0</v>
      </c>
      <c r="W244" s="2">
        <f t="shared" ref="W244:W271" si="386">IF($T244=1,F244,0)</f>
        <v>0</v>
      </c>
      <c r="X244" s="2">
        <f t="shared" ref="X244:X271" si="387">IF($T244=1,G244,0)</f>
        <v>0</v>
      </c>
      <c r="Y244" s="2">
        <f t="shared" ref="Y244:Y271" si="388">IF($T244=1,H244,0)</f>
        <v>0</v>
      </c>
      <c r="Z244" s="2">
        <f t="shared" ref="Z244:Z271" si="389">IF($T244=1,I244,0)</f>
        <v>0</v>
      </c>
      <c r="AA244" s="2">
        <f t="shared" ref="AA244:AA286" si="390">IF(C244&lt;401,1,0)</f>
        <v>1</v>
      </c>
      <c r="AB244" s="2">
        <f t="shared" ref="AB244:AB271" si="391">IF(C244&gt;300,1,0)</f>
        <v>0</v>
      </c>
      <c r="AC244" s="2">
        <f t="shared" ref="AC244:AC271" si="392">SUM(AA244:AB244)</f>
        <v>1</v>
      </c>
      <c r="AD244" s="2">
        <f t="shared" ref="AD244:AD271" si="393">IF(AC244=2,1,0)</f>
        <v>0</v>
      </c>
      <c r="AE244" s="2">
        <f t="shared" ref="AE244:AE271" si="394">IF($AD244=1,C244,0)</f>
        <v>0</v>
      </c>
      <c r="AF244" s="2">
        <f t="shared" ref="AF244:AF271" si="395">IF($AD244=1,D244,0)</f>
        <v>0</v>
      </c>
      <c r="AG244" s="2">
        <f t="shared" ref="AG244:AG271" si="396">IF($AD244=1,F244,0)</f>
        <v>0</v>
      </c>
      <c r="AH244" s="2">
        <f t="shared" ref="AH244:AH271" si="397">IF($AD244=1,G244,0)</f>
        <v>0</v>
      </c>
      <c r="AI244" s="2">
        <f t="shared" ref="AI244:AI271" si="398">IF($AD244=1,H244,0)</f>
        <v>0</v>
      </c>
      <c r="AJ244" s="2">
        <f t="shared" ref="AJ244:AJ271" si="399">IF($AD244=1,I244,0)</f>
        <v>0</v>
      </c>
      <c r="AK244" s="2">
        <f t="shared" ref="AK244:AK271" si="400">IF(C244&lt;501,1,0)</f>
        <v>1</v>
      </c>
      <c r="AL244" s="2">
        <f t="shared" ref="AL244:AL286" si="401">IF(C244&gt;400,1,0)</f>
        <v>0</v>
      </c>
      <c r="AM244" s="2">
        <f t="shared" ref="AM244:AM271" si="402">SUM(AK244:AL244)</f>
        <v>1</v>
      </c>
      <c r="AN244" s="2">
        <f t="shared" ref="AN244:AN271" si="403">IF(AM244=2,1,0)</f>
        <v>0</v>
      </c>
      <c r="AO244" s="2">
        <f t="shared" ref="AO244:AO271" si="404">IF($AN244=1,C244,0)</f>
        <v>0</v>
      </c>
      <c r="AP244" s="2">
        <f t="shared" ref="AP244:AP271" si="405">IF($AN244=1,D244,0)</f>
        <v>0</v>
      </c>
      <c r="AQ244" s="2">
        <f t="shared" ref="AQ244:AQ271" si="406">IF($AN244=1,F244,0)</f>
        <v>0</v>
      </c>
      <c r="AR244" s="2">
        <f t="shared" ref="AR244:AR271" si="407">IF($AN244=1,G244,0)</f>
        <v>0</v>
      </c>
      <c r="AS244" s="2">
        <f t="shared" ref="AS244:AS271" si="408">IF($AN244=1,H244,0)</f>
        <v>0</v>
      </c>
      <c r="AT244" s="2">
        <f t="shared" ref="AT244:AT271" si="409">IF($AN244=1,I244,0)</f>
        <v>0</v>
      </c>
      <c r="AU244" s="2">
        <f t="shared" ref="AU244:AU271" si="410">IF(C244&gt;500,1,0)</f>
        <v>0</v>
      </c>
      <c r="AV244" s="2">
        <f t="shared" ref="AV244:AV271" si="411">IF($AU244=1,C244,0)</f>
        <v>0</v>
      </c>
      <c r="AW244" s="2">
        <f t="shared" ref="AW244:AW271" si="412">IF($AU244=1,D244,0)</f>
        <v>0</v>
      </c>
      <c r="AX244" s="2">
        <f t="shared" ref="AX244:AX271" si="413">IF($AU244=1,F244,0)</f>
        <v>0</v>
      </c>
      <c r="AY244" s="2">
        <f t="shared" ref="AY244:AY271" si="414">IF($AU244=1,G244,0)</f>
        <v>0</v>
      </c>
      <c r="AZ244" s="2">
        <f t="shared" ref="AZ244:AZ271" si="415">IF($AU244=1,H244,0)</f>
        <v>0</v>
      </c>
      <c r="BA244" s="2">
        <f t="shared" ref="BA244:BA271" si="416">IF($AU244=1,I244,0)</f>
        <v>0</v>
      </c>
    </row>
    <row r="245" spans="1:53" x14ac:dyDescent="0.2">
      <c r="A245" s="2" t="str">
        <f t="shared" si="376"/>
        <v>Golden Horseshoe - Gold Course</v>
      </c>
      <c r="B245" s="2">
        <v>13</v>
      </c>
      <c r="C245" s="2">
        <f t="shared" si="375"/>
        <v>340</v>
      </c>
      <c r="D245" s="2">
        <f t="shared" si="375"/>
        <v>4</v>
      </c>
      <c r="E245" s="2">
        <f t="shared" si="375"/>
        <v>18</v>
      </c>
      <c r="F245" s="2">
        <f t="shared" si="375"/>
        <v>6</v>
      </c>
      <c r="G245" s="2">
        <f t="shared" si="375"/>
        <v>4</v>
      </c>
      <c r="H245" s="2">
        <f t="shared" si="375"/>
        <v>6</v>
      </c>
      <c r="I245" s="2">
        <f t="shared" si="375"/>
        <v>4</v>
      </c>
      <c r="J245" s="2">
        <f t="shared" si="378"/>
        <v>0</v>
      </c>
      <c r="K245" s="2">
        <f t="shared" si="379"/>
        <v>0</v>
      </c>
      <c r="L245" s="2">
        <f t="shared" si="380"/>
        <v>0</v>
      </c>
      <c r="M245" s="2">
        <f t="shared" si="365"/>
        <v>0</v>
      </c>
      <c r="N245" s="2">
        <f t="shared" si="366"/>
        <v>0</v>
      </c>
      <c r="O245" s="2">
        <f t="shared" si="367"/>
        <v>0</v>
      </c>
      <c r="P245" s="2">
        <f t="shared" si="368"/>
        <v>0</v>
      </c>
      <c r="Q245" s="2">
        <f t="shared" si="381"/>
        <v>0</v>
      </c>
      <c r="R245" s="2">
        <f t="shared" si="382"/>
        <v>1</v>
      </c>
      <c r="S245" s="2">
        <f t="shared" si="383"/>
        <v>1</v>
      </c>
      <c r="T245" s="2">
        <f t="shared" si="384"/>
        <v>0</v>
      </c>
      <c r="U245" s="2">
        <f t="shared" si="385"/>
        <v>0</v>
      </c>
      <c r="V245" s="2">
        <f t="shared" si="377"/>
        <v>0</v>
      </c>
      <c r="W245" s="2">
        <f t="shared" si="386"/>
        <v>0</v>
      </c>
      <c r="X245" s="2">
        <f t="shared" si="387"/>
        <v>0</v>
      </c>
      <c r="Y245" s="2">
        <f t="shared" si="388"/>
        <v>0</v>
      </c>
      <c r="Z245" s="2">
        <f t="shared" si="389"/>
        <v>0</v>
      </c>
      <c r="AA245" s="2">
        <f t="shared" si="390"/>
        <v>1</v>
      </c>
      <c r="AB245" s="2">
        <f t="shared" si="391"/>
        <v>1</v>
      </c>
      <c r="AC245" s="2">
        <f t="shared" si="392"/>
        <v>2</v>
      </c>
      <c r="AD245" s="2">
        <f t="shared" si="393"/>
        <v>1</v>
      </c>
      <c r="AE245" s="2">
        <f t="shared" si="394"/>
        <v>340</v>
      </c>
      <c r="AF245" s="2">
        <f t="shared" si="395"/>
        <v>4</v>
      </c>
      <c r="AG245" s="2">
        <f t="shared" si="396"/>
        <v>6</v>
      </c>
      <c r="AH245" s="2">
        <f t="shared" si="397"/>
        <v>4</v>
      </c>
      <c r="AI245" s="2">
        <f t="shared" si="398"/>
        <v>6</v>
      </c>
      <c r="AJ245" s="2">
        <f t="shared" si="399"/>
        <v>4</v>
      </c>
      <c r="AK245" s="2">
        <f t="shared" si="400"/>
        <v>1</v>
      </c>
      <c r="AL245" s="2">
        <f t="shared" si="401"/>
        <v>0</v>
      </c>
      <c r="AM245" s="2">
        <f t="shared" si="402"/>
        <v>1</v>
      </c>
      <c r="AN245" s="2">
        <f t="shared" si="403"/>
        <v>0</v>
      </c>
      <c r="AO245" s="2">
        <f t="shared" si="404"/>
        <v>0</v>
      </c>
      <c r="AP245" s="2">
        <f t="shared" si="405"/>
        <v>0</v>
      </c>
      <c r="AQ245" s="2">
        <f t="shared" si="406"/>
        <v>0</v>
      </c>
      <c r="AR245" s="2">
        <f t="shared" si="407"/>
        <v>0</v>
      </c>
      <c r="AS245" s="2">
        <f t="shared" si="408"/>
        <v>0</v>
      </c>
      <c r="AT245" s="2">
        <f t="shared" si="409"/>
        <v>0</v>
      </c>
      <c r="AU245" s="2">
        <f t="shared" si="410"/>
        <v>0</v>
      </c>
      <c r="AV245" s="2">
        <f t="shared" si="411"/>
        <v>0</v>
      </c>
      <c r="AW245" s="2">
        <f t="shared" si="412"/>
        <v>0</v>
      </c>
      <c r="AX245" s="2">
        <f t="shared" si="413"/>
        <v>0</v>
      </c>
      <c r="AY245" s="2">
        <f t="shared" si="414"/>
        <v>0</v>
      </c>
      <c r="AZ245" s="2">
        <f t="shared" si="415"/>
        <v>0</v>
      </c>
      <c r="BA245" s="2">
        <f t="shared" si="416"/>
        <v>0</v>
      </c>
    </row>
    <row r="246" spans="1:53" x14ac:dyDescent="0.2">
      <c r="A246" s="2" t="str">
        <f t="shared" si="376"/>
        <v>Golden Horseshoe - Gold Course</v>
      </c>
      <c r="B246" s="2">
        <v>14</v>
      </c>
      <c r="C246" s="2">
        <f t="shared" si="375"/>
        <v>420</v>
      </c>
      <c r="D246" s="2">
        <f t="shared" si="375"/>
        <v>4</v>
      </c>
      <c r="E246" s="2">
        <f t="shared" si="375"/>
        <v>2</v>
      </c>
      <c r="F246" s="2">
        <f t="shared" si="375"/>
        <v>7</v>
      </c>
      <c r="G246" s="2">
        <f t="shared" si="375"/>
        <v>5</v>
      </c>
      <c r="H246" s="2">
        <f t="shared" si="375"/>
        <v>6</v>
      </c>
      <c r="I246" s="2">
        <f t="shared" si="375"/>
        <v>5</v>
      </c>
      <c r="J246" s="2">
        <f t="shared" si="378"/>
        <v>0</v>
      </c>
      <c r="K246" s="2">
        <f t="shared" si="379"/>
        <v>0</v>
      </c>
      <c r="L246" s="2">
        <f t="shared" si="380"/>
        <v>0</v>
      </c>
      <c r="M246" s="2">
        <f t="shared" si="365"/>
        <v>0</v>
      </c>
      <c r="N246" s="2">
        <f t="shared" si="366"/>
        <v>0</v>
      </c>
      <c r="O246" s="2">
        <f t="shared" si="367"/>
        <v>0</v>
      </c>
      <c r="P246" s="2">
        <f t="shared" si="368"/>
        <v>0</v>
      </c>
      <c r="Q246" s="2">
        <f t="shared" si="381"/>
        <v>0</v>
      </c>
      <c r="R246" s="2">
        <f t="shared" si="382"/>
        <v>1</v>
      </c>
      <c r="S246" s="2">
        <f t="shared" si="383"/>
        <v>1</v>
      </c>
      <c r="T246" s="2">
        <f t="shared" si="384"/>
        <v>0</v>
      </c>
      <c r="U246" s="2">
        <f t="shared" si="385"/>
        <v>0</v>
      </c>
      <c r="V246" s="2">
        <f t="shared" si="377"/>
        <v>0</v>
      </c>
      <c r="W246" s="2">
        <f t="shared" si="386"/>
        <v>0</v>
      </c>
      <c r="X246" s="2">
        <f t="shared" si="387"/>
        <v>0</v>
      </c>
      <c r="Y246" s="2">
        <f t="shared" si="388"/>
        <v>0</v>
      </c>
      <c r="Z246" s="2">
        <f t="shared" si="389"/>
        <v>0</v>
      </c>
      <c r="AA246" s="2">
        <f t="shared" si="390"/>
        <v>0</v>
      </c>
      <c r="AB246" s="2">
        <f t="shared" si="391"/>
        <v>1</v>
      </c>
      <c r="AC246" s="2">
        <f t="shared" si="392"/>
        <v>1</v>
      </c>
      <c r="AD246" s="2">
        <f t="shared" si="393"/>
        <v>0</v>
      </c>
      <c r="AE246" s="2">
        <f t="shared" si="394"/>
        <v>0</v>
      </c>
      <c r="AF246" s="2">
        <f t="shared" si="395"/>
        <v>0</v>
      </c>
      <c r="AG246" s="2">
        <f t="shared" si="396"/>
        <v>0</v>
      </c>
      <c r="AH246" s="2">
        <f t="shared" si="397"/>
        <v>0</v>
      </c>
      <c r="AI246" s="2">
        <f t="shared" si="398"/>
        <v>0</v>
      </c>
      <c r="AJ246" s="2">
        <f t="shared" si="399"/>
        <v>0</v>
      </c>
      <c r="AK246" s="2">
        <f t="shared" si="400"/>
        <v>1</v>
      </c>
      <c r="AL246" s="2">
        <f t="shared" si="401"/>
        <v>1</v>
      </c>
      <c r="AM246" s="2">
        <f t="shared" si="402"/>
        <v>2</v>
      </c>
      <c r="AN246" s="2">
        <f t="shared" si="403"/>
        <v>1</v>
      </c>
      <c r="AO246" s="2">
        <f t="shared" si="404"/>
        <v>420</v>
      </c>
      <c r="AP246" s="2">
        <f t="shared" si="405"/>
        <v>4</v>
      </c>
      <c r="AQ246" s="2">
        <f t="shared" si="406"/>
        <v>7</v>
      </c>
      <c r="AR246" s="2">
        <f t="shared" si="407"/>
        <v>5</v>
      </c>
      <c r="AS246" s="2">
        <f t="shared" si="408"/>
        <v>6</v>
      </c>
      <c r="AT246" s="2">
        <f t="shared" si="409"/>
        <v>5</v>
      </c>
      <c r="AU246" s="2">
        <f t="shared" si="410"/>
        <v>0</v>
      </c>
      <c r="AV246" s="2">
        <f t="shared" si="411"/>
        <v>0</v>
      </c>
      <c r="AW246" s="2">
        <f t="shared" si="412"/>
        <v>0</v>
      </c>
      <c r="AX246" s="2">
        <f t="shared" si="413"/>
        <v>0</v>
      </c>
      <c r="AY246" s="2">
        <f t="shared" si="414"/>
        <v>0</v>
      </c>
      <c r="AZ246" s="2">
        <f t="shared" si="415"/>
        <v>0</v>
      </c>
      <c r="BA246" s="2">
        <f t="shared" si="416"/>
        <v>0</v>
      </c>
    </row>
    <row r="247" spans="1:53" x14ac:dyDescent="0.2">
      <c r="A247" s="2" t="str">
        <f t="shared" si="376"/>
        <v>Golden Horseshoe - Gold Course</v>
      </c>
      <c r="B247" s="2">
        <v>15</v>
      </c>
      <c r="C247" s="2">
        <f t="shared" si="375"/>
        <v>600</v>
      </c>
      <c r="D247" s="2">
        <f t="shared" si="375"/>
        <v>5</v>
      </c>
      <c r="E247" s="2">
        <f t="shared" si="375"/>
        <v>10</v>
      </c>
      <c r="F247" s="2">
        <f t="shared" si="375"/>
        <v>8</v>
      </c>
      <c r="G247" s="2">
        <f t="shared" si="375"/>
        <v>6</v>
      </c>
      <c r="H247" s="2">
        <f t="shared" si="375"/>
        <v>6</v>
      </c>
      <c r="I247" s="2">
        <f t="shared" si="375"/>
        <v>5</v>
      </c>
      <c r="J247" s="2">
        <f t="shared" si="378"/>
        <v>0</v>
      </c>
      <c r="K247" s="2">
        <f t="shared" si="379"/>
        <v>0</v>
      </c>
      <c r="L247" s="2">
        <f t="shared" si="380"/>
        <v>0</v>
      </c>
      <c r="M247" s="2">
        <f t="shared" si="365"/>
        <v>0</v>
      </c>
      <c r="N247" s="2">
        <f t="shared" si="366"/>
        <v>0</v>
      </c>
      <c r="O247" s="2">
        <f t="shared" si="367"/>
        <v>0</v>
      </c>
      <c r="P247" s="2">
        <f t="shared" si="368"/>
        <v>0</v>
      </c>
      <c r="Q247" s="2">
        <f t="shared" si="381"/>
        <v>0</v>
      </c>
      <c r="R247" s="2">
        <f t="shared" si="382"/>
        <v>1</v>
      </c>
      <c r="S247" s="2">
        <f t="shared" si="383"/>
        <v>1</v>
      </c>
      <c r="T247" s="2">
        <f t="shared" si="384"/>
        <v>0</v>
      </c>
      <c r="U247" s="2">
        <f t="shared" si="385"/>
        <v>0</v>
      </c>
      <c r="V247" s="2">
        <f t="shared" si="377"/>
        <v>0</v>
      </c>
      <c r="W247" s="2">
        <f t="shared" si="386"/>
        <v>0</v>
      </c>
      <c r="X247" s="2">
        <f t="shared" si="387"/>
        <v>0</v>
      </c>
      <c r="Y247" s="2">
        <f t="shared" si="388"/>
        <v>0</v>
      </c>
      <c r="Z247" s="2">
        <f t="shared" si="389"/>
        <v>0</v>
      </c>
      <c r="AA247" s="2">
        <f t="shared" si="390"/>
        <v>0</v>
      </c>
      <c r="AB247" s="2">
        <f t="shared" si="391"/>
        <v>1</v>
      </c>
      <c r="AC247" s="2">
        <f t="shared" si="392"/>
        <v>1</v>
      </c>
      <c r="AD247" s="2">
        <f t="shared" si="393"/>
        <v>0</v>
      </c>
      <c r="AE247" s="2">
        <f t="shared" si="394"/>
        <v>0</v>
      </c>
      <c r="AF247" s="2">
        <f t="shared" si="395"/>
        <v>0</v>
      </c>
      <c r="AG247" s="2">
        <f t="shared" si="396"/>
        <v>0</v>
      </c>
      <c r="AH247" s="2">
        <f t="shared" si="397"/>
        <v>0</v>
      </c>
      <c r="AI247" s="2">
        <f t="shared" si="398"/>
        <v>0</v>
      </c>
      <c r="AJ247" s="2">
        <f t="shared" si="399"/>
        <v>0</v>
      </c>
      <c r="AK247" s="2">
        <f t="shared" si="400"/>
        <v>0</v>
      </c>
      <c r="AL247" s="2">
        <f t="shared" si="401"/>
        <v>1</v>
      </c>
      <c r="AM247" s="2">
        <f t="shared" si="402"/>
        <v>1</v>
      </c>
      <c r="AN247" s="2">
        <f t="shared" si="403"/>
        <v>0</v>
      </c>
      <c r="AO247" s="2">
        <f t="shared" si="404"/>
        <v>0</v>
      </c>
      <c r="AP247" s="2">
        <f t="shared" si="405"/>
        <v>0</v>
      </c>
      <c r="AQ247" s="2">
        <f t="shared" si="406"/>
        <v>0</v>
      </c>
      <c r="AR247" s="2">
        <f t="shared" si="407"/>
        <v>0</v>
      </c>
      <c r="AS247" s="2">
        <f t="shared" si="408"/>
        <v>0</v>
      </c>
      <c r="AT247" s="2">
        <f t="shared" si="409"/>
        <v>0</v>
      </c>
      <c r="AU247" s="2">
        <f t="shared" si="410"/>
        <v>1</v>
      </c>
      <c r="AV247" s="2">
        <f t="shared" si="411"/>
        <v>600</v>
      </c>
      <c r="AW247" s="2">
        <f t="shared" si="412"/>
        <v>5</v>
      </c>
      <c r="AX247" s="2">
        <f t="shared" si="413"/>
        <v>8</v>
      </c>
      <c r="AY247" s="2">
        <f t="shared" si="414"/>
        <v>6</v>
      </c>
      <c r="AZ247" s="2">
        <f t="shared" si="415"/>
        <v>6</v>
      </c>
      <c r="BA247" s="2">
        <f t="shared" si="416"/>
        <v>5</v>
      </c>
    </row>
    <row r="248" spans="1:53" x14ac:dyDescent="0.2">
      <c r="A248" s="2" t="str">
        <f t="shared" si="376"/>
        <v>Golden Horseshoe - Gold Course</v>
      </c>
      <c r="B248" s="2">
        <v>16</v>
      </c>
      <c r="C248" s="2">
        <f t="shared" si="375"/>
        <v>150</v>
      </c>
      <c r="D248" s="2">
        <f t="shared" si="375"/>
        <v>3</v>
      </c>
      <c r="E248" s="2">
        <f t="shared" si="375"/>
        <v>16</v>
      </c>
      <c r="F248" s="2">
        <f t="shared" si="375"/>
        <v>3</v>
      </c>
      <c r="G248" s="2">
        <f t="shared" si="375"/>
        <v>7</v>
      </c>
      <c r="H248" s="2">
        <f t="shared" si="375"/>
        <v>3</v>
      </c>
      <c r="I248" s="2">
        <f t="shared" si="375"/>
        <v>3</v>
      </c>
      <c r="J248" s="2">
        <f t="shared" si="378"/>
        <v>1</v>
      </c>
      <c r="K248" s="2">
        <f t="shared" si="379"/>
        <v>150</v>
      </c>
      <c r="L248" s="2">
        <f t="shared" si="380"/>
        <v>3</v>
      </c>
      <c r="M248" s="2">
        <f t="shared" si="365"/>
        <v>3</v>
      </c>
      <c r="N248" s="2">
        <f t="shared" si="366"/>
        <v>7</v>
      </c>
      <c r="O248" s="2">
        <f t="shared" si="367"/>
        <v>3</v>
      </c>
      <c r="P248" s="2">
        <f t="shared" si="368"/>
        <v>3</v>
      </c>
      <c r="Q248" s="2">
        <f t="shared" si="381"/>
        <v>1</v>
      </c>
      <c r="R248" s="2">
        <f t="shared" si="382"/>
        <v>0</v>
      </c>
      <c r="S248" s="2">
        <f t="shared" si="383"/>
        <v>1</v>
      </c>
      <c r="T248" s="2">
        <f t="shared" si="384"/>
        <v>0</v>
      </c>
      <c r="U248" s="2">
        <f t="shared" si="385"/>
        <v>0</v>
      </c>
      <c r="V248" s="2">
        <f t="shared" si="377"/>
        <v>0</v>
      </c>
      <c r="W248" s="2">
        <f t="shared" si="386"/>
        <v>0</v>
      </c>
      <c r="X248" s="2">
        <f t="shared" si="387"/>
        <v>0</v>
      </c>
      <c r="Y248" s="2">
        <f t="shared" si="388"/>
        <v>0</v>
      </c>
      <c r="Z248" s="2">
        <f t="shared" si="389"/>
        <v>0</v>
      </c>
      <c r="AA248" s="2">
        <f t="shared" si="390"/>
        <v>1</v>
      </c>
      <c r="AB248" s="2">
        <f t="shared" si="391"/>
        <v>0</v>
      </c>
      <c r="AC248" s="2">
        <f t="shared" si="392"/>
        <v>1</v>
      </c>
      <c r="AD248" s="2">
        <f t="shared" si="393"/>
        <v>0</v>
      </c>
      <c r="AE248" s="2">
        <f t="shared" si="394"/>
        <v>0</v>
      </c>
      <c r="AF248" s="2">
        <f t="shared" si="395"/>
        <v>0</v>
      </c>
      <c r="AG248" s="2">
        <f t="shared" si="396"/>
        <v>0</v>
      </c>
      <c r="AH248" s="2">
        <f t="shared" si="397"/>
        <v>0</v>
      </c>
      <c r="AI248" s="2">
        <f t="shared" si="398"/>
        <v>0</v>
      </c>
      <c r="AJ248" s="2">
        <f t="shared" si="399"/>
        <v>0</v>
      </c>
      <c r="AK248" s="2">
        <f t="shared" si="400"/>
        <v>1</v>
      </c>
      <c r="AL248" s="2">
        <f t="shared" si="401"/>
        <v>0</v>
      </c>
      <c r="AM248" s="2">
        <f t="shared" si="402"/>
        <v>1</v>
      </c>
      <c r="AN248" s="2">
        <f t="shared" si="403"/>
        <v>0</v>
      </c>
      <c r="AO248" s="2">
        <f t="shared" si="404"/>
        <v>0</v>
      </c>
      <c r="AP248" s="2">
        <f t="shared" si="405"/>
        <v>0</v>
      </c>
      <c r="AQ248" s="2">
        <f t="shared" si="406"/>
        <v>0</v>
      </c>
      <c r="AR248" s="2">
        <f t="shared" si="407"/>
        <v>0</v>
      </c>
      <c r="AS248" s="2">
        <f t="shared" si="408"/>
        <v>0</v>
      </c>
      <c r="AT248" s="2">
        <f t="shared" si="409"/>
        <v>0</v>
      </c>
      <c r="AU248" s="2">
        <f t="shared" si="410"/>
        <v>0</v>
      </c>
      <c r="AV248" s="2">
        <f t="shared" si="411"/>
        <v>0</v>
      </c>
      <c r="AW248" s="2">
        <f t="shared" si="412"/>
        <v>0</v>
      </c>
      <c r="AX248" s="2">
        <f t="shared" si="413"/>
        <v>0</v>
      </c>
      <c r="AY248" s="2">
        <f t="shared" si="414"/>
        <v>0</v>
      </c>
      <c r="AZ248" s="2">
        <f t="shared" si="415"/>
        <v>0</v>
      </c>
      <c r="BA248" s="2">
        <f t="shared" si="416"/>
        <v>0</v>
      </c>
    </row>
    <row r="249" spans="1:53" x14ac:dyDescent="0.2">
      <c r="A249" s="2" t="str">
        <f t="shared" si="376"/>
        <v>Golden Horseshoe - Gold Course</v>
      </c>
      <c r="B249" s="2">
        <v>17</v>
      </c>
      <c r="C249" s="2">
        <f t="shared" ref="C249:I258" si="417">C72</f>
        <v>412</v>
      </c>
      <c r="D249" s="2">
        <f t="shared" si="417"/>
        <v>4</v>
      </c>
      <c r="E249" s="2">
        <f t="shared" si="417"/>
        <v>4</v>
      </c>
      <c r="F249" s="2">
        <f t="shared" si="417"/>
        <v>8</v>
      </c>
      <c r="G249" s="2">
        <f t="shared" si="417"/>
        <v>6</v>
      </c>
      <c r="H249" s="2">
        <f t="shared" si="417"/>
        <v>6</v>
      </c>
      <c r="I249" s="2">
        <f t="shared" si="417"/>
        <v>6</v>
      </c>
      <c r="J249" s="2">
        <f t="shared" si="378"/>
        <v>0</v>
      </c>
      <c r="K249" s="2">
        <f t="shared" si="379"/>
        <v>0</v>
      </c>
      <c r="L249" s="2">
        <f t="shared" si="380"/>
        <v>0</v>
      </c>
      <c r="M249" s="2">
        <f t="shared" si="365"/>
        <v>0</v>
      </c>
      <c r="N249" s="2">
        <f t="shared" si="366"/>
        <v>0</v>
      </c>
      <c r="O249" s="2">
        <f t="shared" si="367"/>
        <v>0</v>
      </c>
      <c r="P249" s="2">
        <f t="shared" si="368"/>
        <v>0</v>
      </c>
      <c r="Q249" s="2">
        <f t="shared" si="381"/>
        <v>0</v>
      </c>
      <c r="R249" s="2">
        <f t="shared" si="382"/>
        <v>1</v>
      </c>
      <c r="S249" s="2">
        <f t="shared" si="383"/>
        <v>1</v>
      </c>
      <c r="T249" s="2">
        <f t="shared" si="384"/>
        <v>0</v>
      </c>
      <c r="U249" s="2">
        <f t="shared" si="385"/>
        <v>0</v>
      </c>
      <c r="V249" s="2">
        <f t="shared" si="377"/>
        <v>0</v>
      </c>
      <c r="W249" s="2">
        <f t="shared" si="386"/>
        <v>0</v>
      </c>
      <c r="X249" s="2">
        <f t="shared" si="387"/>
        <v>0</v>
      </c>
      <c r="Y249" s="2">
        <f t="shared" si="388"/>
        <v>0</v>
      </c>
      <c r="Z249" s="2">
        <f t="shared" si="389"/>
        <v>0</v>
      </c>
      <c r="AA249" s="2">
        <f t="shared" si="390"/>
        <v>0</v>
      </c>
      <c r="AB249" s="2">
        <f t="shared" si="391"/>
        <v>1</v>
      </c>
      <c r="AC249" s="2">
        <f t="shared" si="392"/>
        <v>1</v>
      </c>
      <c r="AD249" s="2">
        <f t="shared" si="393"/>
        <v>0</v>
      </c>
      <c r="AE249" s="2">
        <f t="shared" si="394"/>
        <v>0</v>
      </c>
      <c r="AF249" s="2">
        <f t="shared" si="395"/>
        <v>0</v>
      </c>
      <c r="AG249" s="2">
        <f t="shared" si="396"/>
        <v>0</v>
      </c>
      <c r="AH249" s="2">
        <f t="shared" si="397"/>
        <v>0</v>
      </c>
      <c r="AI249" s="2">
        <f t="shared" si="398"/>
        <v>0</v>
      </c>
      <c r="AJ249" s="2">
        <f t="shared" si="399"/>
        <v>0</v>
      </c>
      <c r="AK249" s="2">
        <f t="shared" si="400"/>
        <v>1</v>
      </c>
      <c r="AL249" s="2">
        <f t="shared" si="401"/>
        <v>1</v>
      </c>
      <c r="AM249" s="2">
        <f t="shared" si="402"/>
        <v>2</v>
      </c>
      <c r="AN249" s="2">
        <f t="shared" si="403"/>
        <v>1</v>
      </c>
      <c r="AO249" s="2">
        <f t="shared" si="404"/>
        <v>412</v>
      </c>
      <c r="AP249" s="2">
        <f t="shared" si="405"/>
        <v>4</v>
      </c>
      <c r="AQ249" s="2">
        <f t="shared" si="406"/>
        <v>8</v>
      </c>
      <c r="AR249" s="2">
        <f t="shared" si="407"/>
        <v>6</v>
      </c>
      <c r="AS249" s="2">
        <f t="shared" si="408"/>
        <v>6</v>
      </c>
      <c r="AT249" s="2">
        <f t="shared" si="409"/>
        <v>6</v>
      </c>
      <c r="AU249" s="2">
        <f t="shared" si="410"/>
        <v>0</v>
      </c>
      <c r="AV249" s="2">
        <f t="shared" si="411"/>
        <v>0</v>
      </c>
      <c r="AW249" s="2">
        <f t="shared" si="412"/>
        <v>0</v>
      </c>
      <c r="AX249" s="2">
        <f t="shared" si="413"/>
        <v>0</v>
      </c>
      <c r="AY249" s="2">
        <f t="shared" si="414"/>
        <v>0</v>
      </c>
      <c r="AZ249" s="2">
        <f t="shared" si="415"/>
        <v>0</v>
      </c>
      <c r="BA249" s="2">
        <f t="shared" si="416"/>
        <v>0</v>
      </c>
    </row>
    <row r="250" spans="1:53" x14ac:dyDescent="0.2">
      <c r="A250" s="2" t="str">
        <f t="shared" si="376"/>
        <v>Golden Horseshoe - Gold Course</v>
      </c>
      <c r="B250" s="2">
        <v>18</v>
      </c>
      <c r="C250" s="2">
        <f t="shared" si="417"/>
        <v>421</v>
      </c>
      <c r="D250" s="2">
        <f t="shared" si="417"/>
        <v>4</v>
      </c>
      <c r="E250" s="2">
        <f t="shared" si="417"/>
        <v>6</v>
      </c>
      <c r="F250" s="2">
        <f t="shared" si="417"/>
        <v>5</v>
      </c>
      <c r="G250" s="2">
        <f t="shared" si="417"/>
        <v>5</v>
      </c>
      <c r="H250" s="2">
        <f t="shared" si="417"/>
        <v>5</v>
      </c>
      <c r="I250" s="2">
        <f t="shared" si="417"/>
        <v>7</v>
      </c>
      <c r="J250" s="2">
        <f t="shared" si="378"/>
        <v>0</v>
      </c>
      <c r="K250" s="2">
        <f t="shared" si="379"/>
        <v>0</v>
      </c>
      <c r="L250" s="2">
        <f t="shared" si="380"/>
        <v>0</v>
      </c>
      <c r="M250" s="2">
        <f t="shared" si="365"/>
        <v>0</v>
      </c>
      <c r="N250" s="2">
        <f t="shared" si="366"/>
        <v>0</v>
      </c>
      <c r="O250" s="2">
        <f t="shared" si="367"/>
        <v>0</v>
      </c>
      <c r="P250" s="2">
        <f t="shared" si="368"/>
        <v>0</v>
      </c>
      <c r="Q250" s="2">
        <f t="shared" si="381"/>
        <v>0</v>
      </c>
      <c r="R250" s="2">
        <f t="shared" si="382"/>
        <v>1</v>
      </c>
      <c r="S250" s="2">
        <f t="shared" si="383"/>
        <v>1</v>
      </c>
      <c r="T250" s="2">
        <f t="shared" si="384"/>
        <v>0</v>
      </c>
      <c r="U250" s="2">
        <f t="shared" si="385"/>
        <v>0</v>
      </c>
      <c r="V250" s="2">
        <f t="shared" si="377"/>
        <v>0</v>
      </c>
      <c r="W250" s="2">
        <f t="shared" si="386"/>
        <v>0</v>
      </c>
      <c r="X250" s="2">
        <f t="shared" si="387"/>
        <v>0</v>
      </c>
      <c r="Y250" s="2">
        <f t="shared" si="388"/>
        <v>0</v>
      </c>
      <c r="Z250" s="2">
        <f t="shared" si="389"/>
        <v>0</v>
      </c>
      <c r="AA250" s="2">
        <f t="shared" si="390"/>
        <v>0</v>
      </c>
      <c r="AB250" s="2">
        <f t="shared" si="391"/>
        <v>1</v>
      </c>
      <c r="AC250" s="2">
        <f t="shared" si="392"/>
        <v>1</v>
      </c>
      <c r="AD250" s="2">
        <f t="shared" si="393"/>
        <v>0</v>
      </c>
      <c r="AE250" s="2">
        <f t="shared" si="394"/>
        <v>0</v>
      </c>
      <c r="AF250" s="2">
        <f t="shared" si="395"/>
        <v>0</v>
      </c>
      <c r="AG250" s="2">
        <f t="shared" si="396"/>
        <v>0</v>
      </c>
      <c r="AH250" s="2">
        <f t="shared" si="397"/>
        <v>0</v>
      </c>
      <c r="AI250" s="2">
        <f t="shared" si="398"/>
        <v>0</v>
      </c>
      <c r="AJ250" s="2">
        <f t="shared" si="399"/>
        <v>0</v>
      </c>
      <c r="AK250" s="2">
        <f t="shared" si="400"/>
        <v>1</v>
      </c>
      <c r="AL250" s="2">
        <f t="shared" si="401"/>
        <v>1</v>
      </c>
      <c r="AM250" s="2">
        <f t="shared" si="402"/>
        <v>2</v>
      </c>
      <c r="AN250" s="2">
        <f t="shared" si="403"/>
        <v>1</v>
      </c>
      <c r="AO250" s="2">
        <f t="shared" si="404"/>
        <v>421</v>
      </c>
      <c r="AP250" s="2">
        <f t="shared" si="405"/>
        <v>4</v>
      </c>
      <c r="AQ250" s="2">
        <f t="shared" si="406"/>
        <v>5</v>
      </c>
      <c r="AR250" s="2">
        <f t="shared" si="407"/>
        <v>5</v>
      </c>
      <c r="AS250" s="2">
        <f t="shared" si="408"/>
        <v>5</v>
      </c>
      <c r="AT250" s="2">
        <f t="shared" si="409"/>
        <v>7</v>
      </c>
      <c r="AU250" s="2">
        <f t="shared" si="410"/>
        <v>0</v>
      </c>
      <c r="AV250" s="2">
        <f t="shared" si="411"/>
        <v>0</v>
      </c>
      <c r="AW250" s="2">
        <f t="shared" si="412"/>
        <v>0</v>
      </c>
      <c r="AX250" s="2">
        <f t="shared" si="413"/>
        <v>0</v>
      </c>
      <c r="AY250" s="2">
        <f t="shared" si="414"/>
        <v>0</v>
      </c>
      <c r="AZ250" s="2">
        <f t="shared" si="415"/>
        <v>0</v>
      </c>
      <c r="BA250" s="2">
        <f t="shared" si="416"/>
        <v>0</v>
      </c>
    </row>
    <row r="251" spans="1:53" x14ac:dyDescent="0.2">
      <c r="A251" s="2" t="str">
        <f t="shared" si="376"/>
        <v>Ford's Colony Country Club - Blue Heron</v>
      </c>
      <c r="B251" s="2">
        <v>1</v>
      </c>
      <c r="C251" s="2">
        <f t="shared" si="417"/>
        <v>360</v>
      </c>
      <c r="D251" s="2">
        <f t="shared" si="417"/>
        <v>4</v>
      </c>
      <c r="E251" s="2">
        <f t="shared" si="417"/>
        <v>9</v>
      </c>
      <c r="F251" s="2">
        <f t="shared" si="417"/>
        <v>6</v>
      </c>
      <c r="G251" s="2">
        <f t="shared" si="417"/>
        <v>5</v>
      </c>
      <c r="H251" s="2">
        <f t="shared" si="417"/>
        <v>4</v>
      </c>
      <c r="I251" s="2">
        <f t="shared" si="417"/>
        <v>5</v>
      </c>
      <c r="J251" s="2">
        <f t="shared" si="378"/>
        <v>0</v>
      </c>
      <c r="K251" s="2">
        <f t="shared" si="379"/>
        <v>0</v>
      </c>
      <c r="L251" s="2">
        <f t="shared" si="380"/>
        <v>0</v>
      </c>
      <c r="M251" s="2">
        <f t="shared" si="365"/>
        <v>0</v>
      </c>
      <c r="N251" s="2">
        <f t="shared" si="366"/>
        <v>0</v>
      </c>
      <c r="O251" s="2">
        <f t="shared" si="367"/>
        <v>0</v>
      </c>
      <c r="P251" s="2">
        <f t="shared" si="368"/>
        <v>0</v>
      </c>
      <c r="Q251" s="2">
        <f t="shared" si="381"/>
        <v>0</v>
      </c>
      <c r="R251" s="2">
        <f t="shared" si="382"/>
        <v>1</v>
      </c>
      <c r="S251" s="2">
        <f t="shared" si="383"/>
        <v>1</v>
      </c>
      <c r="T251" s="2">
        <f t="shared" si="384"/>
        <v>0</v>
      </c>
      <c r="U251" s="2">
        <f t="shared" si="385"/>
        <v>0</v>
      </c>
      <c r="V251" s="2">
        <f t="shared" si="377"/>
        <v>0</v>
      </c>
      <c r="W251" s="2">
        <f t="shared" si="386"/>
        <v>0</v>
      </c>
      <c r="X251" s="2">
        <f t="shared" si="387"/>
        <v>0</v>
      </c>
      <c r="Y251" s="2">
        <f t="shared" si="388"/>
        <v>0</v>
      </c>
      <c r="Z251" s="2">
        <f t="shared" si="389"/>
        <v>0</v>
      </c>
      <c r="AA251" s="2">
        <f t="shared" si="390"/>
        <v>1</v>
      </c>
      <c r="AB251" s="2">
        <f t="shared" si="391"/>
        <v>1</v>
      </c>
      <c r="AC251" s="2">
        <f t="shared" si="392"/>
        <v>2</v>
      </c>
      <c r="AD251" s="2">
        <f t="shared" si="393"/>
        <v>1</v>
      </c>
      <c r="AE251" s="2">
        <f t="shared" si="394"/>
        <v>360</v>
      </c>
      <c r="AF251" s="2">
        <f t="shared" si="395"/>
        <v>4</v>
      </c>
      <c r="AG251" s="2">
        <f t="shared" si="396"/>
        <v>6</v>
      </c>
      <c r="AH251" s="2">
        <f t="shared" si="397"/>
        <v>5</v>
      </c>
      <c r="AI251" s="2">
        <f t="shared" si="398"/>
        <v>4</v>
      </c>
      <c r="AJ251" s="2">
        <f t="shared" si="399"/>
        <v>5</v>
      </c>
      <c r="AK251" s="2">
        <f t="shared" si="400"/>
        <v>1</v>
      </c>
      <c r="AL251" s="2">
        <f t="shared" si="401"/>
        <v>0</v>
      </c>
      <c r="AM251" s="2">
        <f t="shared" si="402"/>
        <v>1</v>
      </c>
      <c r="AN251" s="2">
        <f t="shared" si="403"/>
        <v>0</v>
      </c>
      <c r="AO251" s="2">
        <f t="shared" si="404"/>
        <v>0</v>
      </c>
      <c r="AP251" s="2">
        <f t="shared" si="405"/>
        <v>0</v>
      </c>
      <c r="AQ251" s="2">
        <f t="shared" si="406"/>
        <v>0</v>
      </c>
      <c r="AR251" s="2">
        <f t="shared" si="407"/>
        <v>0</v>
      </c>
      <c r="AS251" s="2">
        <f t="shared" si="408"/>
        <v>0</v>
      </c>
      <c r="AT251" s="2">
        <f t="shared" si="409"/>
        <v>0</v>
      </c>
      <c r="AU251" s="2">
        <f t="shared" si="410"/>
        <v>0</v>
      </c>
      <c r="AV251" s="2">
        <f t="shared" si="411"/>
        <v>0</v>
      </c>
      <c r="AW251" s="2">
        <f t="shared" si="412"/>
        <v>0</v>
      </c>
      <c r="AX251" s="2">
        <f t="shared" si="413"/>
        <v>0</v>
      </c>
      <c r="AY251" s="2">
        <f t="shared" si="414"/>
        <v>0</v>
      </c>
      <c r="AZ251" s="2">
        <f t="shared" si="415"/>
        <v>0</v>
      </c>
      <c r="BA251" s="2">
        <f t="shared" si="416"/>
        <v>0</v>
      </c>
    </row>
    <row r="252" spans="1:53" x14ac:dyDescent="0.2">
      <c r="A252" s="2" t="str">
        <f t="shared" si="376"/>
        <v>Ford's Colony Country Club - Blue Heron</v>
      </c>
      <c r="B252" s="2">
        <v>2</v>
      </c>
      <c r="C252" s="2">
        <f t="shared" si="417"/>
        <v>329</v>
      </c>
      <c r="D252" s="2">
        <f t="shared" si="417"/>
        <v>4</v>
      </c>
      <c r="E252" s="2">
        <f t="shared" si="417"/>
        <v>13</v>
      </c>
      <c r="F252" s="2">
        <f t="shared" si="417"/>
        <v>6</v>
      </c>
      <c r="G252" s="2">
        <f t="shared" si="417"/>
        <v>6</v>
      </c>
      <c r="H252" s="2">
        <f t="shared" si="417"/>
        <v>5</v>
      </c>
      <c r="I252" s="2">
        <f t="shared" si="417"/>
        <v>5</v>
      </c>
      <c r="J252" s="2">
        <f t="shared" si="378"/>
        <v>0</v>
      </c>
      <c r="K252" s="2">
        <f t="shared" si="379"/>
        <v>0</v>
      </c>
      <c r="L252" s="2">
        <f t="shared" si="380"/>
        <v>0</v>
      </c>
      <c r="M252" s="2">
        <f t="shared" si="365"/>
        <v>0</v>
      </c>
      <c r="N252" s="2">
        <f t="shared" si="366"/>
        <v>0</v>
      </c>
      <c r="O252" s="2">
        <f t="shared" si="367"/>
        <v>0</v>
      </c>
      <c r="P252" s="2">
        <f t="shared" si="368"/>
        <v>0</v>
      </c>
      <c r="Q252" s="2">
        <f t="shared" si="381"/>
        <v>0</v>
      </c>
      <c r="R252" s="2">
        <f t="shared" si="382"/>
        <v>1</v>
      </c>
      <c r="S252" s="2">
        <f t="shared" si="383"/>
        <v>1</v>
      </c>
      <c r="T252" s="2">
        <f t="shared" si="384"/>
        <v>0</v>
      </c>
      <c r="U252" s="2">
        <f t="shared" si="385"/>
        <v>0</v>
      </c>
      <c r="V252" s="2">
        <f t="shared" si="377"/>
        <v>0</v>
      </c>
      <c r="W252" s="2">
        <f t="shared" si="386"/>
        <v>0</v>
      </c>
      <c r="X252" s="2">
        <f t="shared" si="387"/>
        <v>0</v>
      </c>
      <c r="Y252" s="2">
        <f t="shared" si="388"/>
        <v>0</v>
      </c>
      <c r="Z252" s="2">
        <f t="shared" si="389"/>
        <v>0</v>
      </c>
      <c r="AA252" s="2">
        <f t="shared" si="390"/>
        <v>1</v>
      </c>
      <c r="AB252" s="2">
        <f t="shared" si="391"/>
        <v>1</v>
      </c>
      <c r="AC252" s="2">
        <f t="shared" si="392"/>
        <v>2</v>
      </c>
      <c r="AD252" s="2">
        <f t="shared" si="393"/>
        <v>1</v>
      </c>
      <c r="AE252" s="2">
        <f t="shared" si="394"/>
        <v>329</v>
      </c>
      <c r="AF252" s="2">
        <f t="shared" si="395"/>
        <v>4</v>
      </c>
      <c r="AG252" s="2">
        <f t="shared" si="396"/>
        <v>6</v>
      </c>
      <c r="AH252" s="2">
        <f t="shared" si="397"/>
        <v>6</v>
      </c>
      <c r="AI252" s="2">
        <f t="shared" si="398"/>
        <v>5</v>
      </c>
      <c r="AJ252" s="2">
        <f t="shared" si="399"/>
        <v>5</v>
      </c>
      <c r="AK252" s="2">
        <f t="shared" si="400"/>
        <v>1</v>
      </c>
      <c r="AL252" s="2">
        <f t="shared" si="401"/>
        <v>0</v>
      </c>
      <c r="AM252" s="2">
        <f t="shared" si="402"/>
        <v>1</v>
      </c>
      <c r="AN252" s="2">
        <f t="shared" si="403"/>
        <v>0</v>
      </c>
      <c r="AO252" s="2">
        <f t="shared" si="404"/>
        <v>0</v>
      </c>
      <c r="AP252" s="2">
        <f t="shared" si="405"/>
        <v>0</v>
      </c>
      <c r="AQ252" s="2">
        <f t="shared" si="406"/>
        <v>0</v>
      </c>
      <c r="AR252" s="2">
        <f t="shared" si="407"/>
        <v>0</v>
      </c>
      <c r="AS252" s="2">
        <f t="shared" si="408"/>
        <v>0</v>
      </c>
      <c r="AT252" s="2">
        <f t="shared" si="409"/>
        <v>0</v>
      </c>
      <c r="AU252" s="2">
        <f t="shared" si="410"/>
        <v>0</v>
      </c>
      <c r="AV252" s="2">
        <f t="shared" si="411"/>
        <v>0</v>
      </c>
      <c r="AW252" s="2">
        <f t="shared" si="412"/>
        <v>0</v>
      </c>
      <c r="AX252" s="2">
        <f t="shared" si="413"/>
        <v>0</v>
      </c>
      <c r="AY252" s="2">
        <f t="shared" si="414"/>
        <v>0</v>
      </c>
      <c r="AZ252" s="2">
        <f t="shared" si="415"/>
        <v>0</v>
      </c>
      <c r="BA252" s="2">
        <f t="shared" si="416"/>
        <v>0</v>
      </c>
    </row>
    <row r="253" spans="1:53" x14ac:dyDescent="0.2">
      <c r="A253" s="2" t="str">
        <f t="shared" si="376"/>
        <v>Ford's Colony Country Club - Blue Heron</v>
      </c>
      <c r="B253" s="2">
        <v>3</v>
      </c>
      <c r="C253" s="2">
        <f t="shared" si="417"/>
        <v>358</v>
      </c>
      <c r="D253" s="2">
        <f t="shared" si="417"/>
        <v>4</v>
      </c>
      <c r="E253" s="2">
        <f t="shared" si="417"/>
        <v>11</v>
      </c>
      <c r="F253" s="2">
        <f t="shared" si="417"/>
        <v>4</v>
      </c>
      <c r="G253" s="2">
        <f t="shared" si="417"/>
        <v>7</v>
      </c>
      <c r="H253" s="2">
        <f t="shared" si="417"/>
        <v>4</v>
      </c>
      <c r="I253" s="2">
        <f t="shared" si="417"/>
        <v>5</v>
      </c>
      <c r="J253" s="2">
        <f t="shared" si="378"/>
        <v>0</v>
      </c>
      <c r="K253" s="2">
        <f t="shared" si="379"/>
        <v>0</v>
      </c>
      <c r="L253" s="2">
        <f t="shared" si="380"/>
        <v>0</v>
      </c>
      <c r="M253" s="2">
        <f t="shared" si="365"/>
        <v>0</v>
      </c>
      <c r="N253" s="2">
        <f t="shared" si="366"/>
        <v>0</v>
      </c>
      <c r="O253" s="2">
        <f t="shared" si="367"/>
        <v>0</v>
      </c>
      <c r="P253" s="2">
        <f t="shared" si="368"/>
        <v>0</v>
      </c>
      <c r="Q253" s="2">
        <f t="shared" si="381"/>
        <v>0</v>
      </c>
      <c r="R253" s="2">
        <f t="shared" si="382"/>
        <v>1</v>
      </c>
      <c r="S253" s="2">
        <f t="shared" si="383"/>
        <v>1</v>
      </c>
      <c r="T253" s="2">
        <f t="shared" si="384"/>
        <v>0</v>
      </c>
      <c r="U253" s="2">
        <f t="shared" si="385"/>
        <v>0</v>
      </c>
      <c r="V253" s="2">
        <f t="shared" si="377"/>
        <v>0</v>
      </c>
      <c r="W253" s="2">
        <f t="shared" si="386"/>
        <v>0</v>
      </c>
      <c r="X253" s="2">
        <f t="shared" si="387"/>
        <v>0</v>
      </c>
      <c r="Y253" s="2">
        <f t="shared" si="388"/>
        <v>0</v>
      </c>
      <c r="Z253" s="2">
        <f t="shared" si="389"/>
        <v>0</v>
      </c>
      <c r="AA253" s="2">
        <f t="shared" si="390"/>
        <v>1</v>
      </c>
      <c r="AB253" s="2">
        <f t="shared" si="391"/>
        <v>1</v>
      </c>
      <c r="AC253" s="2">
        <f t="shared" si="392"/>
        <v>2</v>
      </c>
      <c r="AD253" s="2">
        <f t="shared" si="393"/>
        <v>1</v>
      </c>
      <c r="AE253" s="2">
        <f t="shared" si="394"/>
        <v>358</v>
      </c>
      <c r="AF253" s="2">
        <f t="shared" si="395"/>
        <v>4</v>
      </c>
      <c r="AG253" s="2">
        <f t="shared" si="396"/>
        <v>4</v>
      </c>
      <c r="AH253" s="2">
        <f t="shared" si="397"/>
        <v>7</v>
      </c>
      <c r="AI253" s="2">
        <f t="shared" si="398"/>
        <v>4</v>
      </c>
      <c r="AJ253" s="2">
        <f t="shared" si="399"/>
        <v>5</v>
      </c>
      <c r="AK253" s="2">
        <f t="shared" si="400"/>
        <v>1</v>
      </c>
      <c r="AL253" s="2">
        <f t="shared" si="401"/>
        <v>0</v>
      </c>
      <c r="AM253" s="2">
        <f t="shared" si="402"/>
        <v>1</v>
      </c>
      <c r="AN253" s="2">
        <f t="shared" si="403"/>
        <v>0</v>
      </c>
      <c r="AO253" s="2">
        <f t="shared" si="404"/>
        <v>0</v>
      </c>
      <c r="AP253" s="2">
        <f t="shared" si="405"/>
        <v>0</v>
      </c>
      <c r="AQ253" s="2">
        <f t="shared" si="406"/>
        <v>0</v>
      </c>
      <c r="AR253" s="2">
        <f t="shared" si="407"/>
        <v>0</v>
      </c>
      <c r="AS253" s="2">
        <f t="shared" si="408"/>
        <v>0</v>
      </c>
      <c r="AT253" s="2">
        <f t="shared" si="409"/>
        <v>0</v>
      </c>
      <c r="AU253" s="2">
        <f t="shared" si="410"/>
        <v>0</v>
      </c>
      <c r="AV253" s="2">
        <f t="shared" si="411"/>
        <v>0</v>
      </c>
      <c r="AW253" s="2">
        <f t="shared" si="412"/>
        <v>0</v>
      </c>
      <c r="AX253" s="2">
        <f t="shared" si="413"/>
        <v>0</v>
      </c>
      <c r="AY253" s="2">
        <f t="shared" si="414"/>
        <v>0</v>
      </c>
      <c r="AZ253" s="2">
        <f t="shared" si="415"/>
        <v>0</v>
      </c>
      <c r="BA253" s="2">
        <f t="shared" si="416"/>
        <v>0</v>
      </c>
    </row>
    <row r="254" spans="1:53" x14ac:dyDescent="0.2">
      <c r="A254" s="2" t="str">
        <f t="shared" si="376"/>
        <v>Ford's Colony Country Club - Blue Heron</v>
      </c>
      <c r="B254" s="2">
        <v>4</v>
      </c>
      <c r="C254" s="2">
        <f t="shared" si="417"/>
        <v>466</v>
      </c>
      <c r="D254" s="2">
        <f t="shared" si="417"/>
        <v>5</v>
      </c>
      <c r="E254" s="2">
        <f t="shared" si="417"/>
        <v>1</v>
      </c>
      <c r="F254" s="2">
        <f t="shared" si="417"/>
        <v>8</v>
      </c>
      <c r="G254" s="2">
        <f t="shared" si="417"/>
        <v>7</v>
      </c>
      <c r="H254" s="2">
        <f t="shared" si="417"/>
        <v>6</v>
      </c>
      <c r="I254" s="2">
        <f t="shared" si="417"/>
        <v>6</v>
      </c>
      <c r="J254" s="2">
        <f t="shared" si="378"/>
        <v>0</v>
      </c>
      <c r="K254" s="2">
        <f t="shared" si="379"/>
        <v>0</v>
      </c>
      <c r="L254" s="2">
        <f t="shared" si="380"/>
        <v>0</v>
      </c>
      <c r="M254" s="2">
        <f t="shared" si="365"/>
        <v>0</v>
      </c>
      <c r="N254" s="2">
        <f t="shared" si="366"/>
        <v>0</v>
      </c>
      <c r="O254" s="2">
        <f t="shared" si="367"/>
        <v>0</v>
      </c>
      <c r="P254" s="2">
        <f t="shared" si="368"/>
        <v>0</v>
      </c>
      <c r="Q254" s="2">
        <f t="shared" si="381"/>
        <v>0</v>
      </c>
      <c r="R254" s="2">
        <f t="shared" si="382"/>
        <v>1</v>
      </c>
      <c r="S254" s="2">
        <f t="shared" si="383"/>
        <v>1</v>
      </c>
      <c r="T254" s="2">
        <f t="shared" si="384"/>
        <v>0</v>
      </c>
      <c r="U254" s="2">
        <f t="shared" si="385"/>
        <v>0</v>
      </c>
      <c r="V254" s="2">
        <f t="shared" si="377"/>
        <v>0</v>
      </c>
      <c r="W254" s="2">
        <f t="shared" si="386"/>
        <v>0</v>
      </c>
      <c r="X254" s="2">
        <f t="shared" si="387"/>
        <v>0</v>
      </c>
      <c r="Y254" s="2">
        <f t="shared" si="388"/>
        <v>0</v>
      </c>
      <c r="Z254" s="2">
        <f t="shared" si="389"/>
        <v>0</v>
      </c>
      <c r="AA254" s="2">
        <f t="shared" si="390"/>
        <v>0</v>
      </c>
      <c r="AB254" s="2">
        <f t="shared" si="391"/>
        <v>1</v>
      </c>
      <c r="AC254" s="2">
        <f t="shared" si="392"/>
        <v>1</v>
      </c>
      <c r="AD254" s="2">
        <f t="shared" si="393"/>
        <v>0</v>
      </c>
      <c r="AE254" s="2">
        <f t="shared" si="394"/>
        <v>0</v>
      </c>
      <c r="AF254" s="2">
        <f t="shared" si="395"/>
        <v>0</v>
      </c>
      <c r="AG254" s="2">
        <f t="shared" si="396"/>
        <v>0</v>
      </c>
      <c r="AH254" s="2">
        <f t="shared" si="397"/>
        <v>0</v>
      </c>
      <c r="AI254" s="2">
        <f t="shared" si="398"/>
        <v>0</v>
      </c>
      <c r="AJ254" s="2">
        <f t="shared" si="399"/>
        <v>0</v>
      </c>
      <c r="AK254" s="2">
        <f t="shared" si="400"/>
        <v>1</v>
      </c>
      <c r="AL254" s="2">
        <f t="shared" si="401"/>
        <v>1</v>
      </c>
      <c r="AM254" s="2">
        <f t="shared" si="402"/>
        <v>2</v>
      </c>
      <c r="AN254" s="2">
        <f t="shared" si="403"/>
        <v>1</v>
      </c>
      <c r="AO254" s="2">
        <f t="shared" si="404"/>
        <v>466</v>
      </c>
      <c r="AP254" s="2">
        <f t="shared" si="405"/>
        <v>5</v>
      </c>
      <c r="AQ254" s="2">
        <f t="shared" si="406"/>
        <v>8</v>
      </c>
      <c r="AR254" s="2">
        <f t="shared" si="407"/>
        <v>7</v>
      </c>
      <c r="AS254" s="2">
        <f t="shared" si="408"/>
        <v>6</v>
      </c>
      <c r="AT254" s="2">
        <f t="shared" si="409"/>
        <v>6</v>
      </c>
      <c r="AU254" s="2">
        <f t="shared" si="410"/>
        <v>0</v>
      </c>
      <c r="AV254" s="2">
        <f t="shared" si="411"/>
        <v>0</v>
      </c>
      <c r="AW254" s="2">
        <f t="shared" si="412"/>
        <v>0</v>
      </c>
      <c r="AX254" s="2">
        <f t="shared" si="413"/>
        <v>0</v>
      </c>
      <c r="AY254" s="2">
        <f t="shared" si="414"/>
        <v>0</v>
      </c>
      <c r="AZ254" s="2">
        <f t="shared" si="415"/>
        <v>0</v>
      </c>
      <c r="BA254" s="2">
        <f t="shared" si="416"/>
        <v>0</v>
      </c>
    </row>
    <row r="255" spans="1:53" x14ac:dyDescent="0.2">
      <c r="A255" s="2" t="str">
        <f t="shared" si="376"/>
        <v>Ford's Colony Country Club - Blue Heron</v>
      </c>
      <c r="B255" s="2">
        <v>5</v>
      </c>
      <c r="C255" s="2">
        <f t="shared" si="417"/>
        <v>374</v>
      </c>
      <c r="D255" s="2">
        <f t="shared" si="417"/>
        <v>4</v>
      </c>
      <c r="E255" s="2">
        <f t="shared" si="417"/>
        <v>5</v>
      </c>
      <c r="F255" s="2">
        <f t="shared" si="417"/>
        <v>5</v>
      </c>
      <c r="G255" s="2">
        <f t="shared" si="417"/>
        <v>6</v>
      </c>
      <c r="H255" s="2">
        <f t="shared" si="417"/>
        <v>5</v>
      </c>
      <c r="I255" s="2">
        <f t="shared" si="417"/>
        <v>6</v>
      </c>
      <c r="J255" s="2">
        <f t="shared" si="378"/>
        <v>0</v>
      </c>
      <c r="K255" s="2">
        <f t="shared" si="379"/>
        <v>0</v>
      </c>
      <c r="L255" s="2">
        <f t="shared" si="380"/>
        <v>0</v>
      </c>
      <c r="M255" s="2">
        <f t="shared" si="365"/>
        <v>0</v>
      </c>
      <c r="N255" s="2">
        <f t="shared" si="366"/>
        <v>0</v>
      </c>
      <c r="O255" s="2">
        <f t="shared" si="367"/>
        <v>0</v>
      </c>
      <c r="P255" s="2">
        <f t="shared" si="368"/>
        <v>0</v>
      </c>
      <c r="Q255" s="2">
        <f t="shared" si="381"/>
        <v>0</v>
      </c>
      <c r="R255" s="2">
        <f t="shared" si="382"/>
        <v>1</v>
      </c>
      <c r="S255" s="2">
        <f t="shared" si="383"/>
        <v>1</v>
      </c>
      <c r="T255" s="2">
        <f t="shared" si="384"/>
        <v>0</v>
      </c>
      <c r="U255" s="2">
        <f t="shared" si="385"/>
        <v>0</v>
      </c>
      <c r="V255" s="2">
        <f t="shared" si="377"/>
        <v>0</v>
      </c>
      <c r="W255" s="2">
        <f t="shared" si="386"/>
        <v>0</v>
      </c>
      <c r="X255" s="2">
        <f t="shared" si="387"/>
        <v>0</v>
      </c>
      <c r="Y255" s="2">
        <f t="shared" si="388"/>
        <v>0</v>
      </c>
      <c r="Z255" s="2">
        <f t="shared" si="389"/>
        <v>0</v>
      </c>
      <c r="AA255" s="2">
        <f t="shared" si="390"/>
        <v>1</v>
      </c>
      <c r="AB255" s="2">
        <f t="shared" si="391"/>
        <v>1</v>
      </c>
      <c r="AC255" s="2">
        <f t="shared" si="392"/>
        <v>2</v>
      </c>
      <c r="AD255" s="2">
        <f t="shared" si="393"/>
        <v>1</v>
      </c>
      <c r="AE255" s="2">
        <f t="shared" si="394"/>
        <v>374</v>
      </c>
      <c r="AF255" s="2">
        <f t="shared" si="395"/>
        <v>4</v>
      </c>
      <c r="AG255" s="2">
        <f t="shared" si="396"/>
        <v>5</v>
      </c>
      <c r="AH255" s="2">
        <f t="shared" si="397"/>
        <v>6</v>
      </c>
      <c r="AI255" s="2">
        <f t="shared" si="398"/>
        <v>5</v>
      </c>
      <c r="AJ255" s="2">
        <f t="shared" si="399"/>
        <v>6</v>
      </c>
      <c r="AK255" s="2">
        <f t="shared" si="400"/>
        <v>1</v>
      </c>
      <c r="AL255" s="2">
        <f t="shared" si="401"/>
        <v>0</v>
      </c>
      <c r="AM255" s="2">
        <f t="shared" si="402"/>
        <v>1</v>
      </c>
      <c r="AN255" s="2">
        <f t="shared" si="403"/>
        <v>0</v>
      </c>
      <c r="AO255" s="2">
        <f t="shared" si="404"/>
        <v>0</v>
      </c>
      <c r="AP255" s="2">
        <f t="shared" si="405"/>
        <v>0</v>
      </c>
      <c r="AQ255" s="2">
        <f t="shared" si="406"/>
        <v>0</v>
      </c>
      <c r="AR255" s="2">
        <f t="shared" si="407"/>
        <v>0</v>
      </c>
      <c r="AS255" s="2">
        <f t="shared" si="408"/>
        <v>0</v>
      </c>
      <c r="AT255" s="2">
        <f t="shared" si="409"/>
        <v>0</v>
      </c>
      <c r="AU255" s="2">
        <f t="shared" si="410"/>
        <v>0</v>
      </c>
      <c r="AV255" s="2">
        <f t="shared" si="411"/>
        <v>0</v>
      </c>
      <c r="AW255" s="2">
        <f t="shared" si="412"/>
        <v>0</v>
      </c>
      <c r="AX255" s="2">
        <f t="shared" si="413"/>
        <v>0</v>
      </c>
      <c r="AY255" s="2">
        <f t="shared" si="414"/>
        <v>0</v>
      </c>
      <c r="AZ255" s="2">
        <f t="shared" si="415"/>
        <v>0</v>
      </c>
      <c r="BA255" s="2">
        <f t="shared" si="416"/>
        <v>0</v>
      </c>
    </row>
    <row r="256" spans="1:53" x14ac:dyDescent="0.2">
      <c r="A256" s="2" t="str">
        <f t="shared" si="376"/>
        <v>Ford's Colony Country Club - Blue Heron</v>
      </c>
      <c r="B256" s="2">
        <v>6</v>
      </c>
      <c r="C256" s="2">
        <f t="shared" si="417"/>
        <v>170</v>
      </c>
      <c r="D256" s="2">
        <f t="shared" si="417"/>
        <v>3</v>
      </c>
      <c r="E256" s="2">
        <f t="shared" si="417"/>
        <v>15</v>
      </c>
      <c r="F256" s="2">
        <f t="shared" si="417"/>
        <v>5</v>
      </c>
      <c r="G256" s="2">
        <f t="shared" si="417"/>
        <v>4</v>
      </c>
      <c r="H256" s="2">
        <f t="shared" si="417"/>
        <v>4</v>
      </c>
      <c r="I256" s="2">
        <f t="shared" si="417"/>
        <v>3</v>
      </c>
      <c r="J256" s="2">
        <f t="shared" si="378"/>
        <v>1</v>
      </c>
      <c r="K256" s="2">
        <f t="shared" si="379"/>
        <v>170</v>
      </c>
      <c r="L256" s="2">
        <f t="shared" si="380"/>
        <v>3</v>
      </c>
      <c r="M256" s="2">
        <f t="shared" si="365"/>
        <v>5</v>
      </c>
      <c r="N256" s="2">
        <f t="shared" si="366"/>
        <v>4</v>
      </c>
      <c r="O256" s="2">
        <f t="shared" si="367"/>
        <v>4</v>
      </c>
      <c r="P256" s="2">
        <f t="shared" si="368"/>
        <v>3</v>
      </c>
      <c r="Q256" s="2">
        <f t="shared" si="381"/>
        <v>1</v>
      </c>
      <c r="R256" s="2">
        <f t="shared" si="382"/>
        <v>0</v>
      </c>
      <c r="S256" s="2">
        <f t="shared" si="383"/>
        <v>1</v>
      </c>
      <c r="T256" s="2">
        <f t="shared" si="384"/>
        <v>0</v>
      </c>
      <c r="U256" s="2">
        <f t="shared" si="385"/>
        <v>0</v>
      </c>
      <c r="V256" s="2">
        <f t="shared" si="377"/>
        <v>0</v>
      </c>
      <c r="W256" s="2">
        <f t="shared" si="386"/>
        <v>0</v>
      </c>
      <c r="X256" s="2">
        <f t="shared" si="387"/>
        <v>0</v>
      </c>
      <c r="Y256" s="2">
        <f t="shared" si="388"/>
        <v>0</v>
      </c>
      <c r="Z256" s="2">
        <f t="shared" si="389"/>
        <v>0</v>
      </c>
      <c r="AA256" s="2">
        <f t="shared" si="390"/>
        <v>1</v>
      </c>
      <c r="AB256" s="2">
        <f t="shared" si="391"/>
        <v>0</v>
      </c>
      <c r="AC256" s="2">
        <f t="shared" si="392"/>
        <v>1</v>
      </c>
      <c r="AD256" s="2">
        <f t="shared" si="393"/>
        <v>0</v>
      </c>
      <c r="AE256" s="2">
        <f t="shared" si="394"/>
        <v>0</v>
      </c>
      <c r="AF256" s="2">
        <f t="shared" si="395"/>
        <v>0</v>
      </c>
      <c r="AG256" s="2">
        <f t="shared" si="396"/>
        <v>0</v>
      </c>
      <c r="AH256" s="2">
        <f t="shared" si="397"/>
        <v>0</v>
      </c>
      <c r="AI256" s="2">
        <f t="shared" si="398"/>
        <v>0</v>
      </c>
      <c r="AJ256" s="2">
        <f t="shared" si="399"/>
        <v>0</v>
      </c>
      <c r="AK256" s="2">
        <f t="shared" si="400"/>
        <v>1</v>
      </c>
      <c r="AL256" s="2">
        <f t="shared" si="401"/>
        <v>0</v>
      </c>
      <c r="AM256" s="2">
        <f t="shared" si="402"/>
        <v>1</v>
      </c>
      <c r="AN256" s="2">
        <f t="shared" si="403"/>
        <v>0</v>
      </c>
      <c r="AO256" s="2">
        <f t="shared" si="404"/>
        <v>0</v>
      </c>
      <c r="AP256" s="2">
        <f t="shared" si="405"/>
        <v>0</v>
      </c>
      <c r="AQ256" s="2">
        <f t="shared" si="406"/>
        <v>0</v>
      </c>
      <c r="AR256" s="2">
        <f t="shared" si="407"/>
        <v>0</v>
      </c>
      <c r="AS256" s="2">
        <f t="shared" si="408"/>
        <v>0</v>
      </c>
      <c r="AT256" s="2">
        <f t="shared" si="409"/>
        <v>0</v>
      </c>
      <c r="AU256" s="2">
        <f t="shared" si="410"/>
        <v>0</v>
      </c>
      <c r="AV256" s="2">
        <f t="shared" si="411"/>
        <v>0</v>
      </c>
      <c r="AW256" s="2">
        <f t="shared" si="412"/>
        <v>0</v>
      </c>
      <c r="AX256" s="2">
        <f t="shared" si="413"/>
        <v>0</v>
      </c>
      <c r="AY256" s="2">
        <f t="shared" si="414"/>
        <v>0</v>
      </c>
      <c r="AZ256" s="2">
        <f t="shared" si="415"/>
        <v>0</v>
      </c>
      <c r="BA256" s="2">
        <f t="shared" si="416"/>
        <v>0</v>
      </c>
    </row>
    <row r="257" spans="1:53" x14ac:dyDescent="0.2">
      <c r="A257" s="2" t="str">
        <f t="shared" si="376"/>
        <v>Ford's Colony Country Club - Blue Heron</v>
      </c>
      <c r="B257" s="2">
        <v>7</v>
      </c>
      <c r="C257" s="2">
        <f t="shared" si="417"/>
        <v>355</v>
      </c>
      <c r="D257" s="2">
        <f t="shared" si="417"/>
        <v>4</v>
      </c>
      <c r="E257" s="2">
        <f t="shared" si="417"/>
        <v>7</v>
      </c>
      <c r="F257" s="2">
        <f t="shared" si="417"/>
        <v>4</v>
      </c>
      <c r="G257" s="2">
        <f t="shared" si="417"/>
        <v>5</v>
      </c>
      <c r="H257" s="2">
        <f t="shared" si="417"/>
        <v>5</v>
      </c>
      <c r="I257" s="2">
        <f t="shared" si="417"/>
        <v>5</v>
      </c>
      <c r="J257" s="2">
        <f t="shared" si="378"/>
        <v>0</v>
      </c>
      <c r="K257" s="2">
        <f t="shared" si="379"/>
        <v>0</v>
      </c>
      <c r="L257" s="2">
        <f t="shared" si="380"/>
        <v>0</v>
      </c>
      <c r="M257" s="2">
        <f t="shared" ref="M257:M284" si="418">IF($J257=1,F257,0)</f>
        <v>0</v>
      </c>
      <c r="N257" s="2">
        <f t="shared" ref="N257:N284" si="419">IF($J257=1,G257,0)</f>
        <v>0</v>
      </c>
      <c r="O257" s="2">
        <f t="shared" ref="O257:O284" si="420">IF($J257=1,H257,0)</f>
        <v>0</v>
      </c>
      <c r="P257" s="2">
        <f t="shared" ref="P257:P284" si="421">IF($J257=1,I257,0)</f>
        <v>0</v>
      </c>
      <c r="Q257" s="2">
        <f t="shared" si="381"/>
        <v>0</v>
      </c>
      <c r="R257" s="2">
        <f t="shared" si="382"/>
        <v>1</v>
      </c>
      <c r="S257" s="2">
        <f t="shared" si="383"/>
        <v>1</v>
      </c>
      <c r="T257" s="2">
        <f t="shared" si="384"/>
        <v>0</v>
      </c>
      <c r="U257" s="2">
        <f t="shared" si="385"/>
        <v>0</v>
      </c>
      <c r="V257" s="2">
        <f t="shared" si="377"/>
        <v>0</v>
      </c>
      <c r="W257" s="2">
        <f t="shared" si="386"/>
        <v>0</v>
      </c>
      <c r="X257" s="2">
        <f t="shared" si="387"/>
        <v>0</v>
      </c>
      <c r="Y257" s="2">
        <f t="shared" si="388"/>
        <v>0</v>
      </c>
      <c r="Z257" s="2">
        <f t="shared" si="389"/>
        <v>0</v>
      </c>
      <c r="AA257" s="2">
        <f t="shared" si="390"/>
        <v>1</v>
      </c>
      <c r="AB257" s="2">
        <f t="shared" si="391"/>
        <v>1</v>
      </c>
      <c r="AC257" s="2">
        <f t="shared" si="392"/>
        <v>2</v>
      </c>
      <c r="AD257" s="2">
        <f t="shared" si="393"/>
        <v>1</v>
      </c>
      <c r="AE257" s="2">
        <f t="shared" si="394"/>
        <v>355</v>
      </c>
      <c r="AF257" s="2">
        <f t="shared" si="395"/>
        <v>4</v>
      </c>
      <c r="AG257" s="2">
        <f t="shared" si="396"/>
        <v>4</v>
      </c>
      <c r="AH257" s="2">
        <f t="shared" si="397"/>
        <v>5</v>
      </c>
      <c r="AI257" s="2">
        <f t="shared" si="398"/>
        <v>5</v>
      </c>
      <c r="AJ257" s="2">
        <f t="shared" si="399"/>
        <v>5</v>
      </c>
      <c r="AK257" s="2">
        <f t="shared" si="400"/>
        <v>1</v>
      </c>
      <c r="AL257" s="2">
        <f t="shared" si="401"/>
        <v>0</v>
      </c>
      <c r="AM257" s="2">
        <f t="shared" si="402"/>
        <v>1</v>
      </c>
      <c r="AN257" s="2">
        <f t="shared" si="403"/>
        <v>0</v>
      </c>
      <c r="AO257" s="2">
        <f t="shared" si="404"/>
        <v>0</v>
      </c>
      <c r="AP257" s="2">
        <f t="shared" si="405"/>
        <v>0</v>
      </c>
      <c r="AQ257" s="2">
        <f t="shared" si="406"/>
        <v>0</v>
      </c>
      <c r="AR257" s="2">
        <f t="shared" si="407"/>
        <v>0</v>
      </c>
      <c r="AS257" s="2">
        <f t="shared" si="408"/>
        <v>0</v>
      </c>
      <c r="AT257" s="2">
        <f t="shared" si="409"/>
        <v>0</v>
      </c>
      <c r="AU257" s="2">
        <f t="shared" si="410"/>
        <v>0</v>
      </c>
      <c r="AV257" s="2">
        <f t="shared" si="411"/>
        <v>0</v>
      </c>
      <c r="AW257" s="2">
        <f t="shared" si="412"/>
        <v>0</v>
      </c>
      <c r="AX257" s="2">
        <f t="shared" si="413"/>
        <v>0</v>
      </c>
      <c r="AY257" s="2">
        <f t="shared" si="414"/>
        <v>0</v>
      </c>
      <c r="AZ257" s="2">
        <f t="shared" si="415"/>
        <v>0</v>
      </c>
      <c r="BA257" s="2">
        <f t="shared" si="416"/>
        <v>0</v>
      </c>
    </row>
    <row r="258" spans="1:53" x14ac:dyDescent="0.2">
      <c r="A258" s="2" t="str">
        <f t="shared" si="376"/>
        <v>Ford's Colony Country Club - Blue Heron</v>
      </c>
      <c r="B258" s="2">
        <v>8</v>
      </c>
      <c r="C258" s="2">
        <f t="shared" si="417"/>
        <v>145</v>
      </c>
      <c r="D258" s="2">
        <f t="shared" si="417"/>
        <v>3</v>
      </c>
      <c r="E258" s="2">
        <f t="shared" si="417"/>
        <v>17</v>
      </c>
      <c r="F258" s="2">
        <f t="shared" si="417"/>
        <v>5</v>
      </c>
      <c r="G258" s="2">
        <f t="shared" si="417"/>
        <v>5</v>
      </c>
      <c r="H258" s="2">
        <f t="shared" si="417"/>
        <v>3</v>
      </c>
      <c r="I258" s="2">
        <f t="shared" si="417"/>
        <v>3</v>
      </c>
      <c r="J258" s="2">
        <f t="shared" si="378"/>
        <v>1</v>
      </c>
      <c r="K258" s="2">
        <f t="shared" si="379"/>
        <v>145</v>
      </c>
      <c r="L258" s="2">
        <f t="shared" si="380"/>
        <v>3</v>
      </c>
      <c r="M258" s="2">
        <f t="shared" si="418"/>
        <v>5</v>
      </c>
      <c r="N258" s="2">
        <f t="shared" si="419"/>
        <v>5</v>
      </c>
      <c r="O258" s="2">
        <f t="shared" si="420"/>
        <v>3</v>
      </c>
      <c r="P258" s="2">
        <f t="shared" si="421"/>
        <v>3</v>
      </c>
      <c r="Q258" s="2">
        <f t="shared" si="381"/>
        <v>1</v>
      </c>
      <c r="R258" s="2">
        <f t="shared" si="382"/>
        <v>0</v>
      </c>
      <c r="S258" s="2">
        <f t="shared" si="383"/>
        <v>1</v>
      </c>
      <c r="T258" s="2">
        <f t="shared" si="384"/>
        <v>0</v>
      </c>
      <c r="U258" s="2">
        <f t="shared" si="385"/>
        <v>0</v>
      </c>
      <c r="V258" s="2">
        <f t="shared" si="377"/>
        <v>0</v>
      </c>
      <c r="W258" s="2">
        <f t="shared" si="386"/>
        <v>0</v>
      </c>
      <c r="X258" s="2">
        <f t="shared" si="387"/>
        <v>0</v>
      </c>
      <c r="Y258" s="2">
        <f t="shared" si="388"/>
        <v>0</v>
      </c>
      <c r="Z258" s="2">
        <f t="shared" si="389"/>
        <v>0</v>
      </c>
      <c r="AA258" s="2">
        <f t="shared" si="390"/>
        <v>1</v>
      </c>
      <c r="AB258" s="2">
        <f t="shared" si="391"/>
        <v>0</v>
      </c>
      <c r="AC258" s="2">
        <f t="shared" si="392"/>
        <v>1</v>
      </c>
      <c r="AD258" s="2">
        <f t="shared" si="393"/>
        <v>0</v>
      </c>
      <c r="AE258" s="2">
        <f t="shared" si="394"/>
        <v>0</v>
      </c>
      <c r="AF258" s="2">
        <f t="shared" si="395"/>
        <v>0</v>
      </c>
      <c r="AG258" s="2">
        <f t="shared" si="396"/>
        <v>0</v>
      </c>
      <c r="AH258" s="2">
        <f t="shared" si="397"/>
        <v>0</v>
      </c>
      <c r="AI258" s="2">
        <f t="shared" si="398"/>
        <v>0</v>
      </c>
      <c r="AJ258" s="2">
        <f t="shared" si="399"/>
        <v>0</v>
      </c>
      <c r="AK258" s="2">
        <f t="shared" si="400"/>
        <v>1</v>
      </c>
      <c r="AL258" s="2">
        <f t="shared" si="401"/>
        <v>0</v>
      </c>
      <c r="AM258" s="2">
        <f t="shared" si="402"/>
        <v>1</v>
      </c>
      <c r="AN258" s="2">
        <f t="shared" si="403"/>
        <v>0</v>
      </c>
      <c r="AO258" s="2">
        <f t="shared" si="404"/>
        <v>0</v>
      </c>
      <c r="AP258" s="2">
        <f t="shared" si="405"/>
        <v>0</v>
      </c>
      <c r="AQ258" s="2">
        <f t="shared" si="406"/>
        <v>0</v>
      </c>
      <c r="AR258" s="2">
        <f t="shared" si="407"/>
        <v>0</v>
      </c>
      <c r="AS258" s="2">
        <f t="shared" si="408"/>
        <v>0</v>
      </c>
      <c r="AT258" s="2">
        <f t="shared" si="409"/>
        <v>0</v>
      </c>
      <c r="AU258" s="2">
        <f t="shared" si="410"/>
        <v>0</v>
      </c>
      <c r="AV258" s="2">
        <f t="shared" si="411"/>
        <v>0</v>
      </c>
      <c r="AW258" s="2">
        <f t="shared" si="412"/>
        <v>0</v>
      </c>
      <c r="AX258" s="2">
        <f t="shared" si="413"/>
        <v>0</v>
      </c>
      <c r="AY258" s="2">
        <f t="shared" si="414"/>
        <v>0</v>
      </c>
      <c r="AZ258" s="2">
        <f t="shared" si="415"/>
        <v>0</v>
      </c>
      <c r="BA258" s="2">
        <f t="shared" si="416"/>
        <v>0</v>
      </c>
    </row>
    <row r="259" spans="1:53" x14ac:dyDescent="0.2">
      <c r="A259" s="2" t="str">
        <f t="shared" si="376"/>
        <v>Ford's Colony Country Club - Blue Heron</v>
      </c>
      <c r="B259" s="2">
        <v>9</v>
      </c>
      <c r="C259" s="2">
        <f t="shared" ref="C259:I268" si="422">C82</f>
        <v>486</v>
      </c>
      <c r="D259" s="2">
        <f t="shared" si="422"/>
        <v>5</v>
      </c>
      <c r="E259" s="2">
        <f t="shared" si="422"/>
        <v>3</v>
      </c>
      <c r="F259" s="2">
        <f t="shared" si="422"/>
        <v>5</v>
      </c>
      <c r="G259" s="2">
        <f t="shared" si="422"/>
        <v>7</v>
      </c>
      <c r="H259" s="2">
        <f t="shared" si="422"/>
        <v>7</v>
      </c>
      <c r="I259" s="2">
        <f t="shared" si="422"/>
        <v>6</v>
      </c>
      <c r="J259" s="2">
        <f t="shared" si="378"/>
        <v>0</v>
      </c>
      <c r="K259" s="2">
        <f t="shared" si="379"/>
        <v>0</v>
      </c>
      <c r="L259" s="2">
        <f t="shared" si="380"/>
        <v>0</v>
      </c>
      <c r="M259" s="2">
        <f t="shared" si="418"/>
        <v>0</v>
      </c>
      <c r="N259" s="2">
        <f t="shared" si="419"/>
        <v>0</v>
      </c>
      <c r="O259" s="2">
        <f t="shared" si="420"/>
        <v>0</v>
      </c>
      <c r="P259" s="2">
        <f t="shared" si="421"/>
        <v>0</v>
      </c>
      <c r="Q259" s="2">
        <f t="shared" si="381"/>
        <v>0</v>
      </c>
      <c r="R259" s="2">
        <f t="shared" si="382"/>
        <v>1</v>
      </c>
      <c r="S259" s="2">
        <f t="shared" si="383"/>
        <v>1</v>
      </c>
      <c r="T259" s="2">
        <f t="shared" si="384"/>
        <v>0</v>
      </c>
      <c r="U259" s="2">
        <f t="shared" si="385"/>
        <v>0</v>
      </c>
      <c r="V259" s="2">
        <f t="shared" si="377"/>
        <v>0</v>
      </c>
      <c r="W259" s="2">
        <f t="shared" si="386"/>
        <v>0</v>
      </c>
      <c r="X259" s="2">
        <f t="shared" si="387"/>
        <v>0</v>
      </c>
      <c r="Y259" s="2">
        <f t="shared" si="388"/>
        <v>0</v>
      </c>
      <c r="Z259" s="2">
        <f t="shared" si="389"/>
        <v>0</v>
      </c>
      <c r="AA259" s="2">
        <f t="shared" si="390"/>
        <v>0</v>
      </c>
      <c r="AB259" s="2">
        <f t="shared" si="391"/>
        <v>1</v>
      </c>
      <c r="AC259" s="2">
        <f t="shared" si="392"/>
        <v>1</v>
      </c>
      <c r="AD259" s="2">
        <f t="shared" si="393"/>
        <v>0</v>
      </c>
      <c r="AE259" s="2">
        <f t="shared" si="394"/>
        <v>0</v>
      </c>
      <c r="AF259" s="2">
        <f t="shared" si="395"/>
        <v>0</v>
      </c>
      <c r="AG259" s="2">
        <f t="shared" si="396"/>
        <v>0</v>
      </c>
      <c r="AH259" s="2">
        <f t="shared" si="397"/>
        <v>0</v>
      </c>
      <c r="AI259" s="2">
        <f t="shared" si="398"/>
        <v>0</v>
      </c>
      <c r="AJ259" s="2">
        <f t="shared" si="399"/>
        <v>0</v>
      </c>
      <c r="AK259" s="2">
        <f t="shared" si="400"/>
        <v>1</v>
      </c>
      <c r="AL259" s="2">
        <f t="shared" si="401"/>
        <v>1</v>
      </c>
      <c r="AM259" s="2">
        <f t="shared" si="402"/>
        <v>2</v>
      </c>
      <c r="AN259" s="2">
        <f t="shared" si="403"/>
        <v>1</v>
      </c>
      <c r="AO259" s="2">
        <f t="shared" si="404"/>
        <v>486</v>
      </c>
      <c r="AP259" s="2">
        <f t="shared" si="405"/>
        <v>5</v>
      </c>
      <c r="AQ259" s="2">
        <f t="shared" si="406"/>
        <v>5</v>
      </c>
      <c r="AR259" s="2">
        <f t="shared" si="407"/>
        <v>7</v>
      </c>
      <c r="AS259" s="2">
        <f t="shared" si="408"/>
        <v>7</v>
      </c>
      <c r="AT259" s="2">
        <f t="shared" si="409"/>
        <v>6</v>
      </c>
      <c r="AU259" s="2">
        <f t="shared" si="410"/>
        <v>0</v>
      </c>
      <c r="AV259" s="2">
        <f t="shared" si="411"/>
        <v>0</v>
      </c>
      <c r="AW259" s="2">
        <f t="shared" si="412"/>
        <v>0</v>
      </c>
      <c r="AX259" s="2">
        <f t="shared" si="413"/>
        <v>0</v>
      </c>
      <c r="AY259" s="2">
        <f t="shared" si="414"/>
        <v>0</v>
      </c>
      <c r="AZ259" s="2">
        <f t="shared" si="415"/>
        <v>0</v>
      </c>
      <c r="BA259" s="2">
        <f t="shared" si="416"/>
        <v>0</v>
      </c>
    </row>
    <row r="260" spans="1:53" x14ac:dyDescent="0.2">
      <c r="A260" s="2" t="str">
        <f t="shared" si="376"/>
        <v>Ford's Colony Country Club - Blue Heron</v>
      </c>
      <c r="B260" s="2">
        <v>10</v>
      </c>
      <c r="C260" s="2">
        <f t="shared" si="422"/>
        <v>368</v>
      </c>
      <c r="D260" s="2">
        <f t="shared" si="422"/>
        <v>4</v>
      </c>
      <c r="E260" s="2">
        <f t="shared" si="422"/>
        <v>12</v>
      </c>
      <c r="F260" s="2">
        <f t="shared" si="422"/>
        <v>4</v>
      </c>
      <c r="G260" s="2">
        <f t="shared" si="422"/>
        <v>5</v>
      </c>
      <c r="H260" s="2">
        <f t="shared" si="422"/>
        <v>5</v>
      </c>
      <c r="I260" s="2">
        <f t="shared" si="422"/>
        <v>4</v>
      </c>
      <c r="J260" s="2">
        <f t="shared" si="378"/>
        <v>0</v>
      </c>
      <c r="K260" s="2">
        <f t="shared" si="379"/>
        <v>0</v>
      </c>
      <c r="L260" s="2">
        <f t="shared" si="380"/>
        <v>0</v>
      </c>
      <c r="M260" s="2">
        <f t="shared" si="418"/>
        <v>0</v>
      </c>
      <c r="N260" s="2">
        <f t="shared" si="419"/>
        <v>0</v>
      </c>
      <c r="O260" s="2">
        <f t="shared" si="420"/>
        <v>0</v>
      </c>
      <c r="P260" s="2">
        <f t="shared" si="421"/>
        <v>0</v>
      </c>
      <c r="Q260" s="2">
        <f t="shared" si="381"/>
        <v>0</v>
      </c>
      <c r="R260" s="2">
        <f t="shared" si="382"/>
        <v>1</v>
      </c>
      <c r="S260" s="2">
        <f t="shared" si="383"/>
        <v>1</v>
      </c>
      <c r="T260" s="2">
        <f t="shared" si="384"/>
        <v>0</v>
      </c>
      <c r="U260" s="2">
        <f t="shared" si="385"/>
        <v>0</v>
      </c>
      <c r="V260" s="2">
        <f t="shared" si="377"/>
        <v>0</v>
      </c>
      <c r="W260" s="2">
        <f t="shared" si="386"/>
        <v>0</v>
      </c>
      <c r="X260" s="2">
        <f t="shared" si="387"/>
        <v>0</v>
      </c>
      <c r="Y260" s="2">
        <f t="shared" si="388"/>
        <v>0</v>
      </c>
      <c r="Z260" s="2">
        <f t="shared" si="389"/>
        <v>0</v>
      </c>
      <c r="AA260" s="2">
        <f t="shared" si="390"/>
        <v>1</v>
      </c>
      <c r="AB260" s="2">
        <f t="shared" si="391"/>
        <v>1</v>
      </c>
      <c r="AC260" s="2">
        <f t="shared" si="392"/>
        <v>2</v>
      </c>
      <c r="AD260" s="2">
        <f t="shared" si="393"/>
        <v>1</v>
      </c>
      <c r="AE260" s="2">
        <f t="shared" si="394"/>
        <v>368</v>
      </c>
      <c r="AF260" s="2">
        <f t="shared" si="395"/>
        <v>4</v>
      </c>
      <c r="AG260" s="2">
        <f t="shared" si="396"/>
        <v>4</v>
      </c>
      <c r="AH260" s="2">
        <f t="shared" si="397"/>
        <v>5</v>
      </c>
      <c r="AI260" s="2">
        <f t="shared" si="398"/>
        <v>5</v>
      </c>
      <c r="AJ260" s="2">
        <f t="shared" si="399"/>
        <v>4</v>
      </c>
      <c r="AK260" s="2">
        <f t="shared" si="400"/>
        <v>1</v>
      </c>
      <c r="AL260" s="2">
        <f t="shared" si="401"/>
        <v>0</v>
      </c>
      <c r="AM260" s="2">
        <f t="shared" si="402"/>
        <v>1</v>
      </c>
      <c r="AN260" s="2">
        <f t="shared" si="403"/>
        <v>0</v>
      </c>
      <c r="AO260" s="2">
        <f t="shared" si="404"/>
        <v>0</v>
      </c>
      <c r="AP260" s="2">
        <f t="shared" si="405"/>
        <v>0</v>
      </c>
      <c r="AQ260" s="2">
        <f t="shared" si="406"/>
        <v>0</v>
      </c>
      <c r="AR260" s="2">
        <f t="shared" si="407"/>
        <v>0</v>
      </c>
      <c r="AS260" s="2">
        <f t="shared" si="408"/>
        <v>0</v>
      </c>
      <c r="AT260" s="2">
        <f t="shared" si="409"/>
        <v>0</v>
      </c>
      <c r="AU260" s="2">
        <f t="shared" si="410"/>
        <v>0</v>
      </c>
      <c r="AV260" s="2">
        <f t="shared" si="411"/>
        <v>0</v>
      </c>
      <c r="AW260" s="2">
        <f t="shared" si="412"/>
        <v>0</v>
      </c>
      <c r="AX260" s="2">
        <f t="shared" si="413"/>
        <v>0</v>
      </c>
      <c r="AY260" s="2">
        <f t="shared" si="414"/>
        <v>0</v>
      </c>
      <c r="AZ260" s="2">
        <f t="shared" si="415"/>
        <v>0</v>
      </c>
      <c r="BA260" s="2">
        <f t="shared" si="416"/>
        <v>0</v>
      </c>
    </row>
    <row r="261" spans="1:53" x14ac:dyDescent="0.2">
      <c r="A261" s="2" t="str">
        <f t="shared" si="376"/>
        <v>Ford's Colony Country Club - Blue Heron</v>
      </c>
      <c r="B261" s="2">
        <v>11</v>
      </c>
      <c r="C261" s="2">
        <f t="shared" si="422"/>
        <v>358</v>
      </c>
      <c r="D261" s="2">
        <f t="shared" si="422"/>
        <v>4</v>
      </c>
      <c r="E261" s="2">
        <f t="shared" si="422"/>
        <v>8</v>
      </c>
      <c r="F261" s="2">
        <f t="shared" si="422"/>
        <v>6</v>
      </c>
      <c r="G261" s="2">
        <f t="shared" si="422"/>
        <v>8</v>
      </c>
      <c r="H261" s="2">
        <f t="shared" si="422"/>
        <v>5</v>
      </c>
      <c r="I261" s="2">
        <f t="shared" si="422"/>
        <v>6</v>
      </c>
      <c r="J261" s="2">
        <f t="shared" si="378"/>
        <v>0</v>
      </c>
      <c r="K261" s="2">
        <f t="shared" si="379"/>
        <v>0</v>
      </c>
      <c r="L261" s="2">
        <f t="shared" si="380"/>
        <v>0</v>
      </c>
      <c r="M261" s="2">
        <f t="shared" si="418"/>
        <v>0</v>
      </c>
      <c r="N261" s="2">
        <f t="shared" si="419"/>
        <v>0</v>
      </c>
      <c r="O261" s="2">
        <f t="shared" si="420"/>
        <v>0</v>
      </c>
      <c r="P261" s="2">
        <f t="shared" si="421"/>
        <v>0</v>
      </c>
      <c r="Q261" s="2">
        <f t="shared" si="381"/>
        <v>0</v>
      </c>
      <c r="R261" s="2">
        <f t="shared" si="382"/>
        <v>1</v>
      </c>
      <c r="S261" s="2">
        <f t="shared" si="383"/>
        <v>1</v>
      </c>
      <c r="T261" s="2">
        <f t="shared" si="384"/>
        <v>0</v>
      </c>
      <c r="U261" s="2">
        <f t="shared" si="385"/>
        <v>0</v>
      </c>
      <c r="V261" s="2">
        <f t="shared" si="377"/>
        <v>0</v>
      </c>
      <c r="W261" s="2">
        <f t="shared" si="386"/>
        <v>0</v>
      </c>
      <c r="X261" s="2">
        <f t="shared" si="387"/>
        <v>0</v>
      </c>
      <c r="Y261" s="2">
        <f t="shared" si="388"/>
        <v>0</v>
      </c>
      <c r="Z261" s="2">
        <f t="shared" si="389"/>
        <v>0</v>
      </c>
      <c r="AA261" s="2">
        <f t="shared" si="390"/>
        <v>1</v>
      </c>
      <c r="AB261" s="2">
        <f t="shared" si="391"/>
        <v>1</v>
      </c>
      <c r="AC261" s="2">
        <f t="shared" si="392"/>
        <v>2</v>
      </c>
      <c r="AD261" s="2">
        <f t="shared" si="393"/>
        <v>1</v>
      </c>
      <c r="AE261" s="2">
        <f t="shared" si="394"/>
        <v>358</v>
      </c>
      <c r="AF261" s="2">
        <f t="shared" si="395"/>
        <v>4</v>
      </c>
      <c r="AG261" s="2">
        <f t="shared" si="396"/>
        <v>6</v>
      </c>
      <c r="AH261" s="2">
        <f t="shared" si="397"/>
        <v>8</v>
      </c>
      <c r="AI261" s="2">
        <f t="shared" si="398"/>
        <v>5</v>
      </c>
      <c r="AJ261" s="2">
        <f t="shared" si="399"/>
        <v>6</v>
      </c>
      <c r="AK261" s="2">
        <f t="shared" si="400"/>
        <v>1</v>
      </c>
      <c r="AL261" s="2">
        <f t="shared" si="401"/>
        <v>0</v>
      </c>
      <c r="AM261" s="2">
        <f t="shared" si="402"/>
        <v>1</v>
      </c>
      <c r="AN261" s="2">
        <f t="shared" si="403"/>
        <v>0</v>
      </c>
      <c r="AO261" s="2">
        <f t="shared" si="404"/>
        <v>0</v>
      </c>
      <c r="AP261" s="2">
        <f t="shared" si="405"/>
        <v>0</v>
      </c>
      <c r="AQ261" s="2">
        <f t="shared" si="406"/>
        <v>0</v>
      </c>
      <c r="AR261" s="2">
        <f t="shared" si="407"/>
        <v>0</v>
      </c>
      <c r="AS261" s="2">
        <f t="shared" si="408"/>
        <v>0</v>
      </c>
      <c r="AT261" s="2">
        <f t="shared" si="409"/>
        <v>0</v>
      </c>
      <c r="AU261" s="2">
        <f t="shared" si="410"/>
        <v>0</v>
      </c>
      <c r="AV261" s="2">
        <f t="shared" si="411"/>
        <v>0</v>
      </c>
      <c r="AW261" s="2">
        <f t="shared" si="412"/>
        <v>0</v>
      </c>
      <c r="AX261" s="2">
        <f t="shared" si="413"/>
        <v>0</v>
      </c>
      <c r="AY261" s="2">
        <f t="shared" si="414"/>
        <v>0</v>
      </c>
      <c r="AZ261" s="2">
        <f t="shared" si="415"/>
        <v>0</v>
      </c>
      <c r="BA261" s="2">
        <f t="shared" si="416"/>
        <v>0</v>
      </c>
    </row>
    <row r="262" spans="1:53" x14ac:dyDescent="0.2">
      <c r="A262" s="2" t="str">
        <f t="shared" si="376"/>
        <v>Ford's Colony Country Club - Blue Heron</v>
      </c>
      <c r="B262" s="2">
        <v>12</v>
      </c>
      <c r="C262" s="2">
        <f t="shared" si="422"/>
        <v>455</v>
      </c>
      <c r="D262" s="2">
        <f t="shared" si="422"/>
        <v>5</v>
      </c>
      <c r="E262" s="2">
        <f t="shared" si="422"/>
        <v>4</v>
      </c>
      <c r="F262" s="2">
        <f t="shared" si="422"/>
        <v>7</v>
      </c>
      <c r="G262" s="2">
        <f t="shared" si="422"/>
        <v>5</v>
      </c>
      <c r="H262" s="2">
        <f t="shared" si="422"/>
        <v>5</v>
      </c>
      <c r="I262" s="2">
        <f t="shared" si="422"/>
        <v>6</v>
      </c>
      <c r="J262" s="2">
        <f t="shared" si="378"/>
        <v>0</v>
      </c>
      <c r="K262" s="2">
        <f t="shared" si="379"/>
        <v>0</v>
      </c>
      <c r="L262" s="2">
        <f t="shared" si="380"/>
        <v>0</v>
      </c>
      <c r="M262" s="2">
        <f t="shared" si="418"/>
        <v>0</v>
      </c>
      <c r="N262" s="2">
        <f t="shared" si="419"/>
        <v>0</v>
      </c>
      <c r="O262" s="2">
        <f t="shared" si="420"/>
        <v>0</v>
      </c>
      <c r="P262" s="2">
        <f t="shared" si="421"/>
        <v>0</v>
      </c>
      <c r="Q262" s="2">
        <f t="shared" si="381"/>
        <v>0</v>
      </c>
      <c r="R262" s="2">
        <f t="shared" si="382"/>
        <v>1</v>
      </c>
      <c r="S262" s="2">
        <f t="shared" si="383"/>
        <v>1</v>
      </c>
      <c r="T262" s="2">
        <f t="shared" si="384"/>
        <v>0</v>
      </c>
      <c r="U262" s="2">
        <f t="shared" si="385"/>
        <v>0</v>
      </c>
      <c r="V262" s="2">
        <f t="shared" si="377"/>
        <v>0</v>
      </c>
      <c r="W262" s="2">
        <f t="shared" si="386"/>
        <v>0</v>
      </c>
      <c r="X262" s="2">
        <f t="shared" si="387"/>
        <v>0</v>
      </c>
      <c r="Y262" s="2">
        <f t="shared" si="388"/>
        <v>0</v>
      </c>
      <c r="Z262" s="2">
        <f t="shared" si="389"/>
        <v>0</v>
      </c>
      <c r="AA262" s="2">
        <f t="shared" si="390"/>
        <v>0</v>
      </c>
      <c r="AB262" s="2">
        <f t="shared" si="391"/>
        <v>1</v>
      </c>
      <c r="AC262" s="2">
        <f t="shared" si="392"/>
        <v>1</v>
      </c>
      <c r="AD262" s="2">
        <f t="shared" si="393"/>
        <v>0</v>
      </c>
      <c r="AE262" s="2">
        <f t="shared" si="394"/>
        <v>0</v>
      </c>
      <c r="AF262" s="2">
        <f t="shared" si="395"/>
        <v>0</v>
      </c>
      <c r="AG262" s="2">
        <f t="shared" si="396"/>
        <v>0</v>
      </c>
      <c r="AH262" s="2">
        <f t="shared" si="397"/>
        <v>0</v>
      </c>
      <c r="AI262" s="2">
        <f t="shared" si="398"/>
        <v>0</v>
      </c>
      <c r="AJ262" s="2">
        <f t="shared" si="399"/>
        <v>0</v>
      </c>
      <c r="AK262" s="2">
        <f t="shared" si="400"/>
        <v>1</v>
      </c>
      <c r="AL262" s="2">
        <f t="shared" si="401"/>
        <v>1</v>
      </c>
      <c r="AM262" s="2">
        <f t="shared" si="402"/>
        <v>2</v>
      </c>
      <c r="AN262" s="2">
        <f t="shared" si="403"/>
        <v>1</v>
      </c>
      <c r="AO262" s="2">
        <f t="shared" si="404"/>
        <v>455</v>
      </c>
      <c r="AP262" s="2">
        <f t="shared" si="405"/>
        <v>5</v>
      </c>
      <c r="AQ262" s="2">
        <f t="shared" si="406"/>
        <v>7</v>
      </c>
      <c r="AR262" s="2">
        <f t="shared" si="407"/>
        <v>5</v>
      </c>
      <c r="AS262" s="2">
        <f t="shared" si="408"/>
        <v>5</v>
      </c>
      <c r="AT262" s="2">
        <f t="shared" si="409"/>
        <v>6</v>
      </c>
      <c r="AU262" s="2">
        <f t="shared" si="410"/>
        <v>0</v>
      </c>
      <c r="AV262" s="2">
        <f t="shared" si="411"/>
        <v>0</v>
      </c>
      <c r="AW262" s="2">
        <f t="shared" si="412"/>
        <v>0</v>
      </c>
      <c r="AX262" s="2">
        <f t="shared" si="413"/>
        <v>0</v>
      </c>
      <c r="AY262" s="2">
        <f t="shared" si="414"/>
        <v>0</v>
      </c>
      <c r="AZ262" s="2">
        <f t="shared" si="415"/>
        <v>0</v>
      </c>
      <c r="BA262" s="2">
        <f t="shared" si="416"/>
        <v>0</v>
      </c>
    </row>
    <row r="263" spans="1:53" x14ac:dyDescent="0.2">
      <c r="A263" s="2" t="str">
        <f t="shared" si="376"/>
        <v>Ford's Colony Country Club - Blue Heron</v>
      </c>
      <c r="B263" s="2">
        <v>13</v>
      </c>
      <c r="C263" s="2">
        <f t="shared" si="422"/>
        <v>340</v>
      </c>
      <c r="D263" s="2">
        <f t="shared" si="422"/>
        <v>4</v>
      </c>
      <c r="E263" s="2">
        <f t="shared" si="422"/>
        <v>2</v>
      </c>
      <c r="F263" s="2">
        <f t="shared" si="422"/>
        <v>6</v>
      </c>
      <c r="G263" s="2">
        <f t="shared" si="422"/>
        <v>5</v>
      </c>
      <c r="H263" s="2">
        <f t="shared" si="422"/>
        <v>6</v>
      </c>
      <c r="I263" s="2">
        <f t="shared" si="422"/>
        <v>7</v>
      </c>
      <c r="J263" s="2">
        <f t="shared" si="378"/>
        <v>0</v>
      </c>
      <c r="K263" s="2">
        <f t="shared" si="379"/>
        <v>0</v>
      </c>
      <c r="L263" s="2">
        <f t="shared" si="380"/>
        <v>0</v>
      </c>
      <c r="M263" s="2">
        <f t="shared" si="418"/>
        <v>0</v>
      </c>
      <c r="N263" s="2">
        <f t="shared" si="419"/>
        <v>0</v>
      </c>
      <c r="O263" s="2">
        <f t="shared" si="420"/>
        <v>0</v>
      </c>
      <c r="P263" s="2">
        <f t="shared" si="421"/>
        <v>0</v>
      </c>
      <c r="Q263" s="2">
        <f t="shared" si="381"/>
        <v>0</v>
      </c>
      <c r="R263" s="2">
        <f t="shared" si="382"/>
        <v>1</v>
      </c>
      <c r="S263" s="2">
        <f t="shared" si="383"/>
        <v>1</v>
      </c>
      <c r="T263" s="2">
        <f t="shared" si="384"/>
        <v>0</v>
      </c>
      <c r="U263" s="2">
        <f t="shared" si="385"/>
        <v>0</v>
      </c>
      <c r="V263" s="2">
        <f t="shared" si="377"/>
        <v>0</v>
      </c>
      <c r="W263" s="2">
        <f t="shared" si="386"/>
        <v>0</v>
      </c>
      <c r="X263" s="2">
        <f t="shared" si="387"/>
        <v>0</v>
      </c>
      <c r="Y263" s="2">
        <f t="shared" si="388"/>
        <v>0</v>
      </c>
      <c r="Z263" s="2">
        <f t="shared" si="389"/>
        <v>0</v>
      </c>
      <c r="AA263" s="2">
        <f t="shared" si="390"/>
        <v>1</v>
      </c>
      <c r="AB263" s="2">
        <f t="shared" si="391"/>
        <v>1</v>
      </c>
      <c r="AC263" s="2">
        <f t="shared" si="392"/>
        <v>2</v>
      </c>
      <c r="AD263" s="2">
        <f t="shared" si="393"/>
        <v>1</v>
      </c>
      <c r="AE263" s="2">
        <f t="shared" si="394"/>
        <v>340</v>
      </c>
      <c r="AF263" s="2">
        <f t="shared" si="395"/>
        <v>4</v>
      </c>
      <c r="AG263" s="2">
        <f t="shared" si="396"/>
        <v>6</v>
      </c>
      <c r="AH263" s="2">
        <f t="shared" si="397"/>
        <v>5</v>
      </c>
      <c r="AI263" s="2">
        <f t="shared" si="398"/>
        <v>6</v>
      </c>
      <c r="AJ263" s="2">
        <f t="shared" si="399"/>
        <v>7</v>
      </c>
      <c r="AK263" s="2">
        <f t="shared" si="400"/>
        <v>1</v>
      </c>
      <c r="AL263" s="2">
        <f t="shared" si="401"/>
        <v>0</v>
      </c>
      <c r="AM263" s="2">
        <f t="shared" si="402"/>
        <v>1</v>
      </c>
      <c r="AN263" s="2">
        <f t="shared" si="403"/>
        <v>0</v>
      </c>
      <c r="AO263" s="2">
        <f t="shared" si="404"/>
        <v>0</v>
      </c>
      <c r="AP263" s="2">
        <f t="shared" si="405"/>
        <v>0</v>
      </c>
      <c r="AQ263" s="2">
        <f t="shared" si="406"/>
        <v>0</v>
      </c>
      <c r="AR263" s="2">
        <f t="shared" si="407"/>
        <v>0</v>
      </c>
      <c r="AS263" s="2">
        <f t="shared" si="408"/>
        <v>0</v>
      </c>
      <c r="AT263" s="2">
        <f t="shared" si="409"/>
        <v>0</v>
      </c>
      <c r="AU263" s="2">
        <f t="shared" si="410"/>
        <v>0</v>
      </c>
      <c r="AV263" s="2">
        <f t="shared" si="411"/>
        <v>0</v>
      </c>
      <c r="AW263" s="2">
        <f t="shared" si="412"/>
        <v>0</v>
      </c>
      <c r="AX263" s="2">
        <f t="shared" si="413"/>
        <v>0</v>
      </c>
      <c r="AY263" s="2">
        <f t="shared" si="414"/>
        <v>0</v>
      </c>
      <c r="AZ263" s="2">
        <f t="shared" si="415"/>
        <v>0</v>
      </c>
      <c r="BA263" s="2">
        <f t="shared" si="416"/>
        <v>0</v>
      </c>
    </row>
    <row r="264" spans="1:53" x14ac:dyDescent="0.2">
      <c r="A264" s="2" t="str">
        <f t="shared" si="376"/>
        <v>Ford's Colony Country Club - Blue Heron</v>
      </c>
      <c r="B264" s="2">
        <v>14</v>
      </c>
      <c r="C264" s="2">
        <f t="shared" si="422"/>
        <v>182</v>
      </c>
      <c r="D264" s="2">
        <f t="shared" si="422"/>
        <v>3</v>
      </c>
      <c r="E264" s="2">
        <f t="shared" si="422"/>
        <v>16</v>
      </c>
      <c r="F264" s="2">
        <f t="shared" si="422"/>
        <v>4</v>
      </c>
      <c r="G264" s="2">
        <f t="shared" si="422"/>
        <v>4</v>
      </c>
      <c r="H264" s="2">
        <f t="shared" si="422"/>
        <v>4</v>
      </c>
      <c r="I264" s="2">
        <f t="shared" si="422"/>
        <v>3</v>
      </c>
      <c r="J264" s="2">
        <f t="shared" si="378"/>
        <v>1</v>
      </c>
      <c r="K264" s="2">
        <f t="shared" si="379"/>
        <v>182</v>
      </c>
      <c r="L264" s="2">
        <f t="shared" si="380"/>
        <v>3</v>
      </c>
      <c r="M264" s="2">
        <f t="shared" si="418"/>
        <v>4</v>
      </c>
      <c r="N264" s="2">
        <f t="shared" si="419"/>
        <v>4</v>
      </c>
      <c r="O264" s="2">
        <f t="shared" si="420"/>
        <v>4</v>
      </c>
      <c r="P264" s="2">
        <f t="shared" si="421"/>
        <v>3</v>
      </c>
      <c r="Q264" s="2">
        <f t="shared" si="381"/>
        <v>1</v>
      </c>
      <c r="R264" s="2">
        <f t="shared" si="382"/>
        <v>0</v>
      </c>
      <c r="S264" s="2">
        <f t="shared" si="383"/>
        <v>1</v>
      </c>
      <c r="T264" s="2">
        <f t="shared" si="384"/>
        <v>0</v>
      </c>
      <c r="U264" s="2">
        <f t="shared" si="385"/>
        <v>0</v>
      </c>
      <c r="V264" s="2">
        <f t="shared" si="377"/>
        <v>0</v>
      </c>
      <c r="W264" s="2">
        <f t="shared" si="386"/>
        <v>0</v>
      </c>
      <c r="X264" s="2">
        <f t="shared" si="387"/>
        <v>0</v>
      </c>
      <c r="Y264" s="2">
        <f t="shared" si="388"/>
        <v>0</v>
      </c>
      <c r="Z264" s="2">
        <f t="shared" si="389"/>
        <v>0</v>
      </c>
      <c r="AA264" s="2">
        <f t="shared" si="390"/>
        <v>1</v>
      </c>
      <c r="AB264" s="2">
        <f t="shared" si="391"/>
        <v>0</v>
      </c>
      <c r="AC264" s="2">
        <f t="shared" si="392"/>
        <v>1</v>
      </c>
      <c r="AD264" s="2">
        <f t="shared" si="393"/>
        <v>0</v>
      </c>
      <c r="AE264" s="2">
        <f t="shared" si="394"/>
        <v>0</v>
      </c>
      <c r="AF264" s="2">
        <f t="shared" si="395"/>
        <v>0</v>
      </c>
      <c r="AG264" s="2">
        <f t="shared" si="396"/>
        <v>0</v>
      </c>
      <c r="AH264" s="2">
        <f t="shared" si="397"/>
        <v>0</v>
      </c>
      <c r="AI264" s="2">
        <f t="shared" si="398"/>
        <v>0</v>
      </c>
      <c r="AJ264" s="2">
        <f t="shared" si="399"/>
        <v>0</v>
      </c>
      <c r="AK264" s="2">
        <f t="shared" si="400"/>
        <v>1</v>
      </c>
      <c r="AL264" s="2">
        <f t="shared" si="401"/>
        <v>0</v>
      </c>
      <c r="AM264" s="2">
        <f t="shared" si="402"/>
        <v>1</v>
      </c>
      <c r="AN264" s="2">
        <f t="shared" si="403"/>
        <v>0</v>
      </c>
      <c r="AO264" s="2">
        <f t="shared" si="404"/>
        <v>0</v>
      </c>
      <c r="AP264" s="2">
        <f t="shared" si="405"/>
        <v>0</v>
      </c>
      <c r="AQ264" s="2">
        <f t="shared" si="406"/>
        <v>0</v>
      </c>
      <c r="AR264" s="2">
        <f t="shared" si="407"/>
        <v>0</v>
      </c>
      <c r="AS264" s="2">
        <f t="shared" si="408"/>
        <v>0</v>
      </c>
      <c r="AT264" s="2">
        <f t="shared" si="409"/>
        <v>0</v>
      </c>
      <c r="AU264" s="2">
        <f t="shared" si="410"/>
        <v>0</v>
      </c>
      <c r="AV264" s="2">
        <f t="shared" si="411"/>
        <v>0</v>
      </c>
      <c r="AW264" s="2">
        <f t="shared" si="412"/>
        <v>0</v>
      </c>
      <c r="AX264" s="2">
        <f t="shared" si="413"/>
        <v>0</v>
      </c>
      <c r="AY264" s="2">
        <f t="shared" si="414"/>
        <v>0</v>
      </c>
      <c r="AZ264" s="2">
        <f t="shared" si="415"/>
        <v>0</v>
      </c>
      <c r="BA264" s="2">
        <f t="shared" si="416"/>
        <v>0</v>
      </c>
    </row>
    <row r="265" spans="1:53" x14ac:dyDescent="0.2">
      <c r="A265" s="2" t="str">
        <f t="shared" si="376"/>
        <v>Ford's Colony Country Club - Blue Heron</v>
      </c>
      <c r="B265" s="2">
        <v>15</v>
      </c>
      <c r="C265" s="2">
        <f t="shared" si="422"/>
        <v>358</v>
      </c>
      <c r="D265" s="2">
        <f t="shared" si="422"/>
        <v>4</v>
      </c>
      <c r="E265" s="2">
        <f t="shared" si="422"/>
        <v>14</v>
      </c>
      <c r="F265" s="2">
        <f t="shared" si="422"/>
        <v>6</v>
      </c>
      <c r="G265" s="2">
        <f t="shared" si="422"/>
        <v>6</v>
      </c>
      <c r="H265" s="2">
        <f t="shared" si="422"/>
        <v>4</v>
      </c>
      <c r="I265" s="2">
        <f t="shared" si="422"/>
        <v>4</v>
      </c>
      <c r="J265" s="2">
        <f t="shared" si="378"/>
        <v>0</v>
      </c>
      <c r="K265" s="2">
        <f t="shared" si="379"/>
        <v>0</v>
      </c>
      <c r="L265" s="2">
        <f t="shared" si="380"/>
        <v>0</v>
      </c>
      <c r="M265" s="2">
        <f t="shared" si="418"/>
        <v>0</v>
      </c>
      <c r="N265" s="2">
        <f t="shared" si="419"/>
        <v>0</v>
      </c>
      <c r="O265" s="2">
        <f t="shared" si="420"/>
        <v>0</v>
      </c>
      <c r="P265" s="2">
        <f t="shared" si="421"/>
        <v>0</v>
      </c>
      <c r="Q265" s="2">
        <f t="shared" si="381"/>
        <v>0</v>
      </c>
      <c r="R265" s="2">
        <f t="shared" si="382"/>
        <v>1</v>
      </c>
      <c r="S265" s="2">
        <f t="shared" si="383"/>
        <v>1</v>
      </c>
      <c r="T265" s="2">
        <f t="shared" si="384"/>
        <v>0</v>
      </c>
      <c r="U265" s="2">
        <f t="shared" si="385"/>
        <v>0</v>
      </c>
      <c r="V265" s="2">
        <f t="shared" si="377"/>
        <v>0</v>
      </c>
      <c r="W265" s="2">
        <f t="shared" si="386"/>
        <v>0</v>
      </c>
      <c r="X265" s="2">
        <f t="shared" si="387"/>
        <v>0</v>
      </c>
      <c r="Y265" s="2">
        <f t="shared" si="388"/>
        <v>0</v>
      </c>
      <c r="Z265" s="2">
        <f t="shared" si="389"/>
        <v>0</v>
      </c>
      <c r="AA265" s="2">
        <f t="shared" si="390"/>
        <v>1</v>
      </c>
      <c r="AB265" s="2">
        <f t="shared" si="391"/>
        <v>1</v>
      </c>
      <c r="AC265" s="2">
        <f t="shared" si="392"/>
        <v>2</v>
      </c>
      <c r="AD265" s="2">
        <f t="shared" si="393"/>
        <v>1</v>
      </c>
      <c r="AE265" s="2">
        <f t="shared" si="394"/>
        <v>358</v>
      </c>
      <c r="AF265" s="2">
        <f t="shared" si="395"/>
        <v>4</v>
      </c>
      <c r="AG265" s="2">
        <f t="shared" si="396"/>
        <v>6</v>
      </c>
      <c r="AH265" s="2">
        <f t="shared" si="397"/>
        <v>6</v>
      </c>
      <c r="AI265" s="2">
        <f t="shared" si="398"/>
        <v>4</v>
      </c>
      <c r="AJ265" s="2">
        <f t="shared" si="399"/>
        <v>4</v>
      </c>
      <c r="AK265" s="2">
        <f t="shared" si="400"/>
        <v>1</v>
      </c>
      <c r="AL265" s="2">
        <f t="shared" si="401"/>
        <v>0</v>
      </c>
      <c r="AM265" s="2">
        <f t="shared" si="402"/>
        <v>1</v>
      </c>
      <c r="AN265" s="2">
        <f t="shared" si="403"/>
        <v>0</v>
      </c>
      <c r="AO265" s="2">
        <f t="shared" si="404"/>
        <v>0</v>
      </c>
      <c r="AP265" s="2">
        <f t="shared" si="405"/>
        <v>0</v>
      </c>
      <c r="AQ265" s="2">
        <f t="shared" si="406"/>
        <v>0</v>
      </c>
      <c r="AR265" s="2">
        <f t="shared" si="407"/>
        <v>0</v>
      </c>
      <c r="AS265" s="2">
        <f t="shared" si="408"/>
        <v>0</v>
      </c>
      <c r="AT265" s="2">
        <f t="shared" si="409"/>
        <v>0</v>
      </c>
      <c r="AU265" s="2">
        <f t="shared" si="410"/>
        <v>0</v>
      </c>
      <c r="AV265" s="2">
        <f t="shared" si="411"/>
        <v>0</v>
      </c>
      <c r="AW265" s="2">
        <f t="shared" si="412"/>
        <v>0</v>
      </c>
      <c r="AX265" s="2">
        <f t="shared" si="413"/>
        <v>0</v>
      </c>
      <c r="AY265" s="2">
        <f t="shared" si="414"/>
        <v>0</v>
      </c>
      <c r="AZ265" s="2">
        <f t="shared" si="415"/>
        <v>0</v>
      </c>
      <c r="BA265" s="2">
        <f t="shared" si="416"/>
        <v>0</v>
      </c>
    </row>
    <row r="266" spans="1:53" x14ac:dyDescent="0.2">
      <c r="A266" s="2" t="str">
        <f t="shared" si="376"/>
        <v>Ford's Colony Country Club - Blue Heron</v>
      </c>
      <c r="B266" s="2">
        <v>16</v>
      </c>
      <c r="C266" s="2">
        <f t="shared" si="422"/>
        <v>467</v>
      </c>
      <c r="D266" s="2">
        <f t="shared" si="422"/>
        <v>5</v>
      </c>
      <c r="E266" s="2">
        <f t="shared" si="422"/>
        <v>6</v>
      </c>
      <c r="F266" s="2">
        <f t="shared" si="422"/>
        <v>6</v>
      </c>
      <c r="G266" s="2">
        <f t="shared" si="422"/>
        <v>9</v>
      </c>
      <c r="H266" s="2">
        <f t="shared" si="422"/>
        <v>5</v>
      </c>
      <c r="I266" s="2">
        <f t="shared" si="422"/>
        <v>5</v>
      </c>
      <c r="J266" s="2">
        <f t="shared" si="378"/>
        <v>0</v>
      </c>
      <c r="K266" s="2">
        <f t="shared" si="379"/>
        <v>0</v>
      </c>
      <c r="L266" s="2">
        <f t="shared" si="380"/>
        <v>0</v>
      </c>
      <c r="M266" s="2">
        <f t="shared" si="418"/>
        <v>0</v>
      </c>
      <c r="N266" s="2">
        <f t="shared" si="419"/>
        <v>0</v>
      </c>
      <c r="O266" s="2">
        <f t="shared" si="420"/>
        <v>0</v>
      </c>
      <c r="P266" s="2">
        <f t="shared" si="421"/>
        <v>0</v>
      </c>
      <c r="Q266" s="2">
        <f t="shared" si="381"/>
        <v>0</v>
      </c>
      <c r="R266" s="2">
        <f t="shared" si="382"/>
        <v>1</v>
      </c>
      <c r="S266" s="2">
        <f t="shared" si="383"/>
        <v>1</v>
      </c>
      <c r="T266" s="2">
        <f t="shared" si="384"/>
        <v>0</v>
      </c>
      <c r="U266" s="2">
        <f t="shared" si="385"/>
        <v>0</v>
      </c>
      <c r="V266" s="2">
        <f t="shared" si="377"/>
        <v>0</v>
      </c>
      <c r="W266" s="2">
        <f t="shared" si="386"/>
        <v>0</v>
      </c>
      <c r="X266" s="2">
        <f t="shared" si="387"/>
        <v>0</v>
      </c>
      <c r="Y266" s="2">
        <f t="shared" si="388"/>
        <v>0</v>
      </c>
      <c r="Z266" s="2">
        <f t="shared" si="389"/>
        <v>0</v>
      </c>
      <c r="AA266" s="2">
        <f t="shared" si="390"/>
        <v>0</v>
      </c>
      <c r="AB266" s="2">
        <f t="shared" si="391"/>
        <v>1</v>
      </c>
      <c r="AC266" s="2">
        <f t="shared" si="392"/>
        <v>1</v>
      </c>
      <c r="AD266" s="2">
        <f t="shared" si="393"/>
        <v>0</v>
      </c>
      <c r="AE266" s="2">
        <f t="shared" si="394"/>
        <v>0</v>
      </c>
      <c r="AF266" s="2">
        <f t="shared" si="395"/>
        <v>0</v>
      </c>
      <c r="AG266" s="2">
        <f t="shared" si="396"/>
        <v>0</v>
      </c>
      <c r="AH266" s="2">
        <f t="shared" si="397"/>
        <v>0</v>
      </c>
      <c r="AI266" s="2">
        <f t="shared" si="398"/>
        <v>0</v>
      </c>
      <c r="AJ266" s="2">
        <f t="shared" si="399"/>
        <v>0</v>
      </c>
      <c r="AK266" s="2">
        <f t="shared" si="400"/>
        <v>1</v>
      </c>
      <c r="AL266" s="2">
        <f t="shared" si="401"/>
        <v>1</v>
      </c>
      <c r="AM266" s="2">
        <f t="shared" si="402"/>
        <v>2</v>
      </c>
      <c r="AN266" s="2">
        <f t="shared" si="403"/>
        <v>1</v>
      </c>
      <c r="AO266" s="2">
        <f t="shared" si="404"/>
        <v>467</v>
      </c>
      <c r="AP266" s="2">
        <f t="shared" si="405"/>
        <v>5</v>
      </c>
      <c r="AQ266" s="2">
        <f t="shared" si="406"/>
        <v>6</v>
      </c>
      <c r="AR266" s="2">
        <f t="shared" si="407"/>
        <v>9</v>
      </c>
      <c r="AS266" s="2">
        <f t="shared" si="408"/>
        <v>5</v>
      </c>
      <c r="AT266" s="2">
        <f t="shared" si="409"/>
        <v>5</v>
      </c>
      <c r="AU266" s="2">
        <f t="shared" si="410"/>
        <v>0</v>
      </c>
      <c r="AV266" s="2">
        <f t="shared" si="411"/>
        <v>0</v>
      </c>
      <c r="AW266" s="2">
        <f t="shared" si="412"/>
        <v>0</v>
      </c>
      <c r="AX266" s="2">
        <f t="shared" si="413"/>
        <v>0</v>
      </c>
      <c r="AY266" s="2">
        <f t="shared" si="414"/>
        <v>0</v>
      </c>
      <c r="AZ266" s="2">
        <f t="shared" si="415"/>
        <v>0</v>
      </c>
      <c r="BA266" s="2">
        <f t="shared" si="416"/>
        <v>0</v>
      </c>
    </row>
    <row r="267" spans="1:53" x14ac:dyDescent="0.2">
      <c r="A267" s="2" t="str">
        <f t="shared" si="376"/>
        <v>Ford's Colony Country Club - Blue Heron</v>
      </c>
      <c r="B267" s="2">
        <v>17</v>
      </c>
      <c r="C267" s="2">
        <f t="shared" si="422"/>
        <v>149</v>
      </c>
      <c r="D267" s="2">
        <f t="shared" si="422"/>
        <v>3</v>
      </c>
      <c r="E267" s="2">
        <f t="shared" si="422"/>
        <v>18</v>
      </c>
      <c r="F267" s="2">
        <f t="shared" si="422"/>
        <v>4</v>
      </c>
      <c r="G267" s="2">
        <f t="shared" si="422"/>
        <v>4</v>
      </c>
      <c r="H267" s="2">
        <f t="shared" si="422"/>
        <v>4</v>
      </c>
      <c r="I267" s="2">
        <f t="shared" si="422"/>
        <v>3</v>
      </c>
      <c r="J267" s="2">
        <f t="shared" si="378"/>
        <v>1</v>
      </c>
      <c r="K267" s="2">
        <f t="shared" si="379"/>
        <v>149</v>
      </c>
      <c r="L267" s="2">
        <f t="shared" si="380"/>
        <v>3</v>
      </c>
      <c r="M267" s="2">
        <f t="shared" si="418"/>
        <v>4</v>
      </c>
      <c r="N267" s="2">
        <f t="shared" si="419"/>
        <v>4</v>
      </c>
      <c r="O267" s="2">
        <f t="shared" si="420"/>
        <v>4</v>
      </c>
      <c r="P267" s="2">
        <f t="shared" si="421"/>
        <v>3</v>
      </c>
      <c r="Q267" s="2">
        <f t="shared" si="381"/>
        <v>1</v>
      </c>
      <c r="R267" s="2">
        <f t="shared" si="382"/>
        <v>0</v>
      </c>
      <c r="S267" s="2">
        <f t="shared" si="383"/>
        <v>1</v>
      </c>
      <c r="T267" s="2">
        <f t="shared" si="384"/>
        <v>0</v>
      </c>
      <c r="U267" s="2">
        <f t="shared" si="385"/>
        <v>0</v>
      </c>
      <c r="V267" s="2">
        <f t="shared" si="377"/>
        <v>0</v>
      </c>
      <c r="W267" s="2">
        <f t="shared" si="386"/>
        <v>0</v>
      </c>
      <c r="X267" s="2">
        <f t="shared" si="387"/>
        <v>0</v>
      </c>
      <c r="Y267" s="2">
        <f t="shared" si="388"/>
        <v>0</v>
      </c>
      <c r="Z267" s="2">
        <f t="shared" si="389"/>
        <v>0</v>
      </c>
      <c r="AA267" s="2">
        <f t="shared" si="390"/>
        <v>1</v>
      </c>
      <c r="AB267" s="2">
        <f t="shared" si="391"/>
        <v>0</v>
      </c>
      <c r="AC267" s="2">
        <f t="shared" si="392"/>
        <v>1</v>
      </c>
      <c r="AD267" s="2">
        <f t="shared" si="393"/>
        <v>0</v>
      </c>
      <c r="AE267" s="2">
        <f t="shared" si="394"/>
        <v>0</v>
      </c>
      <c r="AF267" s="2">
        <f t="shared" si="395"/>
        <v>0</v>
      </c>
      <c r="AG267" s="2">
        <f t="shared" si="396"/>
        <v>0</v>
      </c>
      <c r="AH267" s="2">
        <f t="shared" si="397"/>
        <v>0</v>
      </c>
      <c r="AI267" s="2">
        <f t="shared" si="398"/>
        <v>0</v>
      </c>
      <c r="AJ267" s="2">
        <f t="shared" si="399"/>
        <v>0</v>
      </c>
      <c r="AK267" s="2">
        <f t="shared" si="400"/>
        <v>1</v>
      </c>
      <c r="AL267" s="2">
        <f t="shared" si="401"/>
        <v>0</v>
      </c>
      <c r="AM267" s="2">
        <f t="shared" si="402"/>
        <v>1</v>
      </c>
      <c r="AN267" s="2">
        <f t="shared" si="403"/>
        <v>0</v>
      </c>
      <c r="AO267" s="2">
        <f t="shared" si="404"/>
        <v>0</v>
      </c>
      <c r="AP267" s="2">
        <f t="shared" si="405"/>
        <v>0</v>
      </c>
      <c r="AQ267" s="2">
        <f t="shared" si="406"/>
        <v>0</v>
      </c>
      <c r="AR267" s="2">
        <f t="shared" si="407"/>
        <v>0</v>
      </c>
      <c r="AS267" s="2">
        <f t="shared" si="408"/>
        <v>0</v>
      </c>
      <c r="AT267" s="2">
        <f t="shared" si="409"/>
        <v>0</v>
      </c>
      <c r="AU267" s="2">
        <f t="shared" si="410"/>
        <v>0</v>
      </c>
      <c r="AV267" s="2">
        <f t="shared" si="411"/>
        <v>0</v>
      </c>
      <c r="AW267" s="2">
        <f t="shared" si="412"/>
        <v>0</v>
      </c>
      <c r="AX267" s="2">
        <f t="shared" si="413"/>
        <v>0</v>
      </c>
      <c r="AY267" s="2">
        <f t="shared" si="414"/>
        <v>0</v>
      </c>
      <c r="AZ267" s="2">
        <f t="shared" si="415"/>
        <v>0</v>
      </c>
      <c r="BA267" s="2">
        <f t="shared" si="416"/>
        <v>0</v>
      </c>
    </row>
    <row r="268" spans="1:53" x14ac:dyDescent="0.2">
      <c r="A268" s="2" t="str">
        <f t="shared" si="376"/>
        <v>Ford's Colony Country Club - Blue Heron</v>
      </c>
      <c r="B268" s="2">
        <v>18</v>
      </c>
      <c r="C268" s="2">
        <f t="shared" si="422"/>
        <v>329</v>
      </c>
      <c r="D268" s="2">
        <f t="shared" si="422"/>
        <v>4</v>
      </c>
      <c r="E268" s="2">
        <f t="shared" si="422"/>
        <v>10</v>
      </c>
      <c r="F268" s="2">
        <f t="shared" si="422"/>
        <v>5</v>
      </c>
      <c r="G268" s="2">
        <f t="shared" si="422"/>
        <v>5</v>
      </c>
      <c r="H268" s="2">
        <f t="shared" si="422"/>
        <v>4</v>
      </c>
      <c r="I268" s="2">
        <f t="shared" si="422"/>
        <v>5</v>
      </c>
      <c r="J268" s="2">
        <f t="shared" si="378"/>
        <v>0</v>
      </c>
      <c r="K268" s="2">
        <f t="shared" si="379"/>
        <v>0</v>
      </c>
      <c r="L268" s="2">
        <f t="shared" si="380"/>
        <v>0</v>
      </c>
      <c r="M268" s="2">
        <f t="shared" si="418"/>
        <v>0</v>
      </c>
      <c r="N268" s="2">
        <f t="shared" si="419"/>
        <v>0</v>
      </c>
      <c r="O268" s="2">
        <f t="shared" si="420"/>
        <v>0</v>
      </c>
      <c r="P268" s="2">
        <f t="shared" si="421"/>
        <v>0</v>
      </c>
      <c r="Q268" s="2">
        <f t="shared" si="381"/>
        <v>0</v>
      </c>
      <c r="R268" s="2">
        <f t="shared" si="382"/>
        <v>1</v>
      </c>
      <c r="S268" s="2">
        <f t="shared" si="383"/>
        <v>1</v>
      </c>
      <c r="T268" s="2">
        <f t="shared" si="384"/>
        <v>0</v>
      </c>
      <c r="U268" s="2">
        <f t="shared" si="385"/>
        <v>0</v>
      </c>
      <c r="V268" s="2">
        <f t="shared" si="377"/>
        <v>0</v>
      </c>
      <c r="W268" s="2">
        <f t="shared" si="386"/>
        <v>0</v>
      </c>
      <c r="X268" s="2">
        <f t="shared" si="387"/>
        <v>0</v>
      </c>
      <c r="Y268" s="2">
        <f t="shared" si="388"/>
        <v>0</v>
      </c>
      <c r="Z268" s="2">
        <f t="shared" si="389"/>
        <v>0</v>
      </c>
      <c r="AA268" s="2">
        <f t="shared" si="390"/>
        <v>1</v>
      </c>
      <c r="AB268" s="2">
        <f t="shared" si="391"/>
        <v>1</v>
      </c>
      <c r="AC268" s="2">
        <f t="shared" si="392"/>
        <v>2</v>
      </c>
      <c r="AD268" s="2">
        <f t="shared" si="393"/>
        <v>1</v>
      </c>
      <c r="AE268" s="2">
        <f t="shared" si="394"/>
        <v>329</v>
      </c>
      <c r="AF268" s="2">
        <f t="shared" si="395"/>
        <v>4</v>
      </c>
      <c r="AG268" s="2">
        <f t="shared" si="396"/>
        <v>5</v>
      </c>
      <c r="AH268" s="2">
        <f t="shared" si="397"/>
        <v>5</v>
      </c>
      <c r="AI268" s="2">
        <f t="shared" si="398"/>
        <v>4</v>
      </c>
      <c r="AJ268" s="2">
        <f t="shared" si="399"/>
        <v>5</v>
      </c>
      <c r="AK268" s="2">
        <f t="shared" si="400"/>
        <v>1</v>
      </c>
      <c r="AL268" s="2">
        <f t="shared" si="401"/>
        <v>0</v>
      </c>
      <c r="AM268" s="2">
        <f t="shared" si="402"/>
        <v>1</v>
      </c>
      <c r="AN268" s="2">
        <f t="shared" si="403"/>
        <v>0</v>
      </c>
      <c r="AO268" s="2">
        <f t="shared" si="404"/>
        <v>0</v>
      </c>
      <c r="AP268" s="2">
        <f t="shared" si="405"/>
        <v>0</v>
      </c>
      <c r="AQ268" s="2">
        <f t="shared" si="406"/>
        <v>0</v>
      </c>
      <c r="AR268" s="2">
        <f t="shared" si="407"/>
        <v>0</v>
      </c>
      <c r="AS268" s="2">
        <f t="shared" si="408"/>
        <v>0</v>
      </c>
      <c r="AT268" s="2">
        <f t="shared" si="409"/>
        <v>0</v>
      </c>
      <c r="AU268" s="2">
        <f t="shared" si="410"/>
        <v>0</v>
      </c>
      <c r="AV268" s="2">
        <f t="shared" si="411"/>
        <v>0</v>
      </c>
      <c r="AW268" s="2">
        <f t="shared" si="412"/>
        <v>0</v>
      </c>
      <c r="AX268" s="2">
        <f t="shared" si="413"/>
        <v>0</v>
      </c>
      <c r="AY268" s="2">
        <f t="shared" si="414"/>
        <v>0</v>
      </c>
      <c r="AZ268" s="2">
        <f t="shared" si="415"/>
        <v>0</v>
      </c>
      <c r="BA268" s="2">
        <f t="shared" si="416"/>
        <v>0</v>
      </c>
    </row>
    <row r="269" spans="1:53" x14ac:dyDescent="0.2">
      <c r="A269" s="2" t="str">
        <f t="shared" si="376"/>
        <v>Kiskiack Golf Club</v>
      </c>
      <c r="B269" s="2">
        <v>1</v>
      </c>
      <c r="C269" s="2">
        <f t="shared" ref="C269:I269" si="423">C92</f>
        <v>470</v>
      </c>
      <c r="D269" s="2">
        <f t="shared" si="423"/>
        <v>5</v>
      </c>
      <c r="E269" s="2">
        <f t="shared" si="423"/>
        <v>5</v>
      </c>
      <c r="F269" s="2">
        <f t="shared" si="423"/>
        <v>6</v>
      </c>
      <c r="G269" s="2">
        <f t="shared" si="423"/>
        <v>5</v>
      </c>
      <c r="H269" s="2">
        <f t="shared" si="423"/>
        <v>6</v>
      </c>
      <c r="I269" s="2">
        <f t="shared" si="423"/>
        <v>6</v>
      </c>
      <c r="J269" s="2">
        <f t="shared" ref="J269:J286" si="424">IF(C269&lt;201,1,0)</f>
        <v>0</v>
      </c>
      <c r="K269" s="2">
        <f t="shared" si="379"/>
        <v>0</v>
      </c>
      <c r="L269" s="2">
        <f t="shared" si="380"/>
        <v>0</v>
      </c>
      <c r="M269" s="2">
        <f t="shared" si="418"/>
        <v>0</v>
      </c>
      <c r="N269" s="2">
        <f t="shared" si="419"/>
        <v>0</v>
      </c>
      <c r="O269" s="2">
        <f t="shared" si="420"/>
        <v>0</v>
      </c>
      <c r="P269" s="2">
        <f t="shared" si="421"/>
        <v>0</v>
      </c>
      <c r="Q269" s="2">
        <f t="shared" si="381"/>
        <v>0</v>
      </c>
      <c r="R269" s="2">
        <f t="shared" si="382"/>
        <v>1</v>
      </c>
      <c r="S269" s="2">
        <f t="shared" si="383"/>
        <v>1</v>
      </c>
      <c r="T269" s="2">
        <f t="shared" si="384"/>
        <v>0</v>
      </c>
      <c r="U269" s="2">
        <f t="shared" si="385"/>
        <v>0</v>
      </c>
      <c r="V269" s="2">
        <f t="shared" si="377"/>
        <v>0</v>
      </c>
      <c r="W269" s="2">
        <f t="shared" si="386"/>
        <v>0</v>
      </c>
      <c r="X269" s="2">
        <f t="shared" si="387"/>
        <v>0</v>
      </c>
      <c r="Y269" s="2">
        <f t="shared" si="388"/>
        <v>0</v>
      </c>
      <c r="Z269" s="2">
        <f t="shared" si="389"/>
        <v>0</v>
      </c>
      <c r="AA269" s="2">
        <f t="shared" si="390"/>
        <v>0</v>
      </c>
      <c r="AB269" s="2">
        <f t="shared" si="391"/>
        <v>1</v>
      </c>
      <c r="AC269" s="2">
        <f t="shared" si="392"/>
        <v>1</v>
      </c>
      <c r="AD269" s="2">
        <f t="shared" si="393"/>
        <v>0</v>
      </c>
      <c r="AE269" s="2">
        <f t="shared" si="394"/>
        <v>0</v>
      </c>
      <c r="AF269" s="2">
        <f t="shared" si="395"/>
        <v>0</v>
      </c>
      <c r="AG269" s="2">
        <f t="shared" si="396"/>
        <v>0</v>
      </c>
      <c r="AH269" s="2">
        <f t="shared" si="397"/>
        <v>0</v>
      </c>
      <c r="AI269" s="2">
        <f t="shared" si="398"/>
        <v>0</v>
      </c>
      <c r="AJ269" s="2">
        <f t="shared" si="399"/>
        <v>0</v>
      </c>
      <c r="AK269" s="2">
        <f t="shared" si="400"/>
        <v>1</v>
      </c>
      <c r="AL269" s="2">
        <f t="shared" si="401"/>
        <v>1</v>
      </c>
      <c r="AM269" s="2">
        <f t="shared" si="402"/>
        <v>2</v>
      </c>
      <c r="AN269" s="2">
        <f t="shared" si="403"/>
        <v>1</v>
      </c>
      <c r="AO269" s="2">
        <f t="shared" si="404"/>
        <v>470</v>
      </c>
      <c r="AP269" s="2">
        <f t="shared" si="405"/>
        <v>5</v>
      </c>
      <c r="AQ269" s="2">
        <f t="shared" si="406"/>
        <v>6</v>
      </c>
      <c r="AR269" s="2">
        <f t="shared" si="407"/>
        <v>5</v>
      </c>
      <c r="AS269" s="2">
        <f t="shared" si="408"/>
        <v>6</v>
      </c>
      <c r="AT269" s="2">
        <f t="shared" si="409"/>
        <v>6</v>
      </c>
      <c r="AU269" s="2">
        <f t="shared" si="410"/>
        <v>0</v>
      </c>
      <c r="AV269" s="2">
        <f t="shared" si="411"/>
        <v>0</v>
      </c>
      <c r="AW269" s="2">
        <f t="shared" si="412"/>
        <v>0</v>
      </c>
      <c r="AX269" s="2">
        <f t="shared" si="413"/>
        <v>0</v>
      </c>
      <c r="AY269" s="2">
        <f t="shared" si="414"/>
        <v>0</v>
      </c>
      <c r="AZ269" s="2">
        <f t="shared" si="415"/>
        <v>0</v>
      </c>
      <c r="BA269" s="2">
        <f t="shared" si="416"/>
        <v>0</v>
      </c>
    </row>
    <row r="270" spans="1:53" x14ac:dyDescent="0.2">
      <c r="A270" s="2" t="str">
        <f t="shared" si="376"/>
        <v>Kiskiack Golf Club</v>
      </c>
      <c r="B270" s="2">
        <v>2</v>
      </c>
      <c r="C270" s="2">
        <f t="shared" ref="C270:I270" si="425">C93</f>
        <v>150</v>
      </c>
      <c r="D270" s="2">
        <f t="shared" si="425"/>
        <v>3</v>
      </c>
      <c r="E270" s="2">
        <f t="shared" si="425"/>
        <v>17</v>
      </c>
      <c r="F270" s="2">
        <f t="shared" si="425"/>
        <v>2</v>
      </c>
      <c r="G270" s="2">
        <f t="shared" si="425"/>
        <v>4</v>
      </c>
      <c r="H270" s="2">
        <f t="shared" si="425"/>
        <v>4</v>
      </c>
      <c r="I270" s="2">
        <f t="shared" si="425"/>
        <v>3</v>
      </c>
      <c r="J270" s="2">
        <f t="shared" si="424"/>
        <v>1</v>
      </c>
      <c r="K270" s="2">
        <f t="shared" si="379"/>
        <v>150</v>
      </c>
      <c r="L270" s="2">
        <f t="shared" si="380"/>
        <v>3</v>
      </c>
      <c r="M270" s="2">
        <f t="shared" si="418"/>
        <v>2</v>
      </c>
      <c r="N270" s="2">
        <f t="shared" si="419"/>
        <v>4</v>
      </c>
      <c r="O270" s="2">
        <f t="shared" si="420"/>
        <v>4</v>
      </c>
      <c r="P270" s="2">
        <f t="shared" si="421"/>
        <v>3</v>
      </c>
      <c r="Q270" s="2">
        <f t="shared" si="381"/>
        <v>1</v>
      </c>
      <c r="R270" s="2">
        <f t="shared" si="382"/>
        <v>0</v>
      </c>
      <c r="S270" s="2">
        <f t="shared" si="383"/>
        <v>1</v>
      </c>
      <c r="T270" s="2">
        <f t="shared" si="384"/>
        <v>0</v>
      </c>
      <c r="U270" s="2">
        <f t="shared" si="385"/>
        <v>0</v>
      </c>
      <c r="V270" s="2">
        <f t="shared" si="377"/>
        <v>0</v>
      </c>
      <c r="W270" s="2">
        <f t="shared" si="386"/>
        <v>0</v>
      </c>
      <c r="X270" s="2">
        <f t="shared" si="387"/>
        <v>0</v>
      </c>
      <c r="Y270" s="2">
        <f t="shared" si="388"/>
        <v>0</v>
      </c>
      <c r="Z270" s="2">
        <f t="shared" si="389"/>
        <v>0</v>
      </c>
      <c r="AA270" s="2">
        <f t="shared" si="390"/>
        <v>1</v>
      </c>
      <c r="AB270" s="2">
        <f t="shared" si="391"/>
        <v>0</v>
      </c>
      <c r="AC270" s="2">
        <f t="shared" si="392"/>
        <v>1</v>
      </c>
      <c r="AD270" s="2">
        <f t="shared" si="393"/>
        <v>0</v>
      </c>
      <c r="AE270" s="2">
        <f t="shared" si="394"/>
        <v>0</v>
      </c>
      <c r="AF270" s="2">
        <f t="shared" si="395"/>
        <v>0</v>
      </c>
      <c r="AG270" s="2">
        <f t="shared" si="396"/>
        <v>0</v>
      </c>
      <c r="AH270" s="2">
        <f t="shared" si="397"/>
        <v>0</v>
      </c>
      <c r="AI270" s="2">
        <f t="shared" si="398"/>
        <v>0</v>
      </c>
      <c r="AJ270" s="2">
        <f t="shared" si="399"/>
        <v>0</v>
      </c>
      <c r="AK270" s="2">
        <f t="shared" si="400"/>
        <v>1</v>
      </c>
      <c r="AL270" s="2">
        <f t="shared" si="401"/>
        <v>0</v>
      </c>
      <c r="AM270" s="2">
        <f t="shared" si="402"/>
        <v>1</v>
      </c>
      <c r="AN270" s="2">
        <f t="shared" si="403"/>
        <v>0</v>
      </c>
      <c r="AO270" s="2">
        <f t="shared" si="404"/>
        <v>0</v>
      </c>
      <c r="AP270" s="2">
        <f t="shared" si="405"/>
        <v>0</v>
      </c>
      <c r="AQ270" s="2">
        <f t="shared" si="406"/>
        <v>0</v>
      </c>
      <c r="AR270" s="2">
        <f t="shared" si="407"/>
        <v>0</v>
      </c>
      <c r="AS270" s="2">
        <f t="shared" si="408"/>
        <v>0</v>
      </c>
      <c r="AT270" s="2">
        <f t="shared" si="409"/>
        <v>0</v>
      </c>
      <c r="AU270" s="2">
        <f t="shared" si="410"/>
        <v>0</v>
      </c>
      <c r="AV270" s="2">
        <f t="shared" si="411"/>
        <v>0</v>
      </c>
      <c r="AW270" s="2">
        <f t="shared" si="412"/>
        <v>0</v>
      </c>
      <c r="AX270" s="2">
        <f t="shared" si="413"/>
        <v>0</v>
      </c>
      <c r="AY270" s="2">
        <f t="shared" si="414"/>
        <v>0</v>
      </c>
      <c r="AZ270" s="2">
        <f t="shared" si="415"/>
        <v>0</v>
      </c>
      <c r="BA270" s="2">
        <f t="shared" si="416"/>
        <v>0</v>
      </c>
    </row>
    <row r="271" spans="1:53" x14ac:dyDescent="0.2">
      <c r="A271" s="2" t="str">
        <f t="shared" si="376"/>
        <v>Kiskiack Golf Club</v>
      </c>
      <c r="B271" s="2">
        <v>3</v>
      </c>
      <c r="C271" s="2">
        <f t="shared" ref="C271:I271" si="426">C94</f>
        <v>360</v>
      </c>
      <c r="D271" s="2">
        <f t="shared" si="426"/>
        <v>4</v>
      </c>
      <c r="E271" s="2">
        <f t="shared" si="426"/>
        <v>3</v>
      </c>
      <c r="F271" s="2">
        <f t="shared" si="426"/>
        <v>5</v>
      </c>
      <c r="G271" s="2">
        <f t="shared" si="426"/>
        <v>6</v>
      </c>
      <c r="H271" s="2">
        <f t="shared" si="426"/>
        <v>4</v>
      </c>
      <c r="I271" s="2">
        <f t="shared" si="426"/>
        <v>5</v>
      </c>
      <c r="J271" s="2">
        <f t="shared" si="424"/>
        <v>0</v>
      </c>
      <c r="K271" s="2">
        <f t="shared" si="379"/>
        <v>0</v>
      </c>
      <c r="L271" s="2">
        <f t="shared" si="380"/>
        <v>0</v>
      </c>
      <c r="M271" s="2">
        <f t="shared" si="418"/>
        <v>0</v>
      </c>
      <c r="N271" s="2">
        <f t="shared" si="419"/>
        <v>0</v>
      </c>
      <c r="O271" s="2">
        <f t="shared" si="420"/>
        <v>0</v>
      </c>
      <c r="P271" s="2">
        <f t="shared" si="421"/>
        <v>0</v>
      </c>
      <c r="Q271" s="2">
        <f t="shared" si="381"/>
        <v>0</v>
      </c>
      <c r="R271" s="2">
        <f t="shared" si="382"/>
        <v>1</v>
      </c>
      <c r="S271" s="2">
        <f t="shared" si="383"/>
        <v>1</v>
      </c>
      <c r="T271" s="2">
        <f t="shared" si="384"/>
        <v>0</v>
      </c>
      <c r="U271" s="2">
        <f t="shared" si="385"/>
        <v>0</v>
      </c>
      <c r="V271" s="2">
        <f t="shared" ref="V271:V286" si="427">IF($T271=1,D271,0)</f>
        <v>0</v>
      </c>
      <c r="W271" s="2">
        <f t="shared" si="386"/>
        <v>0</v>
      </c>
      <c r="X271" s="2">
        <f t="shared" si="387"/>
        <v>0</v>
      </c>
      <c r="Y271" s="2">
        <f t="shared" si="388"/>
        <v>0</v>
      </c>
      <c r="Z271" s="2">
        <f t="shared" si="389"/>
        <v>0</v>
      </c>
      <c r="AA271" s="2">
        <f t="shared" si="390"/>
        <v>1</v>
      </c>
      <c r="AB271" s="2">
        <f t="shared" si="391"/>
        <v>1</v>
      </c>
      <c r="AC271" s="2">
        <f t="shared" si="392"/>
        <v>2</v>
      </c>
      <c r="AD271" s="2">
        <f t="shared" si="393"/>
        <v>1</v>
      </c>
      <c r="AE271" s="2">
        <f t="shared" si="394"/>
        <v>360</v>
      </c>
      <c r="AF271" s="2">
        <f t="shared" si="395"/>
        <v>4</v>
      </c>
      <c r="AG271" s="2">
        <f t="shared" si="396"/>
        <v>5</v>
      </c>
      <c r="AH271" s="2">
        <f t="shared" si="397"/>
        <v>6</v>
      </c>
      <c r="AI271" s="2">
        <f t="shared" si="398"/>
        <v>4</v>
      </c>
      <c r="AJ271" s="2">
        <f t="shared" si="399"/>
        <v>5</v>
      </c>
      <c r="AK271" s="2">
        <f t="shared" si="400"/>
        <v>1</v>
      </c>
      <c r="AL271" s="2">
        <f t="shared" si="401"/>
        <v>0</v>
      </c>
      <c r="AM271" s="2">
        <f t="shared" si="402"/>
        <v>1</v>
      </c>
      <c r="AN271" s="2">
        <f t="shared" si="403"/>
        <v>0</v>
      </c>
      <c r="AO271" s="2">
        <f t="shared" si="404"/>
        <v>0</v>
      </c>
      <c r="AP271" s="2">
        <f t="shared" si="405"/>
        <v>0</v>
      </c>
      <c r="AQ271" s="2">
        <f t="shared" si="406"/>
        <v>0</v>
      </c>
      <c r="AR271" s="2">
        <f t="shared" si="407"/>
        <v>0</v>
      </c>
      <c r="AS271" s="2">
        <f t="shared" si="408"/>
        <v>0</v>
      </c>
      <c r="AT271" s="2">
        <f t="shared" si="409"/>
        <v>0</v>
      </c>
      <c r="AU271" s="2">
        <f t="shared" si="410"/>
        <v>0</v>
      </c>
      <c r="AV271" s="2">
        <f t="shared" si="411"/>
        <v>0</v>
      </c>
      <c r="AW271" s="2">
        <f t="shared" si="412"/>
        <v>0</v>
      </c>
      <c r="AX271" s="2">
        <f t="shared" si="413"/>
        <v>0</v>
      </c>
      <c r="AY271" s="2">
        <f t="shared" si="414"/>
        <v>0</v>
      </c>
      <c r="AZ271" s="2">
        <f t="shared" si="415"/>
        <v>0</v>
      </c>
      <c r="BA271" s="2">
        <f t="shared" si="416"/>
        <v>0</v>
      </c>
    </row>
    <row r="272" spans="1:53" x14ac:dyDescent="0.2">
      <c r="A272" s="2" t="str">
        <f t="shared" si="376"/>
        <v>Kiskiack Golf Club</v>
      </c>
      <c r="B272" s="2">
        <v>4</v>
      </c>
      <c r="C272" s="2">
        <f t="shared" ref="C272:I272" si="428">C95</f>
        <v>315</v>
      </c>
      <c r="D272" s="2">
        <f t="shared" si="428"/>
        <v>4</v>
      </c>
      <c r="E272" s="2">
        <f t="shared" si="428"/>
        <v>13</v>
      </c>
      <c r="F272" s="2">
        <f t="shared" si="428"/>
        <v>5</v>
      </c>
      <c r="G272" s="2">
        <f t="shared" si="428"/>
        <v>4</v>
      </c>
      <c r="H272" s="2">
        <f t="shared" si="428"/>
        <v>4</v>
      </c>
      <c r="I272" s="2">
        <f t="shared" si="428"/>
        <v>4</v>
      </c>
      <c r="J272" s="2">
        <f t="shared" si="424"/>
        <v>0</v>
      </c>
      <c r="K272" s="2">
        <f t="shared" ref="K272:K286" si="429">IF($J272=1,C272,0)</f>
        <v>0</v>
      </c>
      <c r="L272" s="2">
        <f t="shared" ref="L272:L286" si="430">IF($J272=1,D272,0)</f>
        <v>0</v>
      </c>
      <c r="M272" s="2">
        <f t="shared" si="418"/>
        <v>0</v>
      </c>
      <c r="N272" s="2">
        <f t="shared" si="419"/>
        <v>0</v>
      </c>
      <c r="O272" s="2">
        <f t="shared" si="420"/>
        <v>0</v>
      </c>
      <c r="P272" s="2">
        <f t="shared" si="421"/>
        <v>0</v>
      </c>
      <c r="Q272" s="2">
        <f t="shared" si="381"/>
        <v>0</v>
      </c>
      <c r="R272" s="2">
        <f t="shared" ref="R272:R286" si="431">IF(C272&gt;200,1,0)</f>
        <v>1</v>
      </c>
      <c r="S272" s="2">
        <f t="shared" ref="S272:S286" si="432">SUM(Q272:R272)</f>
        <v>1</v>
      </c>
      <c r="T272" s="2">
        <f t="shared" ref="T272:T286" si="433">IF(S272=2,1,0)</f>
        <v>0</v>
      </c>
      <c r="U272" s="2">
        <f t="shared" ref="U272:U286" si="434">IF($T272=1,C272,0)</f>
        <v>0</v>
      </c>
      <c r="V272" s="2">
        <f t="shared" si="427"/>
        <v>0</v>
      </c>
      <c r="W272" s="2">
        <f t="shared" ref="W272:W286" si="435">IF($T272=1,F272,0)</f>
        <v>0</v>
      </c>
      <c r="X272" s="2">
        <f t="shared" ref="X272:X286" si="436">IF($T272=1,G272,0)</f>
        <v>0</v>
      </c>
      <c r="Y272" s="2">
        <f t="shared" ref="Y272:Y286" si="437">IF($T272=1,H272,0)</f>
        <v>0</v>
      </c>
      <c r="Z272" s="2">
        <f t="shared" ref="Z272:Z286" si="438">IF($T272=1,I272,0)</f>
        <v>0</v>
      </c>
      <c r="AA272" s="2">
        <f t="shared" si="390"/>
        <v>1</v>
      </c>
      <c r="AB272" s="2">
        <f t="shared" ref="AB272:AB286" si="439">IF(C272&gt;300,1,0)</f>
        <v>1</v>
      </c>
      <c r="AC272" s="2">
        <f t="shared" ref="AC272:AC286" si="440">SUM(AA272:AB272)</f>
        <v>2</v>
      </c>
      <c r="AD272" s="2">
        <f t="shared" ref="AD272:AD286" si="441">IF(AC272=2,1,0)</f>
        <v>1</v>
      </c>
      <c r="AE272" s="2">
        <f t="shared" ref="AE272:AE286" si="442">IF($AD272=1,C272,0)</f>
        <v>315</v>
      </c>
      <c r="AF272" s="2">
        <f t="shared" ref="AF272:AF286" si="443">IF($AD272=1,D272,0)</f>
        <v>4</v>
      </c>
      <c r="AG272" s="2">
        <f t="shared" ref="AG272:AG286" si="444">IF($AD272=1,F272,0)</f>
        <v>5</v>
      </c>
      <c r="AH272" s="2">
        <f t="shared" ref="AH272:AH286" si="445">IF($AD272=1,G272,0)</f>
        <v>4</v>
      </c>
      <c r="AI272" s="2">
        <f t="shared" ref="AI272:AI286" si="446">IF($AD272=1,H272,0)</f>
        <v>4</v>
      </c>
      <c r="AJ272" s="2">
        <f t="shared" ref="AJ272:AJ286" si="447">IF($AD272=1,I272,0)</f>
        <v>4</v>
      </c>
      <c r="AK272" s="2">
        <f t="shared" ref="AK272:AK286" si="448">IF(C272&lt;501,1,0)</f>
        <v>1</v>
      </c>
      <c r="AL272" s="2">
        <f t="shared" si="401"/>
        <v>0</v>
      </c>
      <c r="AM272" s="2">
        <f t="shared" ref="AM272:AM286" si="449">SUM(AK272:AL272)</f>
        <v>1</v>
      </c>
      <c r="AN272" s="2">
        <f t="shared" ref="AN272:AN286" si="450">IF(AM272=2,1,0)</f>
        <v>0</v>
      </c>
      <c r="AO272" s="2">
        <f t="shared" ref="AO272:AO286" si="451">IF($AN272=1,C272,0)</f>
        <v>0</v>
      </c>
      <c r="AP272" s="2">
        <f t="shared" ref="AP272:AP286" si="452">IF($AN272=1,D272,0)</f>
        <v>0</v>
      </c>
      <c r="AQ272" s="2">
        <f t="shared" ref="AQ272:AQ286" si="453">IF($AN272=1,F272,0)</f>
        <v>0</v>
      </c>
      <c r="AR272" s="2">
        <f t="shared" ref="AR272:AR286" si="454">IF($AN272=1,G272,0)</f>
        <v>0</v>
      </c>
      <c r="AS272" s="2">
        <f t="shared" ref="AS272:AS286" si="455">IF($AN272=1,H272,0)</f>
        <v>0</v>
      </c>
      <c r="AT272" s="2">
        <f t="shared" ref="AT272:AT286" si="456">IF($AN272=1,I272,0)</f>
        <v>0</v>
      </c>
      <c r="AU272" s="2">
        <f t="shared" ref="AU272:AU286" si="457">IF(C272&gt;500,1,0)</f>
        <v>0</v>
      </c>
      <c r="AV272" s="2">
        <f t="shared" ref="AV272:AV286" si="458">IF($AU272=1,C272,0)</f>
        <v>0</v>
      </c>
      <c r="AW272" s="2">
        <f t="shared" ref="AW272:AW286" si="459">IF($AU272=1,D272,0)</f>
        <v>0</v>
      </c>
      <c r="AX272" s="2">
        <f t="shared" ref="AX272:AX286" si="460">IF($AU272=1,F272,0)</f>
        <v>0</v>
      </c>
      <c r="AY272" s="2">
        <f t="shared" ref="AY272:AY286" si="461">IF($AU272=1,G272,0)</f>
        <v>0</v>
      </c>
      <c r="AZ272" s="2">
        <f t="shared" ref="AZ272:AZ286" si="462">IF($AU272=1,H272,0)</f>
        <v>0</v>
      </c>
      <c r="BA272" s="2">
        <f t="shared" ref="BA272:BA286" si="463">IF($AU272=1,I272,0)</f>
        <v>0</v>
      </c>
    </row>
    <row r="273" spans="1:53" x14ac:dyDescent="0.2">
      <c r="A273" s="2" t="str">
        <f t="shared" si="376"/>
        <v>Kiskiack Golf Club</v>
      </c>
      <c r="B273" s="2">
        <v>5</v>
      </c>
      <c r="C273" s="2">
        <f t="shared" ref="C273:I273" si="464">C96</f>
        <v>163</v>
      </c>
      <c r="D273" s="2">
        <f t="shared" si="464"/>
        <v>3</v>
      </c>
      <c r="E273" s="2">
        <f t="shared" si="464"/>
        <v>7</v>
      </c>
      <c r="F273" s="2">
        <f t="shared" si="464"/>
        <v>4</v>
      </c>
      <c r="G273" s="2">
        <f t="shared" si="464"/>
        <v>4</v>
      </c>
      <c r="H273" s="2">
        <f t="shared" si="464"/>
        <v>3</v>
      </c>
      <c r="I273" s="2">
        <f t="shared" si="464"/>
        <v>4</v>
      </c>
      <c r="J273" s="2">
        <f t="shared" si="424"/>
        <v>1</v>
      </c>
      <c r="K273" s="2">
        <f t="shared" si="429"/>
        <v>163</v>
      </c>
      <c r="L273" s="2">
        <f t="shared" si="430"/>
        <v>3</v>
      </c>
      <c r="M273" s="2">
        <f t="shared" si="418"/>
        <v>4</v>
      </c>
      <c r="N273" s="2">
        <f t="shared" si="419"/>
        <v>4</v>
      </c>
      <c r="O273" s="2">
        <f t="shared" si="420"/>
        <v>3</v>
      </c>
      <c r="P273" s="2">
        <f t="shared" si="421"/>
        <v>4</v>
      </c>
      <c r="Q273" s="2">
        <f t="shared" si="381"/>
        <v>1</v>
      </c>
      <c r="R273" s="2">
        <f t="shared" si="431"/>
        <v>0</v>
      </c>
      <c r="S273" s="2">
        <f t="shared" si="432"/>
        <v>1</v>
      </c>
      <c r="T273" s="2">
        <f t="shared" si="433"/>
        <v>0</v>
      </c>
      <c r="U273" s="2">
        <f t="shared" si="434"/>
        <v>0</v>
      </c>
      <c r="V273" s="2">
        <f t="shared" si="427"/>
        <v>0</v>
      </c>
      <c r="W273" s="2">
        <f t="shared" si="435"/>
        <v>0</v>
      </c>
      <c r="X273" s="2">
        <f t="shared" si="436"/>
        <v>0</v>
      </c>
      <c r="Y273" s="2">
        <f t="shared" si="437"/>
        <v>0</v>
      </c>
      <c r="Z273" s="2">
        <f t="shared" si="438"/>
        <v>0</v>
      </c>
      <c r="AA273" s="2">
        <f t="shared" si="390"/>
        <v>1</v>
      </c>
      <c r="AB273" s="2">
        <f t="shared" si="439"/>
        <v>0</v>
      </c>
      <c r="AC273" s="2">
        <f t="shared" si="440"/>
        <v>1</v>
      </c>
      <c r="AD273" s="2">
        <f t="shared" si="441"/>
        <v>0</v>
      </c>
      <c r="AE273" s="2">
        <f t="shared" si="442"/>
        <v>0</v>
      </c>
      <c r="AF273" s="2">
        <f t="shared" si="443"/>
        <v>0</v>
      </c>
      <c r="AG273" s="2">
        <f t="shared" si="444"/>
        <v>0</v>
      </c>
      <c r="AH273" s="2">
        <f t="shared" si="445"/>
        <v>0</v>
      </c>
      <c r="AI273" s="2">
        <f t="shared" si="446"/>
        <v>0</v>
      </c>
      <c r="AJ273" s="2">
        <f t="shared" si="447"/>
        <v>0</v>
      </c>
      <c r="AK273" s="2">
        <f t="shared" si="448"/>
        <v>1</v>
      </c>
      <c r="AL273" s="2">
        <f t="shared" si="401"/>
        <v>0</v>
      </c>
      <c r="AM273" s="2">
        <f t="shared" si="449"/>
        <v>1</v>
      </c>
      <c r="AN273" s="2">
        <f t="shared" si="450"/>
        <v>0</v>
      </c>
      <c r="AO273" s="2">
        <f t="shared" si="451"/>
        <v>0</v>
      </c>
      <c r="AP273" s="2">
        <f t="shared" si="452"/>
        <v>0</v>
      </c>
      <c r="AQ273" s="2">
        <f t="shared" si="453"/>
        <v>0</v>
      </c>
      <c r="AR273" s="2">
        <f t="shared" si="454"/>
        <v>0</v>
      </c>
      <c r="AS273" s="2">
        <f t="shared" si="455"/>
        <v>0</v>
      </c>
      <c r="AT273" s="2">
        <f t="shared" si="456"/>
        <v>0</v>
      </c>
      <c r="AU273" s="2">
        <f t="shared" si="457"/>
        <v>0</v>
      </c>
      <c r="AV273" s="2">
        <f t="shared" si="458"/>
        <v>0</v>
      </c>
      <c r="AW273" s="2">
        <f t="shared" si="459"/>
        <v>0</v>
      </c>
      <c r="AX273" s="2">
        <f t="shared" si="460"/>
        <v>0</v>
      </c>
      <c r="AY273" s="2">
        <f t="shared" si="461"/>
        <v>0</v>
      </c>
      <c r="AZ273" s="2">
        <f t="shared" si="462"/>
        <v>0</v>
      </c>
      <c r="BA273" s="2">
        <f t="shared" si="463"/>
        <v>0</v>
      </c>
    </row>
    <row r="274" spans="1:53" x14ac:dyDescent="0.2">
      <c r="A274" s="2" t="str">
        <f t="shared" si="376"/>
        <v>Kiskiack Golf Club</v>
      </c>
      <c r="B274" s="2">
        <v>6</v>
      </c>
      <c r="C274" s="2">
        <f t="shared" ref="C274:I274" si="465">C97</f>
        <v>332</v>
      </c>
      <c r="D274" s="2">
        <f t="shared" si="465"/>
        <v>4</v>
      </c>
      <c r="E274" s="2">
        <f t="shared" si="465"/>
        <v>15</v>
      </c>
      <c r="F274" s="2">
        <f t="shared" si="465"/>
        <v>5</v>
      </c>
      <c r="G274" s="2">
        <f t="shared" si="465"/>
        <v>4</v>
      </c>
      <c r="H274" s="2">
        <f t="shared" si="465"/>
        <v>5</v>
      </c>
      <c r="I274" s="2">
        <f t="shared" si="465"/>
        <v>6</v>
      </c>
      <c r="J274" s="2">
        <f t="shared" si="424"/>
        <v>0</v>
      </c>
      <c r="K274" s="2">
        <f t="shared" si="429"/>
        <v>0</v>
      </c>
      <c r="L274" s="2">
        <f t="shared" si="430"/>
        <v>0</v>
      </c>
      <c r="M274" s="2">
        <f t="shared" si="418"/>
        <v>0</v>
      </c>
      <c r="N274" s="2">
        <f t="shared" si="419"/>
        <v>0</v>
      </c>
      <c r="O274" s="2">
        <f t="shared" si="420"/>
        <v>0</v>
      </c>
      <c r="P274" s="2">
        <f t="shared" si="421"/>
        <v>0</v>
      </c>
      <c r="Q274" s="2">
        <f t="shared" si="381"/>
        <v>0</v>
      </c>
      <c r="R274" s="2">
        <f t="shared" si="431"/>
        <v>1</v>
      </c>
      <c r="S274" s="2">
        <f t="shared" si="432"/>
        <v>1</v>
      </c>
      <c r="T274" s="2">
        <f t="shared" si="433"/>
        <v>0</v>
      </c>
      <c r="U274" s="2">
        <f t="shared" si="434"/>
        <v>0</v>
      </c>
      <c r="V274" s="2">
        <f t="shared" si="427"/>
        <v>0</v>
      </c>
      <c r="W274" s="2">
        <f t="shared" si="435"/>
        <v>0</v>
      </c>
      <c r="X274" s="2">
        <f t="shared" si="436"/>
        <v>0</v>
      </c>
      <c r="Y274" s="2">
        <f t="shared" si="437"/>
        <v>0</v>
      </c>
      <c r="Z274" s="2">
        <f t="shared" si="438"/>
        <v>0</v>
      </c>
      <c r="AA274" s="2">
        <f t="shared" si="390"/>
        <v>1</v>
      </c>
      <c r="AB274" s="2">
        <f t="shared" si="439"/>
        <v>1</v>
      </c>
      <c r="AC274" s="2">
        <f t="shared" si="440"/>
        <v>2</v>
      </c>
      <c r="AD274" s="2">
        <f t="shared" si="441"/>
        <v>1</v>
      </c>
      <c r="AE274" s="2">
        <f t="shared" si="442"/>
        <v>332</v>
      </c>
      <c r="AF274" s="2">
        <f t="shared" si="443"/>
        <v>4</v>
      </c>
      <c r="AG274" s="2">
        <f t="shared" si="444"/>
        <v>5</v>
      </c>
      <c r="AH274" s="2">
        <f t="shared" si="445"/>
        <v>4</v>
      </c>
      <c r="AI274" s="2">
        <f t="shared" si="446"/>
        <v>5</v>
      </c>
      <c r="AJ274" s="2">
        <f t="shared" si="447"/>
        <v>6</v>
      </c>
      <c r="AK274" s="2">
        <f t="shared" si="448"/>
        <v>1</v>
      </c>
      <c r="AL274" s="2">
        <f t="shared" si="401"/>
        <v>0</v>
      </c>
      <c r="AM274" s="2">
        <f t="shared" si="449"/>
        <v>1</v>
      </c>
      <c r="AN274" s="2">
        <f t="shared" si="450"/>
        <v>0</v>
      </c>
      <c r="AO274" s="2">
        <f t="shared" si="451"/>
        <v>0</v>
      </c>
      <c r="AP274" s="2">
        <f t="shared" si="452"/>
        <v>0</v>
      </c>
      <c r="AQ274" s="2">
        <f t="shared" si="453"/>
        <v>0</v>
      </c>
      <c r="AR274" s="2">
        <f t="shared" si="454"/>
        <v>0</v>
      </c>
      <c r="AS274" s="2">
        <f t="shared" si="455"/>
        <v>0</v>
      </c>
      <c r="AT274" s="2">
        <f t="shared" si="456"/>
        <v>0</v>
      </c>
      <c r="AU274" s="2">
        <f t="shared" si="457"/>
        <v>0</v>
      </c>
      <c r="AV274" s="2">
        <f t="shared" si="458"/>
        <v>0</v>
      </c>
      <c r="AW274" s="2">
        <f t="shared" si="459"/>
        <v>0</v>
      </c>
      <c r="AX274" s="2">
        <f t="shared" si="460"/>
        <v>0</v>
      </c>
      <c r="AY274" s="2">
        <f t="shared" si="461"/>
        <v>0</v>
      </c>
      <c r="AZ274" s="2">
        <f t="shared" si="462"/>
        <v>0</v>
      </c>
      <c r="BA274" s="2">
        <f t="shared" si="463"/>
        <v>0</v>
      </c>
    </row>
    <row r="275" spans="1:53" x14ac:dyDescent="0.2">
      <c r="A275" s="2" t="str">
        <f t="shared" si="376"/>
        <v>Kiskiack Golf Club</v>
      </c>
      <c r="B275" s="2">
        <v>7</v>
      </c>
      <c r="C275" s="2">
        <f t="shared" ref="C275:I275" si="466">C98</f>
        <v>343</v>
      </c>
      <c r="D275" s="2">
        <f t="shared" si="466"/>
        <v>4</v>
      </c>
      <c r="E275" s="2">
        <f t="shared" si="466"/>
        <v>9</v>
      </c>
      <c r="F275" s="2">
        <f t="shared" si="466"/>
        <v>4</v>
      </c>
      <c r="G275" s="2">
        <f t="shared" si="466"/>
        <v>6</v>
      </c>
      <c r="H275" s="2">
        <f t="shared" si="466"/>
        <v>4</v>
      </c>
      <c r="I275" s="2">
        <f t="shared" si="466"/>
        <v>4</v>
      </c>
      <c r="J275" s="2">
        <f t="shared" si="424"/>
        <v>0</v>
      </c>
      <c r="K275" s="2">
        <f t="shared" si="429"/>
        <v>0</v>
      </c>
      <c r="L275" s="2">
        <f t="shared" si="430"/>
        <v>0</v>
      </c>
      <c r="M275" s="2">
        <f t="shared" si="418"/>
        <v>0</v>
      </c>
      <c r="N275" s="2">
        <f t="shared" si="419"/>
        <v>0</v>
      </c>
      <c r="O275" s="2">
        <f t="shared" si="420"/>
        <v>0</v>
      </c>
      <c r="P275" s="2">
        <f t="shared" si="421"/>
        <v>0</v>
      </c>
      <c r="Q275" s="2">
        <f t="shared" si="381"/>
        <v>0</v>
      </c>
      <c r="R275" s="2">
        <f t="shared" si="431"/>
        <v>1</v>
      </c>
      <c r="S275" s="2">
        <f t="shared" si="432"/>
        <v>1</v>
      </c>
      <c r="T275" s="2">
        <f t="shared" si="433"/>
        <v>0</v>
      </c>
      <c r="U275" s="2">
        <f t="shared" si="434"/>
        <v>0</v>
      </c>
      <c r="V275" s="2">
        <f t="shared" si="427"/>
        <v>0</v>
      </c>
      <c r="W275" s="2">
        <f t="shared" si="435"/>
        <v>0</v>
      </c>
      <c r="X275" s="2">
        <f t="shared" si="436"/>
        <v>0</v>
      </c>
      <c r="Y275" s="2">
        <f t="shared" si="437"/>
        <v>0</v>
      </c>
      <c r="Z275" s="2">
        <f t="shared" si="438"/>
        <v>0</v>
      </c>
      <c r="AA275" s="2">
        <f t="shared" si="390"/>
        <v>1</v>
      </c>
      <c r="AB275" s="2">
        <f t="shared" si="439"/>
        <v>1</v>
      </c>
      <c r="AC275" s="2">
        <f t="shared" si="440"/>
        <v>2</v>
      </c>
      <c r="AD275" s="2">
        <f t="shared" si="441"/>
        <v>1</v>
      </c>
      <c r="AE275" s="2">
        <f t="shared" si="442"/>
        <v>343</v>
      </c>
      <c r="AF275" s="2">
        <f t="shared" si="443"/>
        <v>4</v>
      </c>
      <c r="AG275" s="2">
        <f t="shared" si="444"/>
        <v>4</v>
      </c>
      <c r="AH275" s="2">
        <f t="shared" si="445"/>
        <v>6</v>
      </c>
      <c r="AI275" s="2">
        <f t="shared" si="446"/>
        <v>4</v>
      </c>
      <c r="AJ275" s="2">
        <f t="shared" si="447"/>
        <v>4</v>
      </c>
      <c r="AK275" s="2">
        <f t="shared" si="448"/>
        <v>1</v>
      </c>
      <c r="AL275" s="2">
        <f t="shared" si="401"/>
        <v>0</v>
      </c>
      <c r="AM275" s="2">
        <f t="shared" si="449"/>
        <v>1</v>
      </c>
      <c r="AN275" s="2">
        <f t="shared" si="450"/>
        <v>0</v>
      </c>
      <c r="AO275" s="2">
        <f t="shared" si="451"/>
        <v>0</v>
      </c>
      <c r="AP275" s="2">
        <f t="shared" si="452"/>
        <v>0</v>
      </c>
      <c r="AQ275" s="2">
        <f t="shared" si="453"/>
        <v>0</v>
      </c>
      <c r="AR275" s="2">
        <f t="shared" si="454"/>
        <v>0</v>
      </c>
      <c r="AS275" s="2">
        <f t="shared" si="455"/>
        <v>0</v>
      </c>
      <c r="AT275" s="2">
        <f t="shared" si="456"/>
        <v>0</v>
      </c>
      <c r="AU275" s="2">
        <f t="shared" si="457"/>
        <v>0</v>
      </c>
      <c r="AV275" s="2">
        <f t="shared" si="458"/>
        <v>0</v>
      </c>
      <c r="AW275" s="2">
        <f t="shared" si="459"/>
        <v>0</v>
      </c>
      <c r="AX275" s="2">
        <f t="shared" si="460"/>
        <v>0</v>
      </c>
      <c r="AY275" s="2">
        <f t="shared" si="461"/>
        <v>0</v>
      </c>
      <c r="AZ275" s="2">
        <f t="shared" si="462"/>
        <v>0</v>
      </c>
      <c r="BA275" s="2">
        <f t="shared" si="463"/>
        <v>0</v>
      </c>
    </row>
    <row r="276" spans="1:53" x14ac:dyDescent="0.2">
      <c r="A276" s="2" t="str">
        <f t="shared" si="376"/>
        <v>Kiskiack Golf Club</v>
      </c>
      <c r="B276" s="2">
        <v>8</v>
      </c>
      <c r="C276" s="2">
        <f t="shared" ref="C276:I276" si="467">C99</f>
        <v>485</v>
      </c>
      <c r="D276" s="2">
        <f t="shared" si="467"/>
        <v>5</v>
      </c>
      <c r="E276" s="2">
        <f t="shared" si="467"/>
        <v>1</v>
      </c>
      <c r="F276" s="2">
        <f t="shared" si="467"/>
        <v>5</v>
      </c>
      <c r="G276" s="2">
        <f t="shared" si="467"/>
        <v>6</v>
      </c>
      <c r="H276" s="2">
        <f t="shared" si="467"/>
        <v>5</v>
      </c>
      <c r="I276" s="2">
        <f t="shared" si="467"/>
        <v>6</v>
      </c>
      <c r="J276" s="2">
        <f t="shared" si="424"/>
        <v>0</v>
      </c>
      <c r="K276" s="2">
        <f t="shared" si="429"/>
        <v>0</v>
      </c>
      <c r="L276" s="2">
        <f t="shared" si="430"/>
        <v>0</v>
      </c>
      <c r="M276" s="2">
        <f t="shared" si="418"/>
        <v>0</v>
      </c>
      <c r="N276" s="2">
        <f t="shared" si="419"/>
        <v>0</v>
      </c>
      <c r="O276" s="2">
        <f t="shared" si="420"/>
        <v>0</v>
      </c>
      <c r="P276" s="2">
        <f t="shared" si="421"/>
        <v>0</v>
      </c>
      <c r="Q276" s="2">
        <f t="shared" si="381"/>
        <v>0</v>
      </c>
      <c r="R276" s="2">
        <f t="shared" si="431"/>
        <v>1</v>
      </c>
      <c r="S276" s="2">
        <f t="shared" si="432"/>
        <v>1</v>
      </c>
      <c r="T276" s="2">
        <f t="shared" si="433"/>
        <v>0</v>
      </c>
      <c r="U276" s="2">
        <f t="shared" si="434"/>
        <v>0</v>
      </c>
      <c r="V276" s="2">
        <f t="shared" si="427"/>
        <v>0</v>
      </c>
      <c r="W276" s="2">
        <f t="shared" si="435"/>
        <v>0</v>
      </c>
      <c r="X276" s="2">
        <f t="shared" si="436"/>
        <v>0</v>
      </c>
      <c r="Y276" s="2">
        <f t="shared" si="437"/>
        <v>0</v>
      </c>
      <c r="Z276" s="2">
        <f t="shared" si="438"/>
        <v>0</v>
      </c>
      <c r="AA276" s="2">
        <f t="shared" si="390"/>
        <v>0</v>
      </c>
      <c r="AB276" s="2">
        <f t="shared" si="439"/>
        <v>1</v>
      </c>
      <c r="AC276" s="2">
        <f t="shared" si="440"/>
        <v>1</v>
      </c>
      <c r="AD276" s="2">
        <f t="shared" si="441"/>
        <v>0</v>
      </c>
      <c r="AE276" s="2">
        <f t="shared" si="442"/>
        <v>0</v>
      </c>
      <c r="AF276" s="2">
        <f t="shared" si="443"/>
        <v>0</v>
      </c>
      <c r="AG276" s="2">
        <f t="shared" si="444"/>
        <v>0</v>
      </c>
      <c r="AH276" s="2">
        <f t="shared" si="445"/>
        <v>0</v>
      </c>
      <c r="AI276" s="2">
        <f t="shared" si="446"/>
        <v>0</v>
      </c>
      <c r="AJ276" s="2">
        <f t="shared" si="447"/>
        <v>0</v>
      </c>
      <c r="AK276" s="2">
        <f t="shared" si="448"/>
        <v>1</v>
      </c>
      <c r="AL276" s="2">
        <f t="shared" si="401"/>
        <v>1</v>
      </c>
      <c r="AM276" s="2">
        <f t="shared" si="449"/>
        <v>2</v>
      </c>
      <c r="AN276" s="2">
        <f t="shared" si="450"/>
        <v>1</v>
      </c>
      <c r="AO276" s="2">
        <f t="shared" si="451"/>
        <v>485</v>
      </c>
      <c r="AP276" s="2">
        <f t="shared" si="452"/>
        <v>5</v>
      </c>
      <c r="AQ276" s="2">
        <f t="shared" si="453"/>
        <v>5</v>
      </c>
      <c r="AR276" s="2">
        <f t="shared" si="454"/>
        <v>6</v>
      </c>
      <c r="AS276" s="2">
        <f t="shared" si="455"/>
        <v>5</v>
      </c>
      <c r="AT276" s="2">
        <f t="shared" si="456"/>
        <v>6</v>
      </c>
      <c r="AU276" s="2">
        <f t="shared" si="457"/>
        <v>0</v>
      </c>
      <c r="AV276" s="2">
        <f t="shared" si="458"/>
        <v>0</v>
      </c>
      <c r="AW276" s="2">
        <f t="shared" si="459"/>
        <v>0</v>
      </c>
      <c r="AX276" s="2">
        <f t="shared" si="460"/>
        <v>0</v>
      </c>
      <c r="AY276" s="2">
        <f t="shared" si="461"/>
        <v>0</v>
      </c>
      <c r="AZ276" s="2">
        <f t="shared" si="462"/>
        <v>0</v>
      </c>
      <c r="BA276" s="2">
        <f t="shared" si="463"/>
        <v>0</v>
      </c>
    </row>
    <row r="277" spans="1:53" x14ac:dyDescent="0.2">
      <c r="A277" s="2" t="str">
        <f t="shared" si="376"/>
        <v>Kiskiack Golf Club</v>
      </c>
      <c r="B277" s="2">
        <v>9</v>
      </c>
      <c r="C277" s="2">
        <f t="shared" ref="C277:I277" si="468">C100</f>
        <v>292</v>
      </c>
      <c r="D277" s="2">
        <f t="shared" si="468"/>
        <v>4</v>
      </c>
      <c r="E277" s="2">
        <f t="shared" si="468"/>
        <v>11</v>
      </c>
      <c r="F277" s="2">
        <f t="shared" si="468"/>
        <v>5</v>
      </c>
      <c r="G277" s="2">
        <f t="shared" si="468"/>
        <v>6</v>
      </c>
      <c r="H277" s="2">
        <f t="shared" si="468"/>
        <v>4</v>
      </c>
      <c r="I277" s="2">
        <f t="shared" si="468"/>
        <v>4</v>
      </c>
      <c r="J277" s="2">
        <f t="shared" si="424"/>
        <v>0</v>
      </c>
      <c r="K277" s="2">
        <f t="shared" si="429"/>
        <v>0</v>
      </c>
      <c r="L277" s="2">
        <f t="shared" si="430"/>
        <v>0</v>
      </c>
      <c r="M277" s="2">
        <f t="shared" si="418"/>
        <v>0</v>
      </c>
      <c r="N277" s="2">
        <f t="shared" si="419"/>
        <v>0</v>
      </c>
      <c r="O277" s="2">
        <f t="shared" si="420"/>
        <v>0</v>
      </c>
      <c r="P277" s="2">
        <f t="shared" si="421"/>
        <v>0</v>
      </c>
      <c r="Q277" s="2">
        <f t="shared" si="381"/>
        <v>1</v>
      </c>
      <c r="R277" s="2">
        <f t="shared" si="431"/>
        <v>1</v>
      </c>
      <c r="S277" s="2">
        <f t="shared" si="432"/>
        <v>2</v>
      </c>
      <c r="T277" s="2">
        <f t="shared" si="433"/>
        <v>1</v>
      </c>
      <c r="U277" s="2">
        <f t="shared" si="434"/>
        <v>292</v>
      </c>
      <c r="V277" s="2">
        <f t="shared" si="427"/>
        <v>4</v>
      </c>
      <c r="W277" s="2">
        <f t="shared" si="435"/>
        <v>5</v>
      </c>
      <c r="X277" s="2">
        <f t="shared" si="436"/>
        <v>6</v>
      </c>
      <c r="Y277" s="2">
        <f t="shared" si="437"/>
        <v>4</v>
      </c>
      <c r="Z277" s="2">
        <f t="shared" si="438"/>
        <v>4</v>
      </c>
      <c r="AA277" s="2">
        <f t="shared" si="390"/>
        <v>1</v>
      </c>
      <c r="AB277" s="2">
        <f t="shared" si="439"/>
        <v>0</v>
      </c>
      <c r="AC277" s="2">
        <f t="shared" si="440"/>
        <v>1</v>
      </c>
      <c r="AD277" s="2">
        <f t="shared" si="441"/>
        <v>0</v>
      </c>
      <c r="AE277" s="2">
        <f t="shared" si="442"/>
        <v>0</v>
      </c>
      <c r="AF277" s="2">
        <f t="shared" si="443"/>
        <v>0</v>
      </c>
      <c r="AG277" s="2">
        <f t="shared" si="444"/>
        <v>0</v>
      </c>
      <c r="AH277" s="2">
        <f t="shared" si="445"/>
        <v>0</v>
      </c>
      <c r="AI277" s="2">
        <f t="shared" si="446"/>
        <v>0</v>
      </c>
      <c r="AJ277" s="2">
        <f t="shared" si="447"/>
        <v>0</v>
      </c>
      <c r="AK277" s="2">
        <f t="shared" si="448"/>
        <v>1</v>
      </c>
      <c r="AL277" s="2">
        <f t="shared" si="401"/>
        <v>0</v>
      </c>
      <c r="AM277" s="2">
        <f t="shared" si="449"/>
        <v>1</v>
      </c>
      <c r="AN277" s="2">
        <f t="shared" si="450"/>
        <v>0</v>
      </c>
      <c r="AO277" s="2">
        <f t="shared" si="451"/>
        <v>0</v>
      </c>
      <c r="AP277" s="2">
        <f t="shared" si="452"/>
        <v>0</v>
      </c>
      <c r="AQ277" s="2">
        <f t="shared" si="453"/>
        <v>0</v>
      </c>
      <c r="AR277" s="2">
        <f t="shared" si="454"/>
        <v>0</v>
      </c>
      <c r="AS277" s="2">
        <f t="shared" si="455"/>
        <v>0</v>
      </c>
      <c r="AT277" s="2">
        <f t="shared" si="456"/>
        <v>0</v>
      </c>
      <c r="AU277" s="2">
        <f t="shared" si="457"/>
        <v>0</v>
      </c>
      <c r="AV277" s="2">
        <f t="shared" si="458"/>
        <v>0</v>
      </c>
      <c r="AW277" s="2">
        <f t="shared" si="459"/>
        <v>0</v>
      </c>
      <c r="AX277" s="2">
        <f t="shared" si="460"/>
        <v>0</v>
      </c>
      <c r="AY277" s="2">
        <f t="shared" si="461"/>
        <v>0</v>
      </c>
      <c r="AZ277" s="2">
        <f t="shared" si="462"/>
        <v>0</v>
      </c>
      <c r="BA277" s="2">
        <f t="shared" si="463"/>
        <v>0</v>
      </c>
    </row>
    <row r="278" spans="1:53" x14ac:dyDescent="0.2">
      <c r="A278" s="2" t="str">
        <f t="shared" si="376"/>
        <v>Kiskiack Golf Club</v>
      </c>
      <c r="B278" s="2">
        <v>10</v>
      </c>
      <c r="C278" s="2">
        <f t="shared" ref="C278:I278" si="469">C101</f>
        <v>282</v>
      </c>
      <c r="D278" s="2">
        <f t="shared" si="469"/>
        <v>4</v>
      </c>
      <c r="E278" s="2">
        <f t="shared" si="469"/>
        <v>14</v>
      </c>
      <c r="F278" s="2">
        <f t="shared" si="469"/>
        <v>6</v>
      </c>
      <c r="G278" s="2">
        <f t="shared" si="469"/>
        <v>5</v>
      </c>
      <c r="H278" s="2">
        <f t="shared" si="469"/>
        <v>3</v>
      </c>
      <c r="I278" s="2">
        <f t="shared" si="469"/>
        <v>3</v>
      </c>
      <c r="J278" s="2">
        <f t="shared" si="424"/>
        <v>0</v>
      </c>
      <c r="K278" s="2">
        <f t="shared" si="429"/>
        <v>0</v>
      </c>
      <c r="L278" s="2">
        <f t="shared" si="430"/>
        <v>0</v>
      </c>
      <c r="M278" s="2">
        <f t="shared" si="418"/>
        <v>0</v>
      </c>
      <c r="N278" s="2">
        <f t="shared" si="419"/>
        <v>0</v>
      </c>
      <c r="O278" s="2">
        <f t="shared" si="420"/>
        <v>0</v>
      </c>
      <c r="P278" s="2">
        <f t="shared" si="421"/>
        <v>0</v>
      </c>
      <c r="Q278" s="2">
        <f t="shared" si="381"/>
        <v>1</v>
      </c>
      <c r="R278" s="2">
        <f t="shared" si="431"/>
        <v>1</v>
      </c>
      <c r="S278" s="2">
        <f t="shared" si="432"/>
        <v>2</v>
      </c>
      <c r="T278" s="2">
        <f t="shared" si="433"/>
        <v>1</v>
      </c>
      <c r="U278" s="2">
        <f t="shared" si="434"/>
        <v>282</v>
      </c>
      <c r="V278" s="2">
        <f t="shared" si="427"/>
        <v>4</v>
      </c>
      <c r="W278" s="2">
        <f t="shared" si="435"/>
        <v>6</v>
      </c>
      <c r="X278" s="2">
        <f t="shared" si="436"/>
        <v>5</v>
      </c>
      <c r="Y278" s="2">
        <f t="shared" si="437"/>
        <v>3</v>
      </c>
      <c r="Z278" s="2">
        <f t="shared" si="438"/>
        <v>3</v>
      </c>
      <c r="AA278" s="2">
        <f t="shared" si="390"/>
        <v>1</v>
      </c>
      <c r="AB278" s="2">
        <f t="shared" si="439"/>
        <v>0</v>
      </c>
      <c r="AC278" s="2">
        <f t="shared" si="440"/>
        <v>1</v>
      </c>
      <c r="AD278" s="2">
        <f t="shared" si="441"/>
        <v>0</v>
      </c>
      <c r="AE278" s="2">
        <f t="shared" si="442"/>
        <v>0</v>
      </c>
      <c r="AF278" s="2">
        <f t="shared" si="443"/>
        <v>0</v>
      </c>
      <c r="AG278" s="2">
        <f t="shared" si="444"/>
        <v>0</v>
      </c>
      <c r="AH278" s="2">
        <f t="shared" si="445"/>
        <v>0</v>
      </c>
      <c r="AI278" s="2">
        <f t="shared" si="446"/>
        <v>0</v>
      </c>
      <c r="AJ278" s="2">
        <f t="shared" si="447"/>
        <v>0</v>
      </c>
      <c r="AK278" s="2">
        <f t="shared" si="448"/>
        <v>1</v>
      </c>
      <c r="AL278" s="2">
        <f t="shared" si="401"/>
        <v>0</v>
      </c>
      <c r="AM278" s="2">
        <f t="shared" si="449"/>
        <v>1</v>
      </c>
      <c r="AN278" s="2">
        <f t="shared" si="450"/>
        <v>0</v>
      </c>
      <c r="AO278" s="2">
        <f t="shared" si="451"/>
        <v>0</v>
      </c>
      <c r="AP278" s="2">
        <f t="shared" si="452"/>
        <v>0</v>
      </c>
      <c r="AQ278" s="2">
        <f t="shared" si="453"/>
        <v>0</v>
      </c>
      <c r="AR278" s="2">
        <f t="shared" si="454"/>
        <v>0</v>
      </c>
      <c r="AS278" s="2">
        <f t="shared" si="455"/>
        <v>0</v>
      </c>
      <c r="AT278" s="2">
        <f t="shared" si="456"/>
        <v>0</v>
      </c>
      <c r="AU278" s="2">
        <f t="shared" si="457"/>
        <v>0</v>
      </c>
      <c r="AV278" s="2">
        <f t="shared" si="458"/>
        <v>0</v>
      </c>
      <c r="AW278" s="2">
        <f t="shared" si="459"/>
        <v>0</v>
      </c>
      <c r="AX278" s="2">
        <f t="shared" si="460"/>
        <v>0</v>
      </c>
      <c r="AY278" s="2">
        <f t="shared" si="461"/>
        <v>0</v>
      </c>
      <c r="AZ278" s="2">
        <f t="shared" si="462"/>
        <v>0</v>
      </c>
      <c r="BA278" s="2">
        <f t="shared" si="463"/>
        <v>0</v>
      </c>
    </row>
    <row r="279" spans="1:53" x14ac:dyDescent="0.2">
      <c r="A279" s="2" t="str">
        <f t="shared" si="376"/>
        <v>Kiskiack Golf Club</v>
      </c>
      <c r="B279" s="2">
        <v>11</v>
      </c>
      <c r="C279" s="2">
        <f t="shared" ref="C279:I279" si="470">C102</f>
        <v>151</v>
      </c>
      <c r="D279" s="2">
        <f t="shared" si="470"/>
        <v>3</v>
      </c>
      <c r="E279" s="2">
        <f t="shared" si="470"/>
        <v>12</v>
      </c>
      <c r="F279" s="2">
        <f t="shared" si="470"/>
        <v>4</v>
      </c>
      <c r="G279" s="2">
        <f t="shared" si="470"/>
        <v>4</v>
      </c>
      <c r="H279" s="2">
        <f t="shared" si="470"/>
        <v>4</v>
      </c>
      <c r="I279" s="2">
        <f t="shared" si="470"/>
        <v>3</v>
      </c>
      <c r="J279" s="2">
        <f t="shared" si="424"/>
        <v>1</v>
      </c>
      <c r="K279" s="2">
        <f t="shared" si="429"/>
        <v>151</v>
      </c>
      <c r="L279" s="2">
        <f t="shared" si="430"/>
        <v>3</v>
      </c>
      <c r="M279" s="2">
        <f t="shared" si="418"/>
        <v>4</v>
      </c>
      <c r="N279" s="2">
        <f t="shared" si="419"/>
        <v>4</v>
      </c>
      <c r="O279" s="2">
        <f t="shared" si="420"/>
        <v>4</v>
      </c>
      <c r="P279" s="2">
        <f t="shared" si="421"/>
        <v>3</v>
      </c>
      <c r="Q279" s="2">
        <f t="shared" si="381"/>
        <v>1</v>
      </c>
      <c r="R279" s="2">
        <f t="shared" si="431"/>
        <v>0</v>
      </c>
      <c r="S279" s="2">
        <f t="shared" si="432"/>
        <v>1</v>
      </c>
      <c r="T279" s="2">
        <f t="shared" si="433"/>
        <v>0</v>
      </c>
      <c r="U279" s="2">
        <f t="shared" si="434"/>
        <v>0</v>
      </c>
      <c r="V279" s="2">
        <f t="shared" si="427"/>
        <v>0</v>
      </c>
      <c r="W279" s="2">
        <f t="shared" si="435"/>
        <v>0</v>
      </c>
      <c r="X279" s="2">
        <f t="shared" si="436"/>
        <v>0</v>
      </c>
      <c r="Y279" s="2">
        <f t="shared" si="437"/>
        <v>0</v>
      </c>
      <c r="Z279" s="2">
        <f t="shared" si="438"/>
        <v>0</v>
      </c>
      <c r="AA279" s="2">
        <f t="shared" si="390"/>
        <v>1</v>
      </c>
      <c r="AB279" s="2">
        <f t="shared" si="439"/>
        <v>0</v>
      </c>
      <c r="AC279" s="2">
        <f t="shared" si="440"/>
        <v>1</v>
      </c>
      <c r="AD279" s="2">
        <f t="shared" si="441"/>
        <v>0</v>
      </c>
      <c r="AE279" s="2">
        <f t="shared" si="442"/>
        <v>0</v>
      </c>
      <c r="AF279" s="2">
        <f t="shared" si="443"/>
        <v>0</v>
      </c>
      <c r="AG279" s="2">
        <f t="shared" si="444"/>
        <v>0</v>
      </c>
      <c r="AH279" s="2">
        <f t="shared" si="445"/>
        <v>0</v>
      </c>
      <c r="AI279" s="2">
        <f t="shared" si="446"/>
        <v>0</v>
      </c>
      <c r="AJ279" s="2">
        <f t="shared" si="447"/>
        <v>0</v>
      </c>
      <c r="AK279" s="2">
        <f t="shared" si="448"/>
        <v>1</v>
      </c>
      <c r="AL279" s="2">
        <f t="shared" si="401"/>
        <v>0</v>
      </c>
      <c r="AM279" s="2">
        <f t="shared" si="449"/>
        <v>1</v>
      </c>
      <c r="AN279" s="2">
        <f t="shared" si="450"/>
        <v>0</v>
      </c>
      <c r="AO279" s="2">
        <f t="shared" si="451"/>
        <v>0</v>
      </c>
      <c r="AP279" s="2">
        <f t="shared" si="452"/>
        <v>0</v>
      </c>
      <c r="AQ279" s="2">
        <f t="shared" si="453"/>
        <v>0</v>
      </c>
      <c r="AR279" s="2">
        <f t="shared" si="454"/>
        <v>0</v>
      </c>
      <c r="AS279" s="2">
        <f t="shared" si="455"/>
        <v>0</v>
      </c>
      <c r="AT279" s="2">
        <f t="shared" si="456"/>
        <v>0</v>
      </c>
      <c r="AU279" s="2">
        <f t="shared" si="457"/>
        <v>0</v>
      </c>
      <c r="AV279" s="2">
        <f t="shared" si="458"/>
        <v>0</v>
      </c>
      <c r="AW279" s="2">
        <f t="shared" si="459"/>
        <v>0</v>
      </c>
      <c r="AX279" s="2">
        <f t="shared" si="460"/>
        <v>0</v>
      </c>
      <c r="AY279" s="2">
        <f t="shared" si="461"/>
        <v>0</v>
      </c>
      <c r="AZ279" s="2">
        <f t="shared" si="462"/>
        <v>0</v>
      </c>
      <c r="BA279" s="2">
        <f t="shared" si="463"/>
        <v>0</v>
      </c>
    </row>
    <row r="280" spans="1:53" x14ac:dyDescent="0.2">
      <c r="A280" s="2" t="str">
        <f t="shared" si="376"/>
        <v>Kiskiack Golf Club</v>
      </c>
      <c r="B280" s="2">
        <v>12</v>
      </c>
      <c r="C280" s="2">
        <f t="shared" ref="C280:I280" si="471">C103</f>
        <v>291</v>
      </c>
      <c r="D280" s="2">
        <f t="shared" si="471"/>
        <v>4</v>
      </c>
      <c r="E280" s="2">
        <f t="shared" si="471"/>
        <v>8</v>
      </c>
      <c r="F280" s="2">
        <f t="shared" si="471"/>
        <v>7</v>
      </c>
      <c r="G280" s="2">
        <f t="shared" si="471"/>
        <v>5</v>
      </c>
      <c r="H280" s="2">
        <f t="shared" si="471"/>
        <v>4</v>
      </c>
      <c r="I280" s="2">
        <f t="shared" si="471"/>
        <v>4</v>
      </c>
      <c r="J280" s="2">
        <f t="shared" si="424"/>
        <v>0</v>
      </c>
      <c r="K280" s="2">
        <f t="shared" si="429"/>
        <v>0</v>
      </c>
      <c r="L280" s="2">
        <f t="shared" si="430"/>
        <v>0</v>
      </c>
      <c r="M280" s="2">
        <f t="shared" si="418"/>
        <v>0</v>
      </c>
      <c r="N280" s="2">
        <f t="shared" si="419"/>
        <v>0</v>
      </c>
      <c r="O280" s="2">
        <f t="shared" si="420"/>
        <v>0</v>
      </c>
      <c r="P280" s="2">
        <f t="shared" si="421"/>
        <v>0</v>
      </c>
      <c r="Q280" s="2">
        <f t="shared" si="381"/>
        <v>1</v>
      </c>
      <c r="R280" s="2">
        <f t="shared" si="431"/>
        <v>1</v>
      </c>
      <c r="S280" s="2">
        <f t="shared" si="432"/>
        <v>2</v>
      </c>
      <c r="T280" s="2">
        <f t="shared" si="433"/>
        <v>1</v>
      </c>
      <c r="U280" s="2">
        <f t="shared" si="434"/>
        <v>291</v>
      </c>
      <c r="V280" s="2">
        <f t="shared" si="427"/>
        <v>4</v>
      </c>
      <c r="W280" s="2">
        <f t="shared" si="435"/>
        <v>7</v>
      </c>
      <c r="X280" s="2">
        <f t="shared" si="436"/>
        <v>5</v>
      </c>
      <c r="Y280" s="2">
        <f t="shared" si="437"/>
        <v>4</v>
      </c>
      <c r="Z280" s="2">
        <f t="shared" si="438"/>
        <v>4</v>
      </c>
      <c r="AA280" s="2">
        <f t="shared" si="390"/>
        <v>1</v>
      </c>
      <c r="AB280" s="2">
        <f t="shared" si="439"/>
        <v>0</v>
      </c>
      <c r="AC280" s="2">
        <f t="shared" si="440"/>
        <v>1</v>
      </c>
      <c r="AD280" s="2">
        <f t="shared" si="441"/>
        <v>0</v>
      </c>
      <c r="AE280" s="2">
        <f t="shared" si="442"/>
        <v>0</v>
      </c>
      <c r="AF280" s="2">
        <f t="shared" si="443"/>
        <v>0</v>
      </c>
      <c r="AG280" s="2">
        <f t="shared" si="444"/>
        <v>0</v>
      </c>
      <c r="AH280" s="2">
        <f t="shared" si="445"/>
        <v>0</v>
      </c>
      <c r="AI280" s="2">
        <f t="shared" si="446"/>
        <v>0</v>
      </c>
      <c r="AJ280" s="2">
        <f t="shared" si="447"/>
        <v>0</v>
      </c>
      <c r="AK280" s="2">
        <f t="shared" si="448"/>
        <v>1</v>
      </c>
      <c r="AL280" s="2">
        <f t="shared" si="401"/>
        <v>0</v>
      </c>
      <c r="AM280" s="2">
        <f t="shared" si="449"/>
        <v>1</v>
      </c>
      <c r="AN280" s="2">
        <f t="shared" si="450"/>
        <v>0</v>
      </c>
      <c r="AO280" s="2">
        <f t="shared" si="451"/>
        <v>0</v>
      </c>
      <c r="AP280" s="2">
        <f t="shared" si="452"/>
        <v>0</v>
      </c>
      <c r="AQ280" s="2">
        <f t="shared" si="453"/>
        <v>0</v>
      </c>
      <c r="AR280" s="2">
        <f t="shared" si="454"/>
        <v>0</v>
      </c>
      <c r="AS280" s="2">
        <f t="shared" si="455"/>
        <v>0</v>
      </c>
      <c r="AT280" s="2">
        <f t="shared" si="456"/>
        <v>0</v>
      </c>
      <c r="AU280" s="2">
        <f t="shared" si="457"/>
        <v>0</v>
      </c>
      <c r="AV280" s="2">
        <f t="shared" si="458"/>
        <v>0</v>
      </c>
      <c r="AW280" s="2">
        <f t="shared" si="459"/>
        <v>0</v>
      </c>
      <c r="AX280" s="2">
        <f t="shared" si="460"/>
        <v>0</v>
      </c>
      <c r="AY280" s="2">
        <f t="shared" si="461"/>
        <v>0</v>
      </c>
      <c r="AZ280" s="2">
        <f t="shared" si="462"/>
        <v>0</v>
      </c>
      <c r="BA280" s="2">
        <f t="shared" si="463"/>
        <v>0</v>
      </c>
    </row>
    <row r="281" spans="1:53" x14ac:dyDescent="0.2">
      <c r="A281" s="2" t="str">
        <f t="shared" si="376"/>
        <v>Kiskiack Golf Club</v>
      </c>
      <c r="B281" s="2">
        <v>13</v>
      </c>
      <c r="C281" s="2">
        <f t="shared" ref="C281:I281" si="472">C104</f>
        <v>324</v>
      </c>
      <c r="D281" s="2">
        <f t="shared" si="472"/>
        <v>4</v>
      </c>
      <c r="E281" s="2">
        <f t="shared" si="472"/>
        <v>2</v>
      </c>
      <c r="F281" s="2">
        <f t="shared" si="472"/>
        <v>7</v>
      </c>
      <c r="G281" s="2">
        <f t="shared" si="472"/>
        <v>6</v>
      </c>
      <c r="H281" s="2">
        <f t="shared" si="472"/>
        <v>4</v>
      </c>
      <c r="I281" s="2">
        <f t="shared" si="472"/>
        <v>5</v>
      </c>
      <c r="J281" s="2">
        <f t="shared" si="424"/>
        <v>0</v>
      </c>
      <c r="K281" s="2">
        <f t="shared" si="429"/>
        <v>0</v>
      </c>
      <c r="L281" s="2">
        <f t="shared" si="430"/>
        <v>0</v>
      </c>
      <c r="M281" s="2">
        <f t="shared" si="418"/>
        <v>0</v>
      </c>
      <c r="N281" s="2">
        <f t="shared" si="419"/>
        <v>0</v>
      </c>
      <c r="O281" s="2">
        <f t="shared" si="420"/>
        <v>0</v>
      </c>
      <c r="P281" s="2">
        <f t="shared" si="421"/>
        <v>0</v>
      </c>
      <c r="Q281" s="2">
        <f t="shared" si="381"/>
        <v>0</v>
      </c>
      <c r="R281" s="2">
        <f t="shared" si="431"/>
        <v>1</v>
      </c>
      <c r="S281" s="2">
        <f t="shared" si="432"/>
        <v>1</v>
      </c>
      <c r="T281" s="2">
        <f t="shared" si="433"/>
        <v>0</v>
      </c>
      <c r="U281" s="2">
        <f t="shared" si="434"/>
        <v>0</v>
      </c>
      <c r="V281" s="2">
        <f t="shared" si="427"/>
        <v>0</v>
      </c>
      <c r="W281" s="2">
        <f t="shared" si="435"/>
        <v>0</v>
      </c>
      <c r="X281" s="2">
        <f t="shared" si="436"/>
        <v>0</v>
      </c>
      <c r="Y281" s="2">
        <f t="shared" si="437"/>
        <v>0</v>
      </c>
      <c r="Z281" s="2">
        <f t="shared" si="438"/>
        <v>0</v>
      </c>
      <c r="AA281" s="2">
        <f t="shared" si="390"/>
        <v>1</v>
      </c>
      <c r="AB281" s="2">
        <f t="shared" si="439"/>
        <v>1</v>
      </c>
      <c r="AC281" s="2">
        <f t="shared" si="440"/>
        <v>2</v>
      </c>
      <c r="AD281" s="2">
        <f t="shared" si="441"/>
        <v>1</v>
      </c>
      <c r="AE281" s="2">
        <f t="shared" si="442"/>
        <v>324</v>
      </c>
      <c r="AF281" s="2">
        <f t="shared" si="443"/>
        <v>4</v>
      </c>
      <c r="AG281" s="2">
        <f t="shared" si="444"/>
        <v>7</v>
      </c>
      <c r="AH281" s="2">
        <f t="shared" si="445"/>
        <v>6</v>
      </c>
      <c r="AI281" s="2">
        <f t="shared" si="446"/>
        <v>4</v>
      </c>
      <c r="AJ281" s="2">
        <f t="shared" si="447"/>
        <v>5</v>
      </c>
      <c r="AK281" s="2">
        <f t="shared" si="448"/>
        <v>1</v>
      </c>
      <c r="AL281" s="2">
        <f t="shared" si="401"/>
        <v>0</v>
      </c>
      <c r="AM281" s="2">
        <f t="shared" si="449"/>
        <v>1</v>
      </c>
      <c r="AN281" s="2">
        <f t="shared" si="450"/>
        <v>0</v>
      </c>
      <c r="AO281" s="2">
        <f t="shared" si="451"/>
        <v>0</v>
      </c>
      <c r="AP281" s="2">
        <f t="shared" si="452"/>
        <v>0</v>
      </c>
      <c r="AQ281" s="2">
        <f t="shared" si="453"/>
        <v>0</v>
      </c>
      <c r="AR281" s="2">
        <f t="shared" si="454"/>
        <v>0</v>
      </c>
      <c r="AS281" s="2">
        <f t="shared" si="455"/>
        <v>0</v>
      </c>
      <c r="AT281" s="2">
        <f t="shared" si="456"/>
        <v>0</v>
      </c>
      <c r="AU281" s="2">
        <f t="shared" si="457"/>
        <v>0</v>
      </c>
      <c r="AV281" s="2">
        <f t="shared" si="458"/>
        <v>0</v>
      </c>
      <c r="AW281" s="2">
        <f t="shared" si="459"/>
        <v>0</v>
      </c>
      <c r="AX281" s="2">
        <f t="shared" si="460"/>
        <v>0</v>
      </c>
      <c r="AY281" s="2">
        <f t="shared" si="461"/>
        <v>0</v>
      </c>
      <c r="AZ281" s="2">
        <f t="shared" si="462"/>
        <v>0</v>
      </c>
      <c r="BA281" s="2">
        <f t="shared" si="463"/>
        <v>0</v>
      </c>
    </row>
    <row r="282" spans="1:53" x14ac:dyDescent="0.2">
      <c r="A282" s="2" t="str">
        <f t="shared" si="376"/>
        <v>Kiskiack Golf Club</v>
      </c>
      <c r="B282" s="2">
        <v>14</v>
      </c>
      <c r="C282" s="2">
        <f t="shared" ref="C282:I282" si="473">C105</f>
        <v>419</v>
      </c>
      <c r="D282" s="2">
        <f t="shared" si="473"/>
        <v>5</v>
      </c>
      <c r="E282" s="2">
        <f t="shared" si="473"/>
        <v>6</v>
      </c>
      <c r="F282" s="2">
        <f t="shared" si="473"/>
        <v>4</v>
      </c>
      <c r="G282" s="2">
        <f t="shared" si="473"/>
        <v>7</v>
      </c>
      <c r="H282" s="2">
        <f t="shared" si="473"/>
        <v>5</v>
      </c>
      <c r="I282" s="2">
        <f t="shared" si="473"/>
        <v>6</v>
      </c>
      <c r="J282" s="2">
        <f t="shared" si="424"/>
        <v>0</v>
      </c>
      <c r="K282" s="2">
        <f t="shared" si="429"/>
        <v>0</v>
      </c>
      <c r="L282" s="2">
        <f t="shared" si="430"/>
        <v>0</v>
      </c>
      <c r="M282" s="2">
        <f t="shared" si="418"/>
        <v>0</v>
      </c>
      <c r="N282" s="2">
        <f t="shared" si="419"/>
        <v>0</v>
      </c>
      <c r="O282" s="2">
        <f t="shared" si="420"/>
        <v>0</v>
      </c>
      <c r="P282" s="2">
        <f t="shared" si="421"/>
        <v>0</v>
      </c>
      <c r="Q282" s="2">
        <f t="shared" si="381"/>
        <v>0</v>
      </c>
      <c r="R282" s="2">
        <f t="shared" si="431"/>
        <v>1</v>
      </c>
      <c r="S282" s="2">
        <f t="shared" si="432"/>
        <v>1</v>
      </c>
      <c r="T282" s="2">
        <f t="shared" si="433"/>
        <v>0</v>
      </c>
      <c r="U282" s="2">
        <f t="shared" si="434"/>
        <v>0</v>
      </c>
      <c r="V282" s="2">
        <f t="shared" si="427"/>
        <v>0</v>
      </c>
      <c r="W282" s="2">
        <f t="shared" si="435"/>
        <v>0</v>
      </c>
      <c r="X282" s="2">
        <f t="shared" si="436"/>
        <v>0</v>
      </c>
      <c r="Y282" s="2">
        <f t="shared" si="437"/>
        <v>0</v>
      </c>
      <c r="Z282" s="2">
        <f t="shared" si="438"/>
        <v>0</v>
      </c>
      <c r="AA282" s="2">
        <f t="shared" si="390"/>
        <v>0</v>
      </c>
      <c r="AB282" s="2">
        <f t="shared" si="439"/>
        <v>1</v>
      </c>
      <c r="AC282" s="2">
        <f t="shared" si="440"/>
        <v>1</v>
      </c>
      <c r="AD282" s="2">
        <f t="shared" si="441"/>
        <v>0</v>
      </c>
      <c r="AE282" s="2">
        <f t="shared" si="442"/>
        <v>0</v>
      </c>
      <c r="AF282" s="2">
        <f t="shared" si="443"/>
        <v>0</v>
      </c>
      <c r="AG282" s="2">
        <f t="shared" si="444"/>
        <v>0</v>
      </c>
      <c r="AH282" s="2">
        <f t="shared" si="445"/>
        <v>0</v>
      </c>
      <c r="AI282" s="2">
        <f t="shared" si="446"/>
        <v>0</v>
      </c>
      <c r="AJ282" s="2">
        <f t="shared" si="447"/>
        <v>0</v>
      </c>
      <c r="AK282" s="2">
        <f t="shared" si="448"/>
        <v>1</v>
      </c>
      <c r="AL282" s="2">
        <f t="shared" si="401"/>
        <v>1</v>
      </c>
      <c r="AM282" s="2">
        <f t="shared" si="449"/>
        <v>2</v>
      </c>
      <c r="AN282" s="2">
        <f t="shared" si="450"/>
        <v>1</v>
      </c>
      <c r="AO282" s="2">
        <f t="shared" si="451"/>
        <v>419</v>
      </c>
      <c r="AP282" s="2">
        <f t="shared" si="452"/>
        <v>5</v>
      </c>
      <c r="AQ282" s="2">
        <f t="shared" si="453"/>
        <v>4</v>
      </c>
      <c r="AR282" s="2">
        <f t="shared" si="454"/>
        <v>7</v>
      </c>
      <c r="AS282" s="2">
        <f t="shared" si="455"/>
        <v>5</v>
      </c>
      <c r="AT282" s="2">
        <f t="shared" si="456"/>
        <v>6</v>
      </c>
      <c r="AU282" s="2">
        <f t="shared" si="457"/>
        <v>0</v>
      </c>
      <c r="AV282" s="2">
        <f t="shared" si="458"/>
        <v>0</v>
      </c>
      <c r="AW282" s="2">
        <f t="shared" si="459"/>
        <v>0</v>
      </c>
      <c r="AX282" s="2">
        <f t="shared" si="460"/>
        <v>0</v>
      </c>
      <c r="AY282" s="2">
        <f t="shared" si="461"/>
        <v>0</v>
      </c>
      <c r="AZ282" s="2">
        <f t="shared" si="462"/>
        <v>0</v>
      </c>
      <c r="BA282" s="2">
        <f t="shared" si="463"/>
        <v>0</v>
      </c>
    </row>
    <row r="283" spans="1:53" x14ac:dyDescent="0.2">
      <c r="A283" s="2" t="str">
        <f t="shared" si="376"/>
        <v>Kiskiack Golf Club</v>
      </c>
      <c r="B283" s="2">
        <v>15</v>
      </c>
      <c r="C283" s="2">
        <f t="shared" ref="C283:I283" si="474">C106</f>
        <v>298</v>
      </c>
      <c r="D283" s="2">
        <f t="shared" si="474"/>
        <v>4</v>
      </c>
      <c r="E283" s="2">
        <f t="shared" si="474"/>
        <v>10</v>
      </c>
      <c r="F283" s="2">
        <f t="shared" si="474"/>
        <v>5</v>
      </c>
      <c r="G283" s="2">
        <f t="shared" si="474"/>
        <v>7</v>
      </c>
      <c r="H283" s="2">
        <f t="shared" si="474"/>
        <v>7</v>
      </c>
      <c r="I283" s="2">
        <f t="shared" si="474"/>
        <v>4</v>
      </c>
      <c r="J283" s="2">
        <f t="shared" si="424"/>
        <v>0</v>
      </c>
      <c r="K283" s="2">
        <f t="shared" si="429"/>
        <v>0</v>
      </c>
      <c r="L283" s="2">
        <f t="shared" si="430"/>
        <v>0</v>
      </c>
      <c r="M283" s="2">
        <f t="shared" si="418"/>
        <v>0</v>
      </c>
      <c r="N283" s="2">
        <f t="shared" si="419"/>
        <v>0</v>
      </c>
      <c r="O283" s="2">
        <f t="shared" si="420"/>
        <v>0</v>
      </c>
      <c r="P283" s="2">
        <f t="shared" si="421"/>
        <v>0</v>
      </c>
      <c r="Q283" s="2">
        <f t="shared" si="381"/>
        <v>1</v>
      </c>
      <c r="R283" s="2">
        <f t="shared" si="431"/>
        <v>1</v>
      </c>
      <c r="S283" s="2">
        <f t="shared" si="432"/>
        <v>2</v>
      </c>
      <c r="T283" s="2">
        <f t="shared" si="433"/>
        <v>1</v>
      </c>
      <c r="U283" s="2">
        <f t="shared" si="434"/>
        <v>298</v>
      </c>
      <c r="V283" s="2">
        <f t="shared" si="427"/>
        <v>4</v>
      </c>
      <c r="W283" s="2">
        <f t="shared" si="435"/>
        <v>5</v>
      </c>
      <c r="X283" s="2">
        <f t="shared" si="436"/>
        <v>7</v>
      </c>
      <c r="Y283" s="2">
        <f t="shared" si="437"/>
        <v>7</v>
      </c>
      <c r="Z283" s="2">
        <f t="shared" si="438"/>
        <v>4</v>
      </c>
      <c r="AA283" s="2">
        <f t="shared" si="390"/>
        <v>1</v>
      </c>
      <c r="AB283" s="2">
        <f t="shared" si="439"/>
        <v>0</v>
      </c>
      <c r="AC283" s="2">
        <f t="shared" si="440"/>
        <v>1</v>
      </c>
      <c r="AD283" s="2">
        <f t="shared" si="441"/>
        <v>0</v>
      </c>
      <c r="AE283" s="2">
        <f t="shared" si="442"/>
        <v>0</v>
      </c>
      <c r="AF283" s="2">
        <f t="shared" si="443"/>
        <v>0</v>
      </c>
      <c r="AG283" s="2">
        <f t="shared" si="444"/>
        <v>0</v>
      </c>
      <c r="AH283" s="2">
        <f t="shared" si="445"/>
        <v>0</v>
      </c>
      <c r="AI283" s="2">
        <f t="shared" si="446"/>
        <v>0</v>
      </c>
      <c r="AJ283" s="2">
        <f t="shared" si="447"/>
        <v>0</v>
      </c>
      <c r="AK283" s="2">
        <f t="shared" si="448"/>
        <v>1</v>
      </c>
      <c r="AL283" s="2">
        <f t="shared" si="401"/>
        <v>0</v>
      </c>
      <c r="AM283" s="2">
        <f t="shared" si="449"/>
        <v>1</v>
      </c>
      <c r="AN283" s="2">
        <f t="shared" si="450"/>
        <v>0</v>
      </c>
      <c r="AO283" s="2">
        <f t="shared" si="451"/>
        <v>0</v>
      </c>
      <c r="AP283" s="2">
        <f t="shared" si="452"/>
        <v>0</v>
      </c>
      <c r="AQ283" s="2">
        <f t="shared" si="453"/>
        <v>0</v>
      </c>
      <c r="AR283" s="2">
        <f t="shared" si="454"/>
        <v>0</v>
      </c>
      <c r="AS283" s="2">
        <f t="shared" si="455"/>
        <v>0</v>
      </c>
      <c r="AT283" s="2">
        <f t="shared" si="456"/>
        <v>0</v>
      </c>
      <c r="AU283" s="2">
        <f t="shared" si="457"/>
        <v>0</v>
      </c>
      <c r="AV283" s="2">
        <f t="shared" si="458"/>
        <v>0</v>
      </c>
      <c r="AW283" s="2">
        <f t="shared" si="459"/>
        <v>0</v>
      </c>
      <c r="AX283" s="2">
        <f t="shared" si="460"/>
        <v>0</v>
      </c>
      <c r="AY283" s="2">
        <f t="shared" si="461"/>
        <v>0</v>
      </c>
      <c r="AZ283" s="2">
        <f t="shared" si="462"/>
        <v>0</v>
      </c>
      <c r="BA283" s="2">
        <f t="shared" si="463"/>
        <v>0</v>
      </c>
    </row>
    <row r="284" spans="1:53" x14ac:dyDescent="0.2">
      <c r="A284" s="2" t="str">
        <f t="shared" si="376"/>
        <v>Kiskiack Golf Club</v>
      </c>
      <c r="B284" s="2">
        <v>16</v>
      </c>
      <c r="C284" s="2">
        <f t="shared" ref="C284:I284" si="475">C107</f>
        <v>335</v>
      </c>
      <c r="D284" s="2">
        <f t="shared" si="475"/>
        <v>4</v>
      </c>
      <c r="E284" s="2">
        <f t="shared" si="475"/>
        <v>16</v>
      </c>
      <c r="F284" s="2">
        <f t="shared" si="475"/>
        <v>4</v>
      </c>
      <c r="G284" s="2">
        <f t="shared" si="475"/>
        <v>7</v>
      </c>
      <c r="H284" s="2">
        <f t="shared" si="475"/>
        <v>6</v>
      </c>
      <c r="I284" s="2">
        <f t="shared" si="475"/>
        <v>4</v>
      </c>
      <c r="J284" s="2">
        <f t="shared" si="424"/>
        <v>0</v>
      </c>
      <c r="K284" s="2">
        <f t="shared" si="429"/>
        <v>0</v>
      </c>
      <c r="L284" s="2">
        <f t="shared" si="430"/>
        <v>0</v>
      </c>
      <c r="M284" s="2">
        <f t="shared" si="418"/>
        <v>0</v>
      </c>
      <c r="N284" s="2">
        <f t="shared" si="419"/>
        <v>0</v>
      </c>
      <c r="O284" s="2">
        <f t="shared" si="420"/>
        <v>0</v>
      </c>
      <c r="P284" s="2">
        <f t="shared" si="421"/>
        <v>0</v>
      </c>
      <c r="Q284" s="2">
        <f t="shared" si="381"/>
        <v>0</v>
      </c>
      <c r="R284" s="2">
        <f t="shared" si="431"/>
        <v>1</v>
      </c>
      <c r="S284" s="2">
        <f t="shared" si="432"/>
        <v>1</v>
      </c>
      <c r="T284" s="2">
        <f t="shared" si="433"/>
        <v>0</v>
      </c>
      <c r="U284" s="2">
        <f t="shared" si="434"/>
        <v>0</v>
      </c>
      <c r="V284" s="2">
        <f t="shared" si="427"/>
        <v>0</v>
      </c>
      <c r="W284" s="2">
        <f t="shared" si="435"/>
        <v>0</v>
      </c>
      <c r="X284" s="2">
        <f t="shared" si="436"/>
        <v>0</v>
      </c>
      <c r="Y284" s="2">
        <f t="shared" si="437"/>
        <v>0</v>
      </c>
      <c r="Z284" s="2">
        <f t="shared" si="438"/>
        <v>0</v>
      </c>
      <c r="AA284" s="2">
        <f t="shared" si="390"/>
        <v>1</v>
      </c>
      <c r="AB284" s="2">
        <f t="shared" si="439"/>
        <v>1</v>
      </c>
      <c r="AC284" s="2">
        <f t="shared" si="440"/>
        <v>2</v>
      </c>
      <c r="AD284" s="2">
        <f t="shared" si="441"/>
        <v>1</v>
      </c>
      <c r="AE284" s="2">
        <f t="shared" si="442"/>
        <v>335</v>
      </c>
      <c r="AF284" s="2">
        <f t="shared" si="443"/>
        <v>4</v>
      </c>
      <c r="AG284" s="2">
        <f t="shared" si="444"/>
        <v>4</v>
      </c>
      <c r="AH284" s="2">
        <f t="shared" si="445"/>
        <v>7</v>
      </c>
      <c r="AI284" s="2">
        <f t="shared" si="446"/>
        <v>6</v>
      </c>
      <c r="AJ284" s="2">
        <f t="shared" si="447"/>
        <v>4</v>
      </c>
      <c r="AK284" s="2">
        <f t="shared" si="448"/>
        <v>1</v>
      </c>
      <c r="AL284" s="2">
        <f t="shared" si="401"/>
        <v>0</v>
      </c>
      <c r="AM284" s="2">
        <f t="shared" si="449"/>
        <v>1</v>
      </c>
      <c r="AN284" s="2">
        <f t="shared" si="450"/>
        <v>0</v>
      </c>
      <c r="AO284" s="2">
        <f t="shared" si="451"/>
        <v>0</v>
      </c>
      <c r="AP284" s="2">
        <f t="shared" si="452"/>
        <v>0</v>
      </c>
      <c r="AQ284" s="2">
        <f t="shared" si="453"/>
        <v>0</v>
      </c>
      <c r="AR284" s="2">
        <f t="shared" si="454"/>
        <v>0</v>
      </c>
      <c r="AS284" s="2">
        <f t="shared" si="455"/>
        <v>0</v>
      </c>
      <c r="AT284" s="2">
        <f t="shared" si="456"/>
        <v>0</v>
      </c>
      <c r="AU284" s="2">
        <f t="shared" si="457"/>
        <v>0</v>
      </c>
      <c r="AV284" s="2">
        <f t="shared" si="458"/>
        <v>0</v>
      </c>
      <c r="AW284" s="2">
        <f t="shared" si="459"/>
        <v>0</v>
      </c>
      <c r="AX284" s="2">
        <f t="shared" si="460"/>
        <v>0</v>
      </c>
      <c r="AY284" s="2">
        <f t="shared" si="461"/>
        <v>0</v>
      </c>
      <c r="AZ284" s="2">
        <f t="shared" si="462"/>
        <v>0</v>
      </c>
      <c r="BA284" s="2">
        <f t="shared" si="463"/>
        <v>0</v>
      </c>
    </row>
    <row r="285" spans="1:53" x14ac:dyDescent="0.2">
      <c r="A285" s="2" t="str">
        <f t="shared" si="376"/>
        <v>Kiskiack Golf Club</v>
      </c>
      <c r="B285" s="2">
        <v>17</v>
      </c>
      <c r="C285" s="2">
        <f t="shared" ref="C285:I285" si="476">C108</f>
        <v>161</v>
      </c>
      <c r="D285" s="2">
        <f t="shared" si="476"/>
        <v>3</v>
      </c>
      <c r="E285" s="2">
        <f t="shared" si="476"/>
        <v>18</v>
      </c>
      <c r="F285" s="2">
        <f t="shared" si="476"/>
        <v>3</v>
      </c>
      <c r="G285" s="2">
        <f t="shared" si="476"/>
        <v>3</v>
      </c>
      <c r="H285" s="2">
        <f t="shared" si="476"/>
        <v>3</v>
      </c>
      <c r="I285" s="2">
        <f t="shared" si="476"/>
        <v>4</v>
      </c>
      <c r="J285" s="2">
        <f t="shared" si="424"/>
        <v>1</v>
      </c>
      <c r="K285" s="2">
        <f t="shared" si="429"/>
        <v>161</v>
      </c>
      <c r="L285" s="2">
        <f t="shared" si="430"/>
        <v>3</v>
      </c>
      <c r="M285" s="2">
        <f t="shared" ref="M285:M286" si="477">IF($J285=1,F285,0)</f>
        <v>3</v>
      </c>
      <c r="N285" s="2">
        <f t="shared" ref="N285:N286" si="478">IF($J285=1,G285,0)</f>
        <v>3</v>
      </c>
      <c r="O285" s="2">
        <f t="shared" ref="O285:O286" si="479">IF($J285=1,H285,0)</f>
        <v>3</v>
      </c>
      <c r="P285" s="2">
        <f t="shared" ref="P285:P286" si="480">IF($J285=1,I285,0)</f>
        <v>4</v>
      </c>
      <c r="Q285" s="2">
        <f t="shared" si="381"/>
        <v>1</v>
      </c>
      <c r="R285" s="2">
        <f t="shared" si="431"/>
        <v>0</v>
      </c>
      <c r="S285" s="2">
        <f t="shared" si="432"/>
        <v>1</v>
      </c>
      <c r="T285" s="2">
        <f t="shared" si="433"/>
        <v>0</v>
      </c>
      <c r="U285" s="2">
        <f t="shared" si="434"/>
        <v>0</v>
      </c>
      <c r="V285" s="2">
        <f t="shared" si="427"/>
        <v>0</v>
      </c>
      <c r="W285" s="2">
        <f t="shared" si="435"/>
        <v>0</v>
      </c>
      <c r="X285" s="2">
        <f t="shared" si="436"/>
        <v>0</v>
      </c>
      <c r="Y285" s="2">
        <f t="shared" si="437"/>
        <v>0</v>
      </c>
      <c r="Z285" s="2">
        <f t="shared" si="438"/>
        <v>0</v>
      </c>
      <c r="AA285" s="2">
        <f t="shared" si="390"/>
        <v>1</v>
      </c>
      <c r="AB285" s="2">
        <f t="shared" si="439"/>
        <v>0</v>
      </c>
      <c r="AC285" s="2">
        <f t="shared" si="440"/>
        <v>1</v>
      </c>
      <c r="AD285" s="2">
        <f t="shared" si="441"/>
        <v>0</v>
      </c>
      <c r="AE285" s="2">
        <f t="shared" si="442"/>
        <v>0</v>
      </c>
      <c r="AF285" s="2">
        <f t="shared" si="443"/>
        <v>0</v>
      </c>
      <c r="AG285" s="2">
        <f t="shared" si="444"/>
        <v>0</v>
      </c>
      <c r="AH285" s="2">
        <f t="shared" si="445"/>
        <v>0</v>
      </c>
      <c r="AI285" s="2">
        <f t="shared" si="446"/>
        <v>0</v>
      </c>
      <c r="AJ285" s="2">
        <f t="shared" si="447"/>
        <v>0</v>
      </c>
      <c r="AK285" s="2">
        <f t="shared" si="448"/>
        <v>1</v>
      </c>
      <c r="AL285" s="2">
        <f t="shared" si="401"/>
        <v>0</v>
      </c>
      <c r="AM285" s="2">
        <f t="shared" si="449"/>
        <v>1</v>
      </c>
      <c r="AN285" s="2">
        <f t="shared" si="450"/>
        <v>0</v>
      </c>
      <c r="AO285" s="2">
        <f t="shared" si="451"/>
        <v>0</v>
      </c>
      <c r="AP285" s="2">
        <f t="shared" si="452"/>
        <v>0</v>
      </c>
      <c r="AQ285" s="2">
        <f t="shared" si="453"/>
        <v>0</v>
      </c>
      <c r="AR285" s="2">
        <f t="shared" si="454"/>
        <v>0</v>
      </c>
      <c r="AS285" s="2">
        <f t="shared" si="455"/>
        <v>0</v>
      </c>
      <c r="AT285" s="2">
        <f t="shared" si="456"/>
        <v>0</v>
      </c>
      <c r="AU285" s="2">
        <f t="shared" si="457"/>
        <v>0</v>
      </c>
      <c r="AV285" s="2">
        <f t="shared" si="458"/>
        <v>0</v>
      </c>
      <c r="AW285" s="2">
        <f t="shared" si="459"/>
        <v>0</v>
      </c>
      <c r="AX285" s="2">
        <f t="shared" si="460"/>
        <v>0</v>
      </c>
      <c r="AY285" s="2">
        <f t="shared" si="461"/>
        <v>0</v>
      </c>
      <c r="AZ285" s="2">
        <f t="shared" si="462"/>
        <v>0</v>
      </c>
      <c r="BA285" s="2">
        <f t="shared" si="463"/>
        <v>0</v>
      </c>
    </row>
    <row r="286" spans="1:53" x14ac:dyDescent="0.2">
      <c r="A286" s="2" t="str">
        <f t="shared" si="376"/>
        <v>Kiskiack Golf Club</v>
      </c>
      <c r="B286" s="2">
        <v>18</v>
      </c>
      <c r="C286" s="2">
        <f t="shared" ref="C286:I286" si="481">C109</f>
        <v>449</v>
      </c>
      <c r="D286" s="2">
        <f t="shared" si="481"/>
        <v>5</v>
      </c>
      <c r="E286" s="2">
        <f t="shared" si="481"/>
        <v>4</v>
      </c>
      <c r="F286" s="2">
        <f t="shared" si="481"/>
        <v>6</v>
      </c>
      <c r="G286" s="2">
        <f t="shared" si="481"/>
        <v>7</v>
      </c>
      <c r="H286" s="2">
        <f t="shared" si="481"/>
        <v>5</v>
      </c>
      <c r="I286" s="2">
        <f t="shared" si="481"/>
        <v>7</v>
      </c>
      <c r="J286" s="2">
        <f t="shared" si="424"/>
        <v>0</v>
      </c>
      <c r="K286" s="2">
        <f t="shared" si="429"/>
        <v>0</v>
      </c>
      <c r="L286" s="2">
        <f t="shared" si="430"/>
        <v>0</v>
      </c>
      <c r="M286" s="2">
        <f t="shared" si="477"/>
        <v>0</v>
      </c>
      <c r="N286" s="2">
        <f t="shared" si="478"/>
        <v>0</v>
      </c>
      <c r="O286" s="2">
        <f t="shared" si="479"/>
        <v>0</v>
      </c>
      <c r="P286" s="2">
        <f t="shared" si="480"/>
        <v>0</v>
      </c>
      <c r="Q286" s="2">
        <f t="shared" si="381"/>
        <v>0</v>
      </c>
      <c r="R286" s="2">
        <f t="shared" si="431"/>
        <v>1</v>
      </c>
      <c r="S286" s="2">
        <f t="shared" si="432"/>
        <v>1</v>
      </c>
      <c r="T286" s="2">
        <f t="shared" si="433"/>
        <v>0</v>
      </c>
      <c r="U286" s="2">
        <f t="shared" si="434"/>
        <v>0</v>
      </c>
      <c r="V286" s="2">
        <f t="shared" si="427"/>
        <v>0</v>
      </c>
      <c r="W286" s="2">
        <f t="shared" si="435"/>
        <v>0</v>
      </c>
      <c r="X286" s="2">
        <f t="shared" si="436"/>
        <v>0</v>
      </c>
      <c r="Y286" s="2">
        <f t="shared" si="437"/>
        <v>0</v>
      </c>
      <c r="Z286" s="2">
        <f t="shared" si="438"/>
        <v>0</v>
      </c>
      <c r="AA286" s="2">
        <f t="shared" si="390"/>
        <v>0</v>
      </c>
      <c r="AB286" s="2">
        <f t="shared" si="439"/>
        <v>1</v>
      </c>
      <c r="AC286" s="2">
        <f t="shared" si="440"/>
        <v>1</v>
      </c>
      <c r="AD286" s="2">
        <f t="shared" si="441"/>
        <v>0</v>
      </c>
      <c r="AE286" s="2">
        <f t="shared" si="442"/>
        <v>0</v>
      </c>
      <c r="AF286" s="2">
        <f t="shared" si="443"/>
        <v>0</v>
      </c>
      <c r="AG286" s="2">
        <f t="shared" si="444"/>
        <v>0</v>
      </c>
      <c r="AH286" s="2">
        <f t="shared" si="445"/>
        <v>0</v>
      </c>
      <c r="AI286" s="2">
        <f t="shared" si="446"/>
        <v>0</v>
      </c>
      <c r="AJ286" s="2">
        <f t="shared" si="447"/>
        <v>0</v>
      </c>
      <c r="AK286" s="2">
        <f t="shared" si="448"/>
        <v>1</v>
      </c>
      <c r="AL286" s="2">
        <f t="shared" si="401"/>
        <v>1</v>
      </c>
      <c r="AM286" s="2">
        <f t="shared" si="449"/>
        <v>2</v>
      </c>
      <c r="AN286" s="2">
        <f t="shared" si="450"/>
        <v>1</v>
      </c>
      <c r="AO286" s="2">
        <f t="shared" si="451"/>
        <v>449</v>
      </c>
      <c r="AP286" s="2">
        <f t="shared" si="452"/>
        <v>5</v>
      </c>
      <c r="AQ286" s="2">
        <f t="shared" si="453"/>
        <v>6</v>
      </c>
      <c r="AR286" s="2">
        <f t="shared" si="454"/>
        <v>7</v>
      </c>
      <c r="AS286" s="2">
        <f t="shared" si="455"/>
        <v>5</v>
      </c>
      <c r="AT286" s="2">
        <f t="shared" si="456"/>
        <v>7</v>
      </c>
      <c r="AU286" s="2">
        <f t="shared" si="457"/>
        <v>0</v>
      </c>
      <c r="AV286" s="2">
        <f t="shared" si="458"/>
        <v>0</v>
      </c>
      <c r="AW286" s="2">
        <f t="shared" si="459"/>
        <v>0</v>
      </c>
      <c r="AX286" s="2">
        <f t="shared" si="460"/>
        <v>0</v>
      </c>
      <c r="AY286" s="2">
        <f t="shared" si="461"/>
        <v>0</v>
      </c>
      <c r="AZ286" s="2">
        <f t="shared" si="462"/>
        <v>0</v>
      </c>
      <c r="BA286" s="2">
        <f t="shared" si="463"/>
        <v>0</v>
      </c>
    </row>
    <row r="287" spans="1:53" x14ac:dyDescent="0.2">
      <c r="J287" s="2">
        <f t="shared" ref="J287:P287" si="482">SUM(J179:J286)</f>
        <v>24</v>
      </c>
      <c r="K287" s="2">
        <f t="shared" si="482"/>
        <v>3687</v>
      </c>
      <c r="L287" s="2">
        <f t="shared" si="482"/>
        <v>72</v>
      </c>
      <c r="M287" s="2">
        <f t="shared" si="482"/>
        <v>106</v>
      </c>
      <c r="N287" s="2">
        <f t="shared" si="482"/>
        <v>92</v>
      </c>
      <c r="O287" s="2">
        <f t="shared" si="482"/>
        <v>86</v>
      </c>
      <c r="P287" s="2">
        <f t="shared" si="482"/>
        <v>86</v>
      </c>
      <c r="T287" s="2">
        <f t="shared" ref="T287:Z287" si="483">SUM(T179:T286)</f>
        <v>6</v>
      </c>
      <c r="U287" s="2">
        <f t="shared" si="483"/>
        <v>1759</v>
      </c>
      <c r="V287" s="2">
        <f t="shared" si="483"/>
        <v>24</v>
      </c>
      <c r="W287" s="2">
        <f t="shared" si="483"/>
        <v>33</v>
      </c>
      <c r="X287" s="2">
        <f t="shared" si="483"/>
        <v>33</v>
      </c>
      <c r="Y287" s="2">
        <f t="shared" si="483"/>
        <v>28</v>
      </c>
      <c r="Z287" s="2">
        <f t="shared" si="483"/>
        <v>24</v>
      </c>
      <c r="AD287" s="2">
        <f t="shared" ref="AD287:AJ287" si="484">SUM(AD179:AD286)</f>
        <v>53</v>
      </c>
      <c r="AE287" s="2">
        <f t="shared" si="484"/>
        <v>18405</v>
      </c>
      <c r="AF287" s="2">
        <f t="shared" si="484"/>
        <v>212</v>
      </c>
      <c r="AG287" s="2">
        <f t="shared" si="484"/>
        <v>299</v>
      </c>
      <c r="AH287" s="2">
        <f t="shared" si="484"/>
        <v>287</v>
      </c>
      <c r="AI287" s="2">
        <f t="shared" si="484"/>
        <v>262</v>
      </c>
      <c r="AJ287" s="2">
        <f t="shared" si="484"/>
        <v>253</v>
      </c>
      <c r="AN287" s="2">
        <f t="shared" ref="AN287:BA287" si="485">SUM(AN179:AN286)</f>
        <v>20</v>
      </c>
      <c r="AO287" s="2">
        <f t="shared" si="485"/>
        <v>9017</v>
      </c>
      <c r="AP287" s="2">
        <f t="shared" si="485"/>
        <v>96</v>
      </c>
      <c r="AQ287" s="2">
        <f t="shared" si="485"/>
        <v>128</v>
      </c>
      <c r="AR287" s="2">
        <f t="shared" si="485"/>
        <v>134</v>
      </c>
      <c r="AS287" s="2">
        <f t="shared" si="485"/>
        <v>111</v>
      </c>
      <c r="AT287" s="2">
        <f t="shared" si="485"/>
        <v>113</v>
      </c>
      <c r="AU287" s="2">
        <f t="shared" si="485"/>
        <v>5</v>
      </c>
      <c r="AV287" s="2">
        <f t="shared" si="485"/>
        <v>2714</v>
      </c>
      <c r="AW287" s="2">
        <f t="shared" si="485"/>
        <v>25</v>
      </c>
      <c r="AX287" s="2">
        <f t="shared" si="485"/>
        <v>36</v>
      </c>
      <c r="AY287" s="2">
        <f t="shared" si="485"/>
        <v>28</v>
      </c>
      <c r="AZ287" s="2">
        <f t="shared" si="485"/>
        <v>31</v>
      </c>
      <c r="BA287" s="2">
        <f t="shared" si="485"/>
        <v>28</v>
      </c>
    </row>
    <row r="288" spans="1:53" x14ac:dyDescent="0.2">
      <c r="K288" s="7">
        <f t="shared" ref="K288:P288" si="486">K287/$J$287</f>
        <v>153.625</v>
      </c>
      <c r="L288" s="7">
        <f t="shared" si="486"/>
        <v>3</v>
      </c>
      <c r="M288" s="7">
        <f t="shared" si="486"/>
        <v>4.416666666666667</v>
      </c>
      <c r="N288" s="7">
        <f t="shared" si="486"/>
        <v>3.8333333333333335</v>
      </c>
      <c r="O288" s="7">
        <f t="shared" si="486"/>
        <v>3.5833333333333335</v>
      </c>
      <c r="P288" s="7">
        <f t="shared" si="486"/>
        <v>3.5833333333333335</v>
      </c>
      <c r="U288" s="7">
        <f t="shared" ref="U288:Z288" si="487">U287/$T$287</f>
        <v>293.16666666666669</v>
      </c>
      <c r="V288" s="7">
        <f t="shared" si="487"/>
        <v>4</v>
      </c>
      <c r="W288" s="7">
        <f t="shared" si="487"/>
        <v>5.5</v>
      </c>
      <c r="X288" s="7">
        <f t="shared" si="487"/>
        <v>5.5</v>
      </c>
      <c r="Y288" s="7">
        <f t="shared" si="487"/>
        <v>4.666666666666667</v>
      </c>
      <c r="Z288" s="7">
        <f t="shared" si="487"/>
        <v>4</v>
      </c>
      <c r="AE288" s="7">
        <f t="shared" ref="AE288:AJ288" si="488">AE287/$AD$287</f>
        <v>347.2641509433962</v>
      </c>
      <c r="AF288" s="7">
        <f t="shared" si="488"/>
        <v>4</v>
      </c>
      <c r="AG288" s="7">
        <f t="shared" si="488"/>
        <v>5.6415094339622645</v>
      </c>
      <c r="AH288" s="7">
        <f t="shared" si="488"/>
        <v>5.4150943396226419</v>
      </c>
      <c r="AI288" s="7">
        <f t="shared" si="488"/>
        <v>4.9433962264150946</v>
      </c>
      <c r="AJ288" s="7">
        <f t="shared" si="488"/>
        <v>4.7735849056603774</v>
      </c>
      <c r="AO288" s="7">
        <f t="shared" ref="AO288:AT288" si="489">AO287/$AN$287</f>
        <v>450.85</v>
      </c>
      <c r="AP288" s="7">
        <f t="shared" si="489"/>
        <v>4.8</v>
      </c>
      <c r="AQ288" s="7">
        <f t="shared" si="489"/>
        <v>6.4</v>
      </c>
      <c r="AR288" s="7">
        <f t="shared" si="489"/>
        <v>6.7</v>
      </c>
      <c r="AS288" s="7">
        <f t="shared" si="489"/>
        <v>5.55</v>
      </c>
      <c r="AT288" s="7">
        <f t="shared" si="489"/>
        <v>5.65</v>
      </c>
      <c r="AV288" s="7">
        <f t="shared" ref="AV288:BA288" si="490">AV287/$AU$287</f>
        <v>542.79999999999995</v>
      </c>
      <c r="AW288" s="7">
        <f t="shared" si="490"/>
        <v>5</v>
      </c>
      <c r="AX288" s="7">
        <f t="shared" si="490"/>
        <v>7.2</v>
      </c>
      <c r="AY288" s="7">
        <f t="shared" si="490"/>
        <v>5.6</v>
      </c>
      <c r="AZ288" s="7">
        <f t="shared" si="490"/>
        <v>6.2</v>
      </c>
      <c r="BA288" s="7">
        <f t="shared" si="490"/>
        <v>5.6</v>
      </c>
    </row>
    <row r="290" spans="1:14" x14ac:dyDescent="0.2">
      <c r="K290" s="117" t="s">
        <v>188</v>
      </c>
      <c r="L290" s="117"/>
      <c r="M290" s="117"/>
      <c r="N290" s="117"/>
    </row>
    <row r="291" spans="1:14" x14ac:dyDescent="0.2">
      <c r="A291" s="23" t="s">
        <v>135</v>
      </c>
      <c r="D291" s="24" t="s">
        <v>136</v>
      </c>
      <c r="E291" s="24"/>
      <c r="F291" s="24" t="s">
        <v>4</v>
      </c>
      <c r="G291" s="24" t="s">
        <v>5</v>
      </c>
      <c r="H291" s="24" t="s">
        <v>6</v>
      </c>
      <c r="I291" s="24" t="s">
        <v>7</v>
      </c>
      <c r="K291" s="24" t="s">
        <v>4</v>
      </c>
      <c r="L291" s="24" t="s">
        <v>5</v>
      </c>
      <c r="M291" s="24" t="s">
        <v>6</v>
      </c>
      <c r="N291" s="24" t="s">
        <v>7</v>
      </c>
    </row>
    <row r="292" spans="1:14" x14ac:dyDescent="0.2">
      <c r="A292" s="2" t="str">
        <f>A2</f>
        <v>Royal New Kent</v>
      </c>
      <c r="D292" s="2">
        <v>14</v>
      </c>
      <c r="F292" s="2">
        <v>4</v>
      </c>
      <c r="G292" s="2">
        <v>11</v>
      </c>
      <c r="H292" s="2">
        <v>11</v>
      </c>
      <c r="I292" s="2">
        <v>7</v>
      </c>
      <c r="K292" s="2">
        <f>F292-CZ116</f>
        <v>0</v>
      </c>
      <c r="L292" s="2">
        <f>G292-DA116</f>
        <v>0</v>
      </c>
      <c r="M292" s="2">
        <f>H292-DB116</f>
        <v>0</v>
      </c>
      <c r="N292" s="2">
        <f>I292-DC116</f>
        <v>0</v>
      </c>
    </row>
    <row r="293" spans="1:14" x14ac:dyDescent="0.2">
      <c r="A293" s="2" t="str">
        <f>A20</f>
        <v>Kingsmill Golf Club - River Course</v>
      </c>
      <c r="D293" s="2">
        <v>14</v>
      </c>
      <c r="F293" s="2">
        <v>4</v>
      </c>
      <c r="G293" s="2">
        <v>5</v>
      </c>
      <c r="H293" s="2">
        <v>4</v>
      </c>
      <c r="I293" s="2">
        <v>10</v>
      </c>
      <c r="K293" s="2">
        <f>F293-CZ120</f>
        <v>0</v>
      </c>
      <c r="L293" s="2">
        <f>G293-DA120</f>
        <v>0</v>
      </c>
      <c r="M293" s="2">
        <f>H293-DB120</f>
        <v>0</v>
      </c>
      <c r="N293" s="2">
        <f>I293-DC120</f>
        <v>0</v>
      </c>
    </row>
    <row r="294" spans="1:14" x14ac:dyDescent="0.2">
      <c r="A294" s="2" t="str">
        <f>A38</f>
        <v>Ford's Colony Country Club - Blackheath</v>
      </c>
      <c r="D294" s="2">
        <v>14</v>
      </c>
      <c r="F294" s="2">
        <v>6</v>
      </c>
      <c r="G294" s="2">
        <v>6</v>
      </c>
      <c r="H294" s="2">
        <v>8</v>
      </c>
      <c r="I294" s="2">
        <v>5</v>
      </c>
      <c r="K294" s="2">
        <f>F294-CZ124</f>
        <v>0</v>
      </c>
      <c r="L294" s="2">
        <f>G294-DA124</f>
        <v>0</v>
      </c>
      <c r="M294" s="2">
        <f>H294-DB124</f>
        <v>0</v>
      </c>
      <c r="N294" s="2">
        <f>I294-DC124</f>
        <v>0</v>
      </c>
    </row>
    <row r="295" spans="1:14" x14ac:dyDescent="0.2">
      <c r="A295" s="2" t="str">
        <f>A56</f>
        <v>Golden Horseshoe - Gold Course</v>
      </c>
      <c r="D295" s="2">
        <v>14</v>
      </c>
      <c r="F295" s="2">
        <v>5</v>
      </c>
      <c r="G295" s="2">
        <v>9</v>
      </c>
      <c r="H295" s="2">
        <v>6</v>
      </c>
      <c r="I295" s="2">
        <v>6</v>
      </c>
      <c r="K295" s="2">
        <f>F295-CZ128</f>
        <v>0</v>
      </c>
      <c r="L295" s="2">
        <f>G295-DA128</f>
        <v>0</v>
      </c>
      <c r="M295" s="2">
        <f>H295-DB128</f>
        <v>0</v>
      </c>
      <c r="N295" s="2">
        <f>I295-DC128</f>
        <v>0</v>
      </c>
    </row>
    <row r="296" spans="1:14" x14ac:dyDescent="0.2">
      <c r="A296" s="2" t="str">
        <f>A74</f>
        <v>Ford's Colony Country Club - Blue Heron</v>
      </c>
      <c r="D296" s="2">
        <v>14</v>
      </c>
      <c r="F296" s="2">
        <v>4</v>
      </c>
      <c r="G296" s="2">
        <v>8</v>
      </c>
      <c r="H296" s="2">
        <v>11</v>
      </c>
      <c r="I296" s="2">
        <v>9</v>
      </c>
      <c r="K296" s="2">
        <f>F296-CZ132</f>
        <v>0</v>
      </c>
      <c r="L296" s="2">
        <f>G296-DA132</f>
        <v>0</v>
      </c>
      <c r="M296" s="2">
        <f>H296-DB132</f>
        <v>0</v>
      </c>
      <c r="N296" s="2">
        <f>I296-DC132</f>
        <v>0</v>
      </c>
    </row>
    <row r="297" spans="1:14" x14ac:dyDescent="0.2">
      <c r="A297" s="2" t="str">
        <f>A92</f>
        <v>Kiskiack Golf Club</v>
      </c>
      <c r="D297" s="2">
        <v>14</v>
      </c>
      <c r="F297" s="2">
        <v>6</v>
      </c>
      <c r="G297" s="2">
        <v>3</v>
      </c>
      <c r="H297" s="2">
        <v>11</v>
      </c>
      <c r="I297" s="2">
        <v>10</v>
      </c>
      <c r="K297" s="2">
        <f>F297-CZ136</f>
        <v>0</v>
      </c>
      <c r="L297" s="2">
        <f>G297-DA136</f>
        <v>0</v>
      </c>
      <c r="M297" s="2">
        <f>H297-DB136</f>
        <v>0</v>
      </c>
      <c r="N297" s="2">
        <f>I297-DC136</f>
        <v>0</v>
      </c>
    </row>
    <row r="298" spans="1:14" ht="13.5" thickBot="1" x14ac:dyDescent="0.25">
      <c r="D298" s="4">
        <f>SUM(D292:D297)</f>
        <v>84</v>
      </c>
      <c r="F298" s="4">
        <f>SUM(F292:F297)</f>
        <v>29</v>
      </c>
      <c r="G298" s="4">
        <f>SUM(G292:G297)</f>
        <v>42</v>
      </c>
      <c r="H298" s="4">
        <f>SUM(H292:H297)</f>
        <v>51</v>
      </c>
      <c r="I298" s="4">
        <f>SUM(I292:I297)</f>
        <v>47</v>
      </c>
    </row>
    <row r="299" spans="1:14" ht="13.5" thickTop="1" x14ac:dyDescent="0.2">
      <c r="K299" s="117" t="s">
        <v>191</v>
      </c>
      <c r="L299" s="117"/>
      <c r="M299" s="117"/>
      <c r="N299" s="117"/>
    </row>
    <row r="300" spans="1:14" x14ac:dyDescent="0.2">
      <c r="A300" s="23" t="s">
        <v>137</v>
      </c>
      <c r="D300" s="24" t="s">
        <v>136</v>
      </c>
      <c r="E300" s="24"/>
      <c r="F300" s="24" t="s">
        <v>4</v>
      </c>
      <c r="G300" s="24" t="s">
        <v>5</v>
      </c>
      <c r="H300" s="24" t="s">
        <v>6</v>
      </c>
      <c r="I300" s="24" t="s">
        <v>7</v>
      </c>
      <c r="K300" s="24" t="s">
        <v>4</v>
      </c>
      <c r="L300" s="24" t="s">
        <v>5</v>
      </c>
      <c r="M300" s="24" t="s">
        <v>6</v>
      </c>
      <c r="N300" s="24" t="s">
        <v>7</v>
      </c>
    </row>
    <row r="301" spans="1:14" x14ac:dyDescent="0.2">
      <c r="A301" s="2" t="str">
        <f t="shared" ref="A301:A306" si="491">A292</f>
        <v>Royal New Kent</v>
      </c>
      <c r="D301" s="2">
        <v>18</v>
      </c>
      <c r="F301" s="2">
        <v>0</v>
      </c>
      <c r="G301" s="2">
        <v>10</v>
      </c>
      <c r="H301" s="2">
        <v>8</v>
      </c>
      <c r="I301" s="2">
        <v>7</v>
      </c>
      <c r="K301" s="2">
        <f>F301-CU116</f>
        <v>0</v>
      </c>
      <c r="L301" s="2">
        <f>G301-CV116</f>
        <v>0</v>
      </c>
      <c r="M301" s="2">
        <f>H301-CW116</f>
        <v>0</v>
      </c>
      <c r="N301" s="2">
        <f>I301-CX116</f>
        <v>0</v>
      </c>
    </row>
    <row r="302" spans="1:14" x14ac:dyDescent="0.2">
      <c r="A302" s="2" t="str">
        <f t="shared" si="491"/>
        <v>Kingsmill Golf Club - River Course</v>
      </c>
      <c r="D302" s="2">
        <v>18</v>
      </c>
      <c r="F302" s="2">
        <v>2</v>
      </c>
      <c r="G302" s="2">
        <v>2</v>
      </c>
      <c r="H302" s="2">
        <v>5</v>
      </c>
      <c r="I302" s="2">
        <v>7</v>
      </c>
      <c r="K302" s="2">
        <f>F302-CU120</f>
        <v>0</v>
      </c>
      <c r="L302" s="2">
        <f>G302-CV120</f>
        <v>0</v>
      </c>
      <c r="M302" s="2">
        <f>H302-CW120</f>
        <v>0</v>
      </c>
      <c r="N302" s="2">
        <f>I302-CX120</f>
        <v>0</v>
      </c>
    </row>
    <row r="303" spans="1:14" x14ac:dyDescent="0.2">
      <c r="A303" s="2" t="str">
        <f t="shared" si="491"/>
        <v>Ford's Colony Country Club - Blackheath</v>
      </c>
      <c r="D303" s="2">
        <v>18</v>
      </c>
      <c r="F303" s="2">
        <v>2</v>
      </c>
      <c r="G303" s="2">
        <v>5</v>
      </c>
      <c r="H303" s="2">
        <v>5</v>
      </c>
      <c r="I303" s="2">
        <v>1</v>
      </c>
      <c r="K303" s="2">
        <f>F303-CU124</f>
        <v>0</v>
      </c>
      <c r="L303" s="2">
        <f>G303-CV124</f>
        <v>0</v>
      </c>
      <c r="M303" s="2">
        <f>H303-CW124</f>
        <v>0</v>
      </c>
      <c r="N303" s="2">
        <f>I303-CX124</f>
        <v>0</v>
      </c>
    </row>
    <row r="304" spans="1:14" x14ac:dyDescent="0.2">
      <c r="A304" s="2" t="str">
        <f t="shared" si="491"/>
        <v>Golden Horseshoe - Gold Course</v>
      </c>
      <c r="D304" s="2">
        <v>18</v>
      </c>
      <c r="F304" s="2">
        <v>1</v>
      </c>
      <c r="G304" s="2">
        <v>3</v>
      </c>
      <c r="H304" s="2">
        <v>3</v>
      </c>
      <c r="I304" s="2">
        <v>4</v>
      </c>
      <c r="K304" s="2">
        <f>F304-CU128</f>
        <v>0</v>
      </c>
      <c r="L304" s="2">
        <f>G304-CV128</f>
        <v>0</v>
      </c>
      <c r="M304" s="2">
        <f>H304-CW128</f>
        <v>0</v>
      </c>
      <c r="N304" s="2">
        <f>I304-CX128</f>
        <v>0</v>
      </c>
    </row>
    <row r="305" spans="1:14" x14ac:dyDescent="0.2">
      <c r="A305" s="2" t="str">
        <f t="shared" si="491"/>
        <v>Ford's Colony Country Club - Blue Heron</v>
      </c>
      <c r="D305" s="2">
        <v>18</v>
      </c>
      <c r="F305" s="2">
        <v>3</v>
      </c>
      <c r="G305" s="2">
        <v>2</v>
      </c>
      <c r="H305" s="2">
        <v>3</v>
      </c>
      <c r="I305" s="2">
        <v>5</v>
      </c>
      <c r="K305" s="2">
        <f>F305-CU132</f>
        <v>0</v>
      </c>
      <c r="L305" s="2">
        <f>G305-CV132</f>
        <v>0</v>
      </c>
      <c r="M305" s="2">
        <f>H305-CW132</f>
        <v>0</v>
      </c>
      <c r="N305" s="2">
        <f>I305-CX132</f>
        <v>0</v>
      </c>
    </row>
    <row r="306" spans="1:14" x14ac:dyDescent="0.2">
      <c r="A306" s="2" t="str">
        <f t="shared" si="491"/>
        <v>Kiskiack Golf Club</v>
      </c>
      <c r="D306" s="2">
        <v>18</v>
      </c>
      <c r="F306" s="2">
        <v>6</v>
      </c>
      <c r="G306" s="2">
        <v>4</v>
      </c>
      <c r="H306" s="2">
        <v>8</v>
      </c>
      <c r="I306" s="2">
        <v>10</v>
      </c>
      <c r="K306" s="2">
        <f>F306-CU136</f>
        <v>0</v>
      </c>
      <c r="L306" s="2">
        <f>G306-CV136</f>
        <v>0</v>
      </c>
      <c r="M306" s="2">
        <f>H306-CW136</f>
        <v>0</v>
      </c>
      <c r="N306" s="2">
        <f>I306-CX136</f>
        <v>0</v>
      </c>
    </row>
    <row r="307" spans="1:14" ht="13.5" thickBot="1" x14ac:dyDescent="0.25">
      <c r="D307" s="4">
        <f>SUM(D301:D306)</f>
        <v>108</v>
      </c>
      <c r="F307" s="4">
        <f>SUM(F301:F306)</f>
        <v>14</v>
      </c>
      <c r="G307" s="4">
        <f>SUM(G301:G306)</f>
        <v>26</v>
      </c>
      <c r="H307" s="4">
        <f>SUM(H301:H306)</f>
        <v>32</v>
      </c>
      <c r="I307" s="4">
        <f>SUM(I301:I306)</f>
        <v>34</v>
      </c>
    </row>
    <row r="308" spans="1:14" ht="13.5" thickTop="1" x14ac:dyDescent="0.2"/>
  </sheetData>
  <autoFilter ref="A1:J111" xr:uid="{00000000-0009-0000-0000-000000000000}"/>
  <mergeCells count="7">
    <mergeCell ref="K290:N290"/>
    <mergeCell ref="K299:N299"/>
    <mergeCell ref="AU177:BD177"/>
    <mergeCell ref="J177:P177"/>
    <mergeCell ref="Q177:Z177"/>
    <mergeCell ref="AA177:AJ177"/>
    <mergeCell ref="AK177:AT177"/>
  </mergeCells>
  <phoneticPr fontId="0" type="noConversion"/>
  <conditionalFormatting sqref="F2:I109">
    <cfRule type="cellIs" dxfId="6" priority="1" operator="equal">
      <formula>$D2-2</formula>
    </cfRule>
    <cfRule type="cellIs" dxfId="5" priority="8" stopIfTrue="1" operator="equal">
      <formula>$D2</formula>
    </cfRule>
    <cfRule type="cellIs" dxfId="4" priority="9" stopIfTrue="1" operator="equal">
      <formula>$D2-1</formula>
    </cfRule>
  </conditionalFormatting>
  <conditionalFormatting sqref="F38:I55">
    <cfRule type="cellIs" dxfId="3" priority="4" stopIfTrue="1" operator="equal">
      <formula>$D38</formula>
    </cfRule>
    <cfRule type="cellIs" dxfId="2" priority="5" stopIfTrue="1" operator="lessThan">
      <formula>$D38</formula>
    </cfRule>
  </conditionalFormatting>
  <conditionalFormatting sqref="F56:I73">
    <cfRule type="cellIs" dxfId="1" priority="2" stopIfTrue="1" operator="equal">
      <formula>$D56</formula>
    </cfRule>
    <cfRule type="cellIs" dxfId="0" priority="3" stopIfTrue="1" operator="lessThan">
      <formula>$D56</formula>
    </cfRule>
  </conditionalFormatting>
  <printOptions gridLines="1"/>
  <pageMargins left="0.75" right="0.75" top="1" bottom="1" header="0.5" footer="0.5"/>
  <pageSetup scale="94" fitToHeight="20" orientation="portrait" horizontalDpi="300" verticalDpi="300" r:id="rId1"/>
  <headerFooter alignWithMargins="0">
    <oddHeader>&amp;C&amp;"Arial,Bold"&amp;12&amp;F</oddHeader>
    <oddFooter>&amp;C&amp;P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398"/>
  <sheetViews>
    <sheetView tabSelected="1" zoomScale="85" workbookViewId="0"/>
  </sheetViews>
  <sheetFormatPr defaultColWidth="9.140625" defaultRowHeight="12.75" x14ac:dyDescent="0.2"/>
  <cols>
    <col min="1" max="1" width="9.140625" style="29"/>
    <col min="2" max="2" width="12.85546875" style="29" customWidth="1"/>
    <col min="3" max="3" width="29.85546875" style="29" customWidth="1"/>
    <col min="4" max="4" width="19" style="29" bestFit="1" customWidth="1"/>
    <col min="5" max="5" width="18.42578125" style="29" customWidth="1"/>
    <col min="6" max="6" width="17.85546875" style="29" bestFit="1" customWidth="1"/>
    <col min="7" max="7" width="17.42578125" style="29" bestFit="1" customWidth="1"/>
    <col min="8" max="8" width="12.28515625" style="29" customWidth="1"/>
    <col min="9" max="9" width="22.140625" style="29" bestFit="1" customWidth="1"/>
    <col min="10" max="10" width="9.7109375" style="29" bestFit="1" customWidth="1"/>
    <col min="11" max="11" width="19.85546875" style="29" bestFit="1" customWidth="1"/>
    <col min="12" max="12" width="9.7109375" style="29" bestFit="1" customWidth="1"/>
    <col min="13" max="13" width="19.85546875" style="29" bestFit="1" customWidth="1"/>
    <col min="14" max="14" width="9.7109375" style="29" bestFit="1" customWidth="1"/>
    <col min="15" max="15" width="13.7109375" style="29" bestFit="1" customWidth="1"/>
    <col min="16" max="16" width="9.7109375" style="29" bestFit="1" customWidth="1"/>
    <col min="17" max="17" width="13.140625" style="29" bestFit="1" customWidth="1"/>
    <col min="18" max="16384" width="9.140625" style="29"/>
  </cols>
  <sheetData>
    <row r="1" spans="1:20" ht="15" x14ac:dyDescent="0.25">
      <c r="A1" s="30" t="s">
        <v>247</v>
      </c>
      <c r="E1" s="54" t="s">
        <v>94</v>
      </c>
    </row>
    <row r="2" spans="1:20" x14ac:dyDescent="0.2">
      <c r="A2" s="45" t="s">
        <v>223</v>
      </c>
      <c r="E2" s="56" t="s">
        <v>176</v>
      </c>
      <c r="G2" s="57"/>
    </row>
    <row r="3" spans="1:20" x14ac:dyDescent="0.2">
      <c r="A3" s="45" t="s">
        <v>224</v>
      </c>
      <c r="E3" s="56" t="s">
        <v>176</v>
      </c>
      <c r="F3" s="58"/>
      <c r="J3" s="58"/>
    </row>
    <row r="4" spans="1:20" x14ac:dyDescent="0.2">
      <c r="A4" s="45" t="s">
        <v>227</v>
      </c>
      <c r="E4" s="56" t="s">
        <v>176</v>
      </c>
      <c r="F4" s="58"/>
      <c r="J4" s="58"/>
    </row>
    <row r="5" spans="1:20" x14ac:dyDescent="0.2">
      <c r="A5" s="45" t="s">
        <v>228</v>
      </c>
      <c r="E5" s="56" t="s">
        <v>176</v>
      </c>
      <c r="F5" s="41"/>
      <c r="G5" s="41"/>
      <c r="H5" s="41"/>
      <c r="I5" s="41"/>
      <c r="J5" s="59"/>
      <c r="K5" s="59"/>
      <c r="L5" s="59"/>
      <c r="M5" s="59"/>
    </row>
    <row r="6" spans="1:20" x14ac:dyDescent="0.2">
      <c r="A6" s="45" t="s">
        <v>229</v>
      </c>
      <c r="E6" s="56" t="s">
        <v>176</v>
      </c>
      <c r="F6" s="41"/>
      <c r="G6" s="41"/>
      <c r="H6" s="41"/>
      <c r="I6" s="41"/>
      <c r="J6" s="59"/>
      <c r="K6" s="59"/>
      <c r="L6" s="59"/>
      <c r="M6" s="59"/>
    </row>
    <row r="7" spans="1:20" x14ac:dyDescent="0.2">
      <c r="A7" s="45" t="s">
        <v>230</v>
      </c>
      <c r="E7" s="56">
        <v>59</v>
      </c>
      <c r="F7" s="41"/>
      <c r="G7" s="41"/>
      <c r="H7" s="41"/>
      <c r="I7" s="41"/>
      <c r="J7" s="59"/>
      <c r="K7" s="59"/>
      <c r="L7" s="59"/>
      <c r="M7" s="59"/>
    </row>
    <row r="8" spans="1:20" x14ac:dyDescent="0.2">
      <c r="A8" s="127" t="s">
        <v>274</v>
      </c>
      <c r="B8" s="128"/>
      <c r="C8" s="128"/>
      <c r="E8" s="47">
        <f>2920/4</f>
        <v>730</v>
      </c>
      <c r="F8" s="41"/>
      <c r="G8" s="41"/>
      <c r="H8" s="41"/>
      <c r="I8" s="41"/>
      <c r="J8" s="59"/>
      <c r="K8" s="59"/>
      <c r="L8" s="59"/>
      <c r="M8" s="59"/>
    </row>
    <row r="9" spans="1:20" ht="13.5" thickBot="1" x14ac:dyDescent="0.25">
      <c r="A9" s="60" t="s">
        <v>116</v>
      </c>
      <c r="E9" s="61">
        <f>SUM(E2:E8)</f>
        <v>789</v>
      </c>
      <c r="F9" s="41"/>
      <c r="G9" s="41"/>
      <c r="H9" s="41"/>
      <c r="I9" s="41"/>
      <c r="J9" s="59"/>
      <c r="K9" s="59"/>
      <c r="L9" s="59"/>
      <c r="M9" s="59"/>
    </row>
    <row r="10" spans="1:20" ht="13.5" thickTop="1" x14ac:dyDescent="0.2">
      <c r="B10" s="29" t="s">
        <v>275</v>
      </c>
      <c r="E10" s="59">
        <f>E9/6</f>
        <v>131.5</v>
      </c>
      <c r="F10" s="41"/>
      <c r="G10" s="41"/>
      <c r="H10" s="41"/>
      <c r="I10" s="41"/>
      <c r="J10" s="59"/>
      <c r="K10" s="59"/>
      <c r="L10" s="59"/>
      <c r="M10" s="59"/>
    </row>
    <row r="11" spans="1:20" x14ac:dyDescent="0.2">
      <c r="F11" s="41"/>
      <c r="G11" s="41"/>
      <c r="H11" s="41"/>
      <c r="I11" s="41"/>
      <c r="J11" s="59"/>
      <c r="K11" s="59"/>
      <c r="L11" s="59"/>
      <c r="M11" s="59"/>
    </row>
    <row r="12" spans="1:20" ht="15" x14ac:dyDescent="0.25">
      <c r="A12" s="30" t="s">
        <v>15</v>
      </c>
    </row>
    <row r="13" spans="1:20" x14ac:dyDescent="0.2">
      <c r="A13" s="62"/>
      <c r="B13" s="53" t="s">
        <v>235</v>
      </c>
      <c r="D13" s="95" t="s">
        <v>207</v>
      </c>
      <c r="E13" s="95" t="s">
        <v>192</v>
      </c>
      <c r="F13" s="103"/>
      <c r="G13" s="102"/>
      <c r="H13" s="99"/>
      <c r="I13" s="102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</row>
    <row r="14" spans="1:20" x14ac:dyDescent="0.2">
      <c r="A14" s="32" t="s">
        <v>7</v>
      </c>
      <c r="B14" s="63">
        <f>STATS!T110</f>
        <v>5</v>
      </c>
      <c r="C14" s="48" t="s">
        <v>246</v>
      </c>
      <c r="D14" s="96">
        <v>6</v>
      </c>
      <c r="E14" s="97">
        <v>3</v>
      </c>
      <c r="F14" s="100"/>
      <c r="G14" s="104"/>
      <c r="H14" s="101"/>
      <c r="I14" s="105"/>
      <c r="J14" s="63"/>
      <c r="K14" s="63"/>
      <c r="L14" s="63"/>
      <c r="M14" s="65"/>
      <c r="N14" s="65"/>
      <c r="O14" s="65"/>
      <c r="P14" s="36"/>
      <c r="Q14" s="34"/>
      <c r="R14" s="36"/>
      <c r="S14" s="52"/>
      <c r="T14" s="36"/>
    </row>
    <row r="15" spans="1:20" x14ac:dyDescent="0.2">
      <c r="A15" s="32" t="s">
        <v>6</v>
      </c>
      <c r="B15" s="65">
        <f>STATS!S110</f>
        <v>4</v>
      </c>
      <c r="C15" s="48" t="s">
        <v>245</v>
      </c>
      <c r="D15" s="97">
        <v>1</v>
      </c>
      <c r="E15" s="97">
        <v>3</v>
      </c>
      <c r="F15" s="100"/>
      <c r="G15" s="105"/>
      <c r="H15" s="101"/>
      <c r="I15" s="105"/>
      <c r="J15" s="65"/>
      <c r="K15" s="65"/>
      <c r="L15" s="65"/>
      <c r="M15" s="63"/>
      <c r="N15" s="63"/>
      <c r="O15" s="63"/>
      <c r="P15" s="36"/>
      <c r="Q15" s="36"/>
      <c r="R15" s="34"/>
      <c r="S15" s="52"/>
      <c r="T15" s="36"/>
    </row>
    <row r="16" spans="1:20" x14ac:dyDescent="0.2">
      <c r="A16" s="45" t="s">
        <v>4</v>
      </c>
      <c r="B16" s="64">
        <f>STATS!Q110</f>
        <v>3</v>
      </c>
      <c r="C16" s="48" t="s">
        <v>243</v>
      </c>
      <c r="D16" s="97">
        <v>1</v>
      </c>
      <c r="E16" s="97">
        <v>3</v>
      </c>
      <c r="F16" s="100"/>
      <c r="G16" s="105"/>
      <c r="H16" s="101"/>
      <c r="I16" s="105"/>
      <c r="J16" s="65"/>
      <c r="K16" s="65"/>
      <c r="L16" s="65"/>
      <c r="M16" s="65"/>
      <c r="N16" s="65"/>
      <c r="O16" s="65"/>
      <c r="P16" s="36"/>
      <c r="Q16" s="34"/>
      <c r="R16" s="36"/>
      <c r="S16" s="52"/>
      <c r="T16" s="36"/>
    </row>
    <row r="17" spans="1:22" x14ac:dyDescent="0.2">
      <c r="A17" s="32" t="s">
        <v>5</v>
      </c>
      <c r="B17" s="64">
        <f>STATS!R110</f>
        <v>2</v>
      </c>
      <c r="C17" s="48" t="s">
        <v>244</v>
      </c>
      <c r="D17" s="97">
        <v>5</v>
      </c>
      <c r="E17" s="97">
        <v>5</v>
      </c>
      <c r="F17" s="100"/>
      <c r="G17" s="105"/>
      <c r="H17" s="101"/>
      <c r="I17" s="105"/>
      <c r="J17" s="65"/>
      <c r="K17" s="65"/>
      <c r="L17" s="65"/>
      <c r="M17" s="65"/>
      <c r="N17" s="65"/>
      <c r="O17" s="65"/>
      <c r="P17" s="34"/>
      <c r="Q17" s="36"/>
      <c r="R17" s="36"/>
      <c r="S17" s="63"/>
      <c r="T17" s="34"/>
    </row>
    <row r="18" spans="1:22" x14ac:dyDescent="0.2">
      <c r="A18" s="66"/>
      <c r="F18" s="41"/>
      <c r="G18" s="41"/>
      <c r="H18" s="41"/>
      <c r="I18" s="41"/>
      <c r="J18" s="59"/>
      <c r="K18" s="59"/>
      <c r="L18" s="59"/>
      <c r="M18" s="59"/>
    </row>
    <row r="19" spans="1:22" x14ac:dyDescent="0.2">
      <c r="F19" s="41"/>
      <c r="G19" s="41"/>
      <c r="H19" s="41"/>
      <c r="I19" s="41"/>
      <c r="J19" s="59"/>
      <c r="K19" s="59"/>
      <c r="L19" s="59"/>
      <c r="M19" s="59"/>
    </row>
    <row r="20" spans="1:22" ht="15" x14ac:dyDescent="0.25">
      <c r="A20" s="30" t="s">
        <v>222</v>
      </c>
    </row>
    <row r="21" spans="1:22" x14ac:dyDescent="0.2">
      <c r="A21" s="62"/>
      <c r="B21" s="91" t="s">
        <v>235</v>
      </c>
      <c r="C21" s="91" t="s">
        <v>207</v>
      </c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</row>
    <row r="22" spans="1:22" x14ac:dyDescent="0.2">
      <c r="A22" s="32" t="s">
        <v>7</v>
      </c>
      <c r="B22" s="63">
        <v>0</v>
      </c>
      <c r="C22" s="63">
        <v>2</v>
      </c>
      <c r="D22" s="48" t="s">
        <v>221</v>
      </c>
      <c r="E22" s="64"/>
      <c r="F22" s="63"/>
      <c r="G22" s="63"/>
      <c r="H22" s="63"/>
      <c r="I22" s="65"/>
      <c r="J22" s="63"/>
      <c r="K22" s="63"/>
      <c r="L22" s="63"/>
      <c r="M22" s="63"/>
      <c r="N22" s="63"/>
      <c r="O22" s="65"/>
      <c r="P22" s="65"/>
      <c r="Q22" s="65"/>
      <c r="R22" s="36"/>
      <c r="S22" s="34"/>
      <c r="T22" s="36"/>
      <c r="U22" s="52"/>
      <c r="V22" s="36"/>
    </row>
    <row r="23" spans="1:22" x14ac:dyDescent="0.2">
      <c r="A23" s="66"/>
      <c r="E23" s="41"/>
      <c r="F23" s="41"/>
      <c r="G23" s="41"/>
      <c r="H23" s="41"/>
      <c r="I23" s="59"/>
      <c r="J23" s="59"/>
      <c r="K23" s="59"/>
      <c r="L23" s="59"/>
    </row>
    <row r="24" spans="1:22" x14ac:dyDescent="0.2">
      <c r="F24" s="41"/>
      <c r="G24" s="41"/>
      <c r="H24" s="41"/>
      <c r="I24" s="41"/>
      <c r="J24" s="59"/>
      <c r="K24" s="59"/>
      <c r="L24" s="59"/>
      <c r="M24" s="59"/>
    </row>
    <row r="25" spans="1:22" ht="15" x14ac:dyDescent="0.25">
      <c r="A25" s="38" t="s">
        <v>162</v>
      </c>
      <c r="B25" s="50"/>
    </row>
    <row r="26" spans="1:22" x14ac:dyDescent="0.2">
      <c r="A26" s="62"/>
      <c r="B26" s="91" t="s">
        <v>235</v>
      </c>
      <c r="C26" s="107" t="s">
        <v>207</v>
      </c>
      <c r="D26" s="53" t="s">
        <v>192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</row>
    <row r="27" spans="1:22" x14ac:dyDescent="0.2">
      <c r="A27" s="29" t="s">
        <v>7</v>
      </c>
      <c r="B27" s="50">
        <f>STATS!I142</f>
        <v>84</v>
      </c>
      <c r="C27" s="106">
        <v>86.166666666666671</v>
      </c>
      <c r="D27" s="50">
        <v>95.714285714285708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67"/>
    </row>
    <row r="28" spans="1:22" x14ac:dyDescent="0.2">
      <c r="A28" s="29" t="s">
        <v>6</v>
      </c>
      <c r="B28" s="50">
        <f>STATS!H142</f>
        <v>86.333333333333329</v>
      </c>
      <c r="C28" s="106">
        <v>92</v>
      </c>
      <c r="D28" s="50">
        <v>93.571428571428569</v>
      </c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67"/>
    </row>
    <row r="29" spans="1:22" x14ac:dyDescent="0.2">
      <c r="A29" s="29" t="s">
        <v>5</v>
      </c>
      <c r="B29" s="50">
        <f>STATS!G142</f>
        <v>95.666666666666671</v>
      </c>
      <c r="C29" s="106">
        <v>95.666666666666671</v>
      </c>
      <c r="D29" s="50">
        <v>93.714285714285708</v>
      </c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67"/>
    </row>
    <row r="30" spans="1:22" x14ac:dyDescent="0.2">
      <c r="A30" s="29" t="s">
        <v>4</v>
      </c>
      <c r="B30" s="50">
        <f>STATS!F142</f>
        <v>100.33333333333333</v>
      </c>
      <c r="C30" s="106">
        <v>97.166666666666671</v>
      </c>
      <c r="D30" s="50">
        <v>100.71428571428571</v>
      </c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67"/>
    </row>
    <row r="31" spans="1:22" x14ac:dyDescent="0.2">
      <c r="B31" s="50"/>
      <c r="C31" s="50"/>
      <c r="D31" s="50"/>
      <c r="E31" s="67"/>
    </row>
    <row r="32" spans="1:22" x14ac:dyDescent="0.2">
      <c r="B32" s="50"/>
      <c r="C32" s="50"/>
      <c r="D32" s="50"/>
      <c r="E32" s="67"/>
    </row>
    <row r="33" spans="1:18" ht="15" x14ac:dyDescent="0.25">
      <c r="A33" s="38" t="s">
        <v>163</v>
      </c>
    </row>
    <row r="34" spans="1:18" x14ac:dyDescent="0.2">
      <c r="A34" s="62"/>
      <c r="B34" s="91" t="s">
        <v>235</v>
      </c>
      <c r="C34" s="109" t="s">
        <v>207</v>
      </c>
      <c r="D34" s="109" t="s">
        <v>192</v>
      </c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</row>
    <row r="35" spans="1:18" x14ac:dyDescent="0.2">
      <c r="A35" s="29" t="s">
        <v>7</v>
      </c>
      <c r="B35" s="50">
        <f>STATS!I140</f>
        <v>41.166666666666664</v>
      </c>
      <c r="C35" s="108">
        <v>44.666666666666664</v>
      </c>
      <c r="D35" s="108">
        <v>45.714285714285715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68"/>
      <c r="R35" s="67"/>
    </row>
    <row r="36" spans="1:18" x14ac:dyDescent="0.2">
      <c r="A36" s="29" t="s">
        <v>6</v>
      </c>
      <c r="B36" s="50">
        <f>STATS!H140</f>
        <v>43.5</v>
      </c>
      <c r="C36" s="108">
        <v>47.5</v>
      </c>
      <c r="D36" s="108">
        <v>45.285714285714285</v>
      </c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68"/>
      <c r="R36" s="67"/>
    </row>
    <row r="37" spans="1:18" x14ac:dyDescent="0.2">
      <c r="A37" s="29" t="s">
        <v>5</v>
      </c>
      <c r="B37" s="50">
        <f>STATS!G140</f>
        <v>47.5</v>
      </c>
      <c r="C37" s="108">
        <v>47.5</v>
      </c>
      <c r="D37" s="108">
        <v>46.571428571428569</v>
      </c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68"/>
      <c r="R37" s="67"/>
    </row>
    <row r="38" spans="1:18" x14ac:dyDescent="0.2">
      <c r="A38" s="29" t="s">
        <v>4</v>
      </c>
      <c r="B38" s="50">
        <f>STATS!F140</f>
        <v>50</v>
      </c>
      <c r="C38" s="108">
        <v>51</v>
      </c>
      <c r="D38" s="108">
        <v>51.571428571428569</v>
      </c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68"/>
      <c r="R38" s="67"/>
    </row>
    <row r="39" spans="1:18" x14ac:dyDescent="0.2">
      <c r="F39" s="41"/>
      <c r="G39" s="41"/>
      <c r="H39" s="41"/>
      <c r="I39" s="41"/>
      <c r="J39" s="59"/>
      <c r="K39" s="59"/>
      <c r="L39" s="59"/>
      <c r="M39" s="59"/>
    </row>
    <row r="40" spans="1:18" x14ac:dyDescent="0.2">
      <c r="F40" s="41"/>
      <c r="G40" s="41"/>
      <c r="H40" s="41"/>
      <c r="I40" s="41"/>
      <c r="J40" s="59"/>
      <c r="K40" s="59"/>
      <c r="L40" s="59"/>
      <c r="M40" s="59"/>
    </row>
    <row r="41" spans="1:18" ht="15" x14ac:dyDescent="0.25">
      <c r="A41" s="38" t="s">
        <v>164</v>
      </c>
      <c r="B41" s="50"/>
      <c r="C41" s="50"/>
    </row>
    <row r="42" spans="1:18" x14ac:dyDescent="0.2">
      <c r="A42" s="62"/>
      <c r="B42" s="91" t="s">
        <v>235</v>
      </c>
      <c r="C42" s="111" t="s">
        <v>207</v>
      </c>
      <c r="D42" s="111" t="s">
        <v>192</v>
      </c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</row>
    <row r="43" spans="1:18" x14ac:dyDescent="0.2">
      <c r="A43" s="29" t="s">
        <v>7</v>
      </c>
      <c r="B43" s="50">
        <f>STATS!I141</f>
        <v>42.833333333333336</v>
      </c>
      <c r="C43" s="110">
        <v>41.5</v>
      </c>
      <c r="D43" s="110">
        <v>50</v>
      </c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67"/>
    </row>
    <row r="44" spans="1:18" x14ac:dyDescent="0.2">
      <c r="A44" s="29" t="s">
        <v>6</v>
      </c>
      <c r="B44" s="50">
        <f>STATS!H141</f>
        <v>42.833333333333336</v>
      </c>
      <c r="C44" s="110">
        <v>44.5</v>
      </c>
      <c r="D44" s="110">
        <v>48.285714285714285</v>
      </c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67"/>
    </row>
    <row r="45" spans="1:18" x14ac:dyDescent="0.2">
      <c r="A45" s="29" t="s">
        <v>4</v>
      </c>
      <c r="B45" s="50">
        <f>STATS!F141</f>
        <v>50.333333333333336</v>
      </c>
      <c r="C45" s="110">
        <v>46.166666666666664</v>
      </c>
      <c r="D45" s="110">
        <v>49.142857142857146</v>
      </c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67"/>
    </row>
    <row r="46" spans="1:18" x14ac:dyDescent="0.2">
      <c r="A46" s="29" t="s">
        <v>5</v>
      </c>
      <c r="B46" s="50">
        <f>STATS!G141</f>
        <v>48.166666666666664</v>
      </c>
      <c r="C46" s="110">
        <v>48.166666666666664</v>
      </c>
      <c r="D46" s="110">
        <v>47.142857142857146</v>
      </c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67"/>
    </row>
    <row r="47" spans="1:18" x14ac:dyDescent="0.2">
      <c r="C47" s="98"/>
      <c r="D47" s="98"/>
      <c r="F47" s="41"/>
      <c r="G47" s="41"/>
      <c r="H47" s="41"/>
      <c r="I47" s="41"/>
      <c r="J47" s="59"/>
      <c r="K47" s="59"/>
      <c r="L47" s="59"/>
      <c r="M47" s="59"/>
    </row>
    <row r="48" spans="1:18" x14ac:dyDescent="0.2">
      <c r="C48" s="98"/>
      <c r="D48" s="98"/>
      <c r="F48" s="41"/>
      <c r="G48" s="41"/>
      <c r="H48" s="41"/>
      <c r="I48" s="41"/>
      <c r="J48" s="59"/>
      <c r="K48" s="59"/>
      <c r="L48" s="59"/>
      <c r="M48" s="59"/>
    </row>
    <row r="49" spans="1:18" ht="15" x14ac:dyDescent="0.25">
      <c r="A49" s="38" t="s">
        <v>177</v>
      </c>
      <c r="C49" s="98"/>
      <c r="D49" s="98"/>
    </row>
    <row r="50" spans="1:18" x14ac:dyDescent="0.2">
      <c r="A50" s="62"/>
      <c r="B50" s="91" t="s">
        <v>235</v>
      </c>
      <c r="C50" s="111" t="s">
        <v>207</v>
      </c>
      <c r="D50" s="111" t="s">
        <v>192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</row>
    <row r="51" spans="1:18" x14ac:dyDescent="0.2">
      <c r="A51" s="29" t="s">
        <v>7</v>
      </c>
      <c r="B51" s="50">
        <f>AVERAGE(STATS!I116,STATS!I120,STATS!I124,STATS!I128,STATS!I136)</f>
        <v>83.4</v>
      </c>
      <c r="C51" s="110">
        <v>86.4</v>
      </c>
      <c r="D51" s="110">
        <v>97.6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68"/>
      <c r="R51" s="67"/>
    </row>
    <row r="52" spans="1:18" x14ac:dyDescent="0.2">
      <c r="A52" s="29" t="s">
        <v>6</v>
      </c>
      <c r="B52" s="50">
        <f>AVERAGE(STATS!H116,STATS!H120,STATS!H124,STATS!H128,STATS!H136)</f>
        <v>86.6</v>
      </c>
      <c r="C52" s="110">
        <v>92.6</v>
      </c>
      <c r="D52" s="110">
        <v>95.4</v>
      </c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68"/>
      <c r="R52" s="67"/>
    </row>
    <row r="53" spans="1:18" x14ac:dyDescent="0.2">
      <c r="A53" s="29" t="s">
        <v>5</v>
      </c>
      <c r="B53" s="50">
        <f>AVERAGE(STATS!G116,STATS!G120,STATS!G124,STATS!G128,STATS!G136)</f>
        <v>94.2</v>
      </c>
      <c r="C53" s="110">
        <v>96.2</v>
      </c>
      <c r="D53" s="110">
        <v>95.2</v>
      </c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68"/>
      <c r="R53" s="67"/>
    </row>
    <row r="54" spans="1:18" x14ac:dyDescent="0.2">
      <c r="A54" s="29" t="s">
        <v>4</v>
      </c>
      <c r="B54" s="50">
        <f>AVERAGE(STATS!F116,STATS!F120,STATS!F124,STATS!F128,STATS!F136)</f>
        <v>101.2</v>
      </c>
      <c r="C54" s="110">
        <v>98.2</v>
      </c>
      <c r="D54" s="110">
        <v>101.6</v>
      </c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68"/>
      <c r="R54" s="67"/>
    </row>
    <row r="55" spans="1:18" x14ac:dyDescent="0.2">
      <c r="C55" s="98"/>
      <c r="D55" s="98"/>
      <c r="F55" s="41"/>
      <c r="G55" s="41"/>
      <c r="H55" s="41"/>
      <c r="I55" s="41"/>
      <c r="J55" s="59"/>
      <c r="K55" s="59"/>
      <c r="L55" s="59"/>
      <c r="M55" s="59"/>
    </row>
    <row r="56" spans="1:18" x14ac:dyDescent="0.2">
      <c r="C56" s="98"/>
      <c r="D56" s="98"/>
      <c r="F56" s="41"/>
      <c r="G56" s="41"/>
      <c r="H56" s="41"/>
      <c r="I56" s="41"/>
      <c r="J56" s="59"/>
      <c r="K56" s="59"/>
      <c r="L56" s="59"/>
      <c r="M56" s="59"/>
    </row>
    <row r="57" spans="1:18" ht="15" x14ac:dyDescent="0.25">
      <c r="A57" s="38" t="s">
        <v>183</v>
      </c>
      <c r="C57" s="98"/>
      <c r="D57" s="98"/>
    </row>
    <row r="58" spans="1:18" x14ac:dyDescent="0.2">
      <c r="A58" s="62"/>
      <c r="B58" s="91" t="s">
        <v>235</v>
      </c>
      <c r="C58" s="111" t="s">
        <v>207</v>
      </c>
      <c r="D58" s="111" t="s">
        <v>192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</row>
    <row r="59" spans="1:18" x14ac:dyDescent="0.2">
      <c r="A59" s="29" t="s">
        <v>7</v>
      </c>
      <c r="B59" s="50">
        <f>AVERAGE(STATS!I132)</f>
        <v>87</v>
      </c>
      <c r="C59" s="110">
        <v>85</v>
      </c>
      <c r="D59" s="110">
        <v>91</v>
      </c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68"/>
      <c r="R59" s="67"/>
    </row>
    <row r="60" spans="1:18" x14ac:dyDescent="0.2">
      <c r="A60" s="29" t="s">
        <v>6</v>
      </c>
      <c r="B60" s="50">
        <f>AVERAGE(STATS!H132)</f>
        <v>85</v>
      </c>
      <c r="C60" s="110">
        <v>89</v>
      </c>
      <c r="D60" s="110">
        <v>89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68"/>
      <c r="R60" s="67"/>
    </row>
    <row r="61" spans="1:18" x14ac:dyDescent="0.2">
      <c r="A61" s="29" t="s">
        <v>4</v>
      </c>
      <c r="B61" s="50">
        <f>AVERAGE(STATS!F132)</f>
        <v>96</v>
      </c>
      <c r="C61" s="110">
        <v>92</v>
      </c>
      <c r="D61" s="110">
        <v>98.5</v>
      </c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68"/>
      <c r="R61" s="67"/>
    </row>
    <row r="62" spans="1:18" x14ac:dyDescent="0.2">
      <c r="A62" s="29" t="s">
        <v>5</v>
      </c>
      <c r="B62" s="50">
        <f>AVERAGE(STATS!G132)</f>
        <v>103</v>
      </c>
      <c r="C62" s="110">
        <v>93</v>
      </c>
      <c r="D62" s="110">
        <v>90</v>
      </c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68"/>
      <c r="R62" s="67"/>
    </row>
    <row r="63" spans="1:18" x14ac:dyDescent="0.2">
      <c r="F63" s="41"/>
      <c r="G63" s="41"/>
      <c r="H63" s="41"/>
      <c r="I63" s="41"/>
      <c r="J63" s="59"/>
      <c r="K63" s="59"/>
      <c r="L63" s="59"/>
      <c r="M63" s="59"/>
    </row>
    <row r="64" spans="1:18" x14ac:dyDescent="0.2">
      <c r="F64" s="41"/>
      <c r="G64" s="41"/>
      <c r="H64" s="41"/>
      <c r="I64" s="41"/>
      <c r="J64" s="59"/>
      <c r="K64" s="59"/>
      <c r="L64" s="59"/>
      <c r="M64" s="59"/>
    </row>
    <row r="65" spans="1:39" ht="15" x14ac:dyDescent="0.25">
      <c r="A65" s="38" t="s">
        <v>52</v>
      </c>
    </row>
    <row r="66" spans="1:39" x14ac:dyDescent="0.2">
      <c r="A66" s="62"/>
      <c r="B66" s="121" t="s">
        <v>235</v>
      </c>
      <c r="C66" s="121"/>
      <c r="D66" s="121" t="s">
        <v>207</v>
      </c>
      <c r="E66" s="121"/>
      <c r="F66" s="121" t="s">
        <v>192</v>
      </c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</row>
    <row r="67" spans="1:39" x14ac:dyDescent="0.2">
      <c r="A67" s="29" t="s">
        <v>6</v>
      </c>
      <c r="B67" s="41">
        <f>MIN(STATS!H116,STATS!H120,STATS!H124,STATS!H128,STATS!H132,STATS!H136)</f>
        <v>80</v>
      </c>
      <c r="C67" s="29" t="s">
        <v>248</v>
      </c>
      <c r="D67" s="112">
        <v>88</v>
      </c>
      <c r="E67" s="29" t="s">
        <v>211</v>
      </c>
      <c r="F67" s="41">
        <v>88</v>
      </c>
      <c r="G67" s="29" t="s">
        <v>198</v>
      </c>
      <c r="H67" s="41"/>
      <c r="J67" s="41"/>
      <c r="L67" s="41"/>
      <c r="N67" s="41"/>
      <c r="P67" s="41"/>
      <c r="R67" s="41"/>
      <c r="T67" s="41"/>
      <c r="V67" s="71"/>
      <c r="X67" s="41"/>
      <c r="AD67" s="69"/>
      <c r="AE67" s="48"/>
      <c r="AF67" s="69"/>
      <c r="AG67" s="48"/>
      <c r="AH67" s="69"/>
      <c r="AI67" s="48"/>
      <c r="AJ67" s="70"/>
      <c r="AK67" s="48"/>
      <c r="AL67" s="69"/>
      <c r="AM67" s="48"/>
    </row>
    <row r="68" spans="1:39" x14ac:dyDescent="0.2">
      <c r="A68" s="29" t="s">
        <v>7</v>
      </c>
      <c r="B68" s="41">
        <f>MIN(STATS!I116,STATS!I120,STATS!I124,STATS!I128,STATS!I132,STATS!I136)</f>
        <v>81</v>
      </c>
      <c r="C68" s="29" t="s">
        <v>249</v>
      </c>
      <c r="D68" s="112">
        <v>81</v>
      </c>
      <c r="E68" s="29" t="s">
        <v>194</v>
      </c>
      <c r="F68" s="41">
        <v>87</v>
      </c>
      <c r="G68" s="29" t="s">
        <v>198</v>
      </c>
      <c r="H68" s="41"/>
      <c r="J68" s="41"/>
      <c r="L68" s="41"/>
      <c r="N68" s="41"/>
      <c r="P68" s="41"/>
      <c r="R68" s="41"/>
      <c r="T68" s="41"/>
      <c r="V68" s="41"/>
      <c r="X68" s="41"/>
      <c r="AD68" s="69"/>
      <c r="AE68" s="48"/>
      <c r="AF68" s="69"/>
      <c r="AG68" s="48"/>
      <c r="AH68" s="69"/>
      <c r="AI68" s="48"/>
      <c r="AJ68" s="70"/>
      <c r="AK68" s="48"/>
      <c r="AL68" s="69"/>
      <c r="AM68" s="48"/>
    </row>
    <row r="69" spans="1:39" x14ac:dyDescent="0.2">
      <c r="A69" s="29" t="s">
        <v>4</v>
      </c>
      <c r="B69" s="41">
        <f>MIN(STATS!F116,STATS!F120,STATS!F124,STATS!F128,STATS!F132,STATS!F136)</f>
        <v>87</v>
      </c>
      <c r="C69" s="29" t="s">
        <v>248</v>
      </c>
      <c r="D69" s="112">
        <v>89</v>
      </c>
      <c r="E69" s="29" t="s">
        <v>210</v>
      </c>
      <c r="F69" s="41">
        <v>95</v>
      </c>
      <c r="G69" s="29" t="s">
        <v>198</v>
      </c>
      <c r="H69" s="41"/>
      <c r="J69" s="41"/>
      <c r="L69" s="41"/>
      <c r="N69" s="41"/>
      <c r="P69" s="41"/>
      <c r="R69" s="41"/>
      <c r="T69" s="41"/>
      <c r="V69" s="41"/>
      <c r="X69" s="41"/>
      <c r="AD69" s="69"/>
      <c r="AE69" s="48"/>
      <c r="AF69" s="69"/>
      <c r="AG69" s="48"/>
      <c r="AH69" s="69"/>
      <c r="AI69" s="48"/>
      <c r="AJ69" s="70"/>
      <c r="AK69" s="48"/>
      <c r="AL69" s="72"/>
      <c r="AM69" s="48"/>
    </row>
    <row r="70" spans="1:39" x14ac:dyDescent="0.2">
      <c r="A70" s="29" t="s">
        <v>5</v>
      </c>
      <c r="B70" s="41">
        <f>MIN(STATS!G116,STATS!G120,STATS!G124,STATS!G128,STATS!G132,STATS!G136)</f>
        <v>88</v>
      </c>
      <c r="C70" s="29" t="s">
        <v>225</v>
      </c>
      <c r="D70" s="112">
        <v>87</v>
      </c>
      <c r="E70" s="29" t="s">
        <v>209</v>
      </c>
      <c r="F70" s="41">
        <v>88</v>
      </c>
      <c r="G70" s="29" t="s">
        <v>197</v>
      </c>
      <c r="H70" s="41"/>
      <c r="J70" s="41"/>
      <c r="L70" s="41"/>
      <c r="N70" s="41"/>
      <c r="P70" s="41"/>
      <c r="R70" s="41"/>
      <c r="T70" s="41"/>
      <c r="V70" s="41"/>
      <c r="X70" s="41"/>
      <c r="AD70" s="69"/>
      <c r="AE70" s="48"/>
      <c r="AF70" s="69"/>
      <c r="AG70" s="48"/>
      <c r="AH70" s="69"/>
      <c r="AI70" s="48"/>
      <c r="AJ70" s="70"/>
      <c r="AK70" s="48"/>
      <c r="AL70" s="69"/>
      <c r="AM70" s="48"/>
    </row>
    <row r="71" spans="1:39" x14ac:dyDescent="0.2">
      <c r="F71" s="41"/>
      <c r="G71" s="41"/>
      <c r="H71" s="41"/>
      <c r="I71" s="41"/>
      <c r="J71" s="59"/>
      <c r="K71" s="59"/>
      <c r="L71" s="59"/>
      <c r="M71" s="59"/>
    </row>
    <row r="72" spans="1:39" x14ac:dyDescent="0.2">
      <c r="F72" s="41"/>
      <c r="G72" s="41"/>
      <c r="H72" s="41"/>
      <c r="I72" s="41"/>
      <c r="J72" s="59"/>
      <c r="K72" s="59"/>
      <c r="L72" s="59"/>
      <c r="M72" s="59"/>
    </row>
    <row r="73" spans="1:39" ht="15" x14ac:dyDescent="0.25">
      <c r="A73" s="38" t="s">
        <v>95</v>
      </c>
    </row>
    <row r="74" spans="1:39" x14ac:dyDescent="0.2">
      <c r="A74" s="62"/>
      <c r="B74" s="121" t="s">
        <v>235</v>
      </c>
      <c r="C74" s="121"/>
      <c r="D74" s="122" t="s">
        <v>207</v>
      </c>
      <c r="E74" s="122"/>
      <c r="F74" s="122" t="s">
        <v>192</v>
      </c>
      <c r="G74" s="122"/>
      <c r="H74" s="73"/>
      <c r="I74" s="73"/>
      <c r="J74" s="73"/>
      <c r="K74" s="73"/>
      <c r="L74" s="73"/>
      <c r="M74" s="73"/>
      <c r="N74" s="73"/>
      <c r="O74" s="73"/>
      <c r="P74" s="73"/>
      <c r="Q74" s="53"/>
      <c r="R74" s="73"/>
      <c r="S74" s="73"/>
      <c r="T74" s="53"/>
    </row>
    <row r="75" spans="1:39" x14ac:dyDescent="0.2">
      <c r="A75" s="29" t="s">
        <v>7</v>
      </c>
      <c r="B75" s="52">
        <f>MIN(STATS!I114:I115,STATS!I118:I119,STATS!I122:I123,STATS!I126:I127,STATS!I130:I131,STATS!I134:I135)</f>
        <v>39</v>
      </c>
      <c r="C75" s="32" t="s">
        <v>250</v>
      </c>
      <c r="D75" s="81">
        <v>35</v>
      </c>
      <c r="E75" s="94" t="s">
        <v>201</v>
      </c>
      <c r="F75" s="81">
        <v>42</v>
      </c>
      <c r="G75" s="94"/>
      <c r="H75" s="52"/>
      <c r="I75" s="52"/>
      <c r="J75" s="52"/>
      <c r="K75" s="74"/>
      <c r="L75" s="74"/>
      <c r="M75" s="74"/>
      <c r="N75" s="74"/>
      <c r="O75" s="74"/>
      <c r="P75" s="74"/>
      <c r="Q75" s="36"/>
      <c r="R75" s="75"/>
      <c r="S75" s="75"/>
      <c r="T75" s="36"/>
    </row>
    <row r="76" spans="1:39" x14ac:dyDescent="0.2">
      <c r="A76" s="29" t="s">
        <v>6</v>
      </c>
      <c r="B76" s="52">
        <f>MIN(STATS!H114:H115,STATS!H118:H119,STATS!H122:H123,STATS!H126:H127,STATS!H130:H131,STATS!H134:H135)</f>
        <v>39</v>
      </c>
      <c r="C76" s="29" t="s">
        <v>251</v>
      </c>
      <c r="D76" s="81">
        <v>43</v>
      </c>
      <c r="E76" s="94" t="s">
        <v>200</v>
      </c>
      <c r="F76" s="81">
        <v>41</v>
      </c>
      <c r="G76" s="94"/>
      <c r="H76" s="52"/>
      <c r="I76" s="52"/>
      <c r="J76" s="52"/>
      <c r="K76" s="74"/>
      <c r="L76" s="74"/>
      <c r="M76" s="74"/>
      <c r="N76" s="74"/>
      <c r="O76" s="74"/>
      <c r="P76" s="74"/>
      <c r="Q76" s="36"/>
      <c r="R76" s="75"/>
      <c r="S76" s="75"/>
      <c r="T76" s="36"/>
    </row>
    <row r="77" spans="1:39" x14ac:dyDescent="0.2">
      <c r="A77" s="29" t="s">
        <v>4</v>
      </c>
      <c r="B77" s="52">
        <f>MIN(STATS!F114:F115,STATS!F118:F119,STATS!F122:F123,STATS!F126:F127,STATS!F130:F131,STATS!F134:F135)</f>
        <v>41</v>
      </c>
      <c r="C77" s="29" t="s">
        <v>251</v>
      </c>
      <c r="D77" s="81">
        <v>40</v>
      </c>
      <c r="E77" s="94" t="s">
        <v>199</v>
      </c>
      <c r="F77" s="81">
        <v>41</v>
      </c>
      <c r="G77" s="94"/>
      <c r="H77" s="52"/>
      <c r="I77" s="52"/>
      <c r="J77" s="52"/>
      <c r="K77" s="74"/>
      <c r="L77" s="74"/>
      <c r="M77" s="74"/>
      <c r="N77" s="74"/>
      <c r="O77" s="74"/>
      <c r="P77" s="74"/>
      <c r="Q77" s="36"/>
      <c r="R77" s="75"/>
      <c r="S77" s="75"/>
      <c r="T77" s="36"/>
    </row>
    <row r="78" spans="1:39" x14ac:dyDescent="0.2">
      <c r="A78" s="29" t="s">
        <v>5</v>
      </c>
      <c r="B78" s="52">
        <f>MIN(STATS!G114:G115,STATS!G118:G119,STATS!G122:G123,STATS!G126:G127,STATS!G130:G131,STATS!G134:G135)</f>
        <v>43</v>
      </c>
      <c r="C78" s="29" t="s">
        <v>252</v>
      </c>
      <c r="D78" s="81">
        <v>42</v>
      </c>
      <c r="E78" s="94" t="s">
        <v>202</v>
      </c>
      <c r="F78" s="81">
        <v>43</v>
      </c>
      <c r="G78" s="94"/>
      <c r="H78" s="52"/>
      <c r="I78" s="52"/>
      <c r="J78" s="52"/>
      <c r="K78" s="74"/>
      <c r="L78" s="74"/>
      <c r="M78" s="74"/>
      <c r="N78" s="74"/>
      <c r="O78" s="74"/>
      <c r="P78" s="74"/>
      <c r="Q78" s="36"/>
      <c r="R78" s="75"/>
      <c r="S78" s="75"/>
      <c r="T78" s="36"/>
    </row>
    <row r="79" spans="1:39" x14ac:dyDescent="0.2">
      <c r="F79" s="41"/>
      <c r="G79" s="41"/>
      <c r="H79" s="41"/>
      <c r="I79" s="41"/>
      <c r="J79" s="59"/>
      <c r="K79" s="59"/>
      <c r="L79" s="59"/>
      <c r="M79" s="59"/>
    </row>
    <row r="80" spans="1:39" x14ac:dyDescent="0.2">
      <c r="F80" s="41"/>
      <c r="G80" s="41"/>
      <c r="H80" s="41"/>
      <c r="I80" s="41"/>
      <c r="J80" s="59"/>
      <c r="K80" s="59"/>
      <c r="L80" s="59"/>
      <c r="M80" s="59"/>
    </row>
    <row r="81" spans="1:19" ht="15" x14ac:dyDescent="0.25">
      <c r="A81" s="38" t="s">
        <v>14</v>
      </c>
    </row>
    <row r="82" spans="1:19" x14ac:dyDescent="0.2">
      <c r="A82" s="62"/>
      <c r="B82" s="91" t="s">
        <v>235</v>
      </c>
      <c r="C82" s="53" t="s">
        <v>207</v>
      </c>
      <c r="D82" s="53" t="s">
        <v>192</v>
      </c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</row>
    <row r="83" spans="1:19" x14ac:dyDescent="0.2">
      <c r="A83" s="29" t="s">
        <v>7</v>
      </c>
      <c r="B83" s="52">
        <f>STATS!O110</f>
        <v>47</v>
      </c>
      <c r="C83" s="52">
        <v>36</v>
      </c>
      <c r="D83" s="52">
        <v>30</v>
      </c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36"/>
    </row>
    <row r="84" spans="1:19" x14ac:dyDescent="0.2">
      <c r="A84" s="29" t="s">
        <v>6</v>
      </c>
      <c r="B84" s="52">
        <f>STATS!N110</f>
        <v>36</v>
      </c>
      <c r="C84" s="52">
        <v>31</v>
      </c>
      <c r="D84" s="52">
        <v>34</v>
      </c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36"/>
    </row>
    <row r="85" spans="1:19" x14ac:dyDescent="0.2">
      <c r="A85" s="29" t="s">
        <v>5</v>
      </c>
      <c r="B85" s="52">
        <f>STATS!M110</f>
        <v>23</v>
      </c>
      <c r="C85" s="52">
        <v>22</v>
      </c>
      <c r="D85" s="52">
        <v>28</v>
      </c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36"/>
    </row>
    <row r="86" spans="1:19" x14ac:dyDescent="0.2">
      <c r="A86" s="29" t="s">
        <v>4</v>
      </c>
      <c r="B86" s="52">
        <f>STATS!L110</f>
        <v>16</v>
      </c>
      <c r="C86" s="52">
        <v>26</v>
      </c>
      <c r="D86" s="52">
        <v>18</v>
      </c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36"/>
    </row>
    <row r="89" spans="1:19" ht="15" x14ac:dyDescent="0.25">
      <c r="A89" s="38" t="s">
        <v>24</v>
      </c>
    </row>
    <row r="90" spans="1:19" x14ac:dyDescent="0.2">
      <c r="A90" s="62"/>
      <c r="B90" s="91" t="s">
        <v>235</v>
      </c>
      <c r="C90" s="53" t="s">
        <v>207</v>
      </c>
      <c r="D90" s="53" t="s">
        <v>192</v>
      </c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</row>
    <row r="91" spans="1:19" x14ac:dyDescent="0.2">
      <c r="A91" s="29" t="s">
        <v>7</v>
      </c>
      <c r="B91" s="52">
        <f>STATS!Y110</f>
        <v>37</v>
      </c>
      <c r="C91" s="52">
        <v>45</v>
      </c>
      <c r="D91" s="52">
        <v>48</v>
      </c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36"/>
    </row>
    <row r="92" spans="1:19" x14ac:dyDescent="0.2">
      <c r="A92" s="29" t="s">
        <v>6</v>
      </c>
      <c r="B92" s="52">
        <f>STATS!X110</f>
        <v>46</v>
      </c>
      <c r="C92" s="52">
        <v>41</v>
      </c>
      <c r="D92" s="52">
        <v>44</v>
      </c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36"/>
    </row>
    <row r="93" spans="1:19" x14ac:dyDescent="0.2">
      <c r="A93" s="29" t="s">
        <v>5</v>
      </c>
      <c r="B93" s="52">
        <f>STATS!W110</f>
        <v>45</v>
      </c>
      <c r="C93" s="52">
        <v>38</v>
      </c>
      <c r="D93" s="52">
        <v>49</v>
      </c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36"/>
    </row>
    <row r="94" spans="1:19" x14ac:dyDescent="0.2">
      <c r="A94" s="29" t="s">
        <v>4</v>
      </c>
      <c r="B94" s="52">
        <f>STATS!V110</f>
        <v>32</v>
      </c>
      <c r="C94" s="52">
        <v>36</v>
      </c>
      <c r="D94" s="52">
        <v>40</v>
      </c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36"/>
    </row>
    <row r="97" spans="1:19" ht="15" x14ac:dyDescent="0.25">
      <c r="A97" s="38" t="s">
        <v>25</v>
      </c>
    </row>
    <row r="98" spans="1:19" ht="15" x14ac:dyDescent="0.25">
      <c r="A98" s="38"/>
      <c r="B98" s="91" t="s">
        <v>235</v>
      </c>
      <c r="C98" s="53" t="s">
        <v>207</v>
      </c>
      <c r="D98" s="53" t="s">
        <v>192</v>
      </c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</row>
    <row r="99" spans="1:19" x14ac:dyDescent="0.2">
      <c r="A99" s="29" t="s">
        <v>6</v>
      </c>
      <c r="B99" s="52">
        <f>STATS!AC110</f>
        <v>19</v>
      </c>
      <c r="C99" s="52">
        <v>28</v>
      </c>
      <c r="D99" s="52">
        <v>30</v>
      </c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36"/>
      <c r="R99" s="36"/>
    </row>
    <row r="100" spans="1:19" x14ac:dyDescent="0.2">
      <c r="A100" s="29" t="s">
        <v>5</v>
      </c>
      <c r="B100" s="52">
        <f>STATS!AB110</f>
        <v>21</v>
      </c>
      <c r="C100" s="52">
        <v>26</v>
      </c>
      <c r="D100" s="52">
        <v>30</v>
      </c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36"/>
      <c r="R100" s="36"/>
    </row>
    <row r="101" spans="1:19" x14ac:dyDescent="0.2">
      <c r="A101" s="29" t="s">
        <v>4</v>
      </c>
      <c r="B101" s="52">
        <f>STATS!AA110</f>
        <v>32</v>
      </c>
      <c r="C101" s="52">
        <v>25</v>
      </c>
      <c r="D101" s="52">
        <v>37</v>
      </c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36"/>
      <c r="R101" s="36"/>
    </row>
    <row r="102" spans="1:19" x14ac:dyDescent="0.2">
      <c r="A102" s="29" t="s">
        <v>7</v>
      </c>
      <c r="B102" s="52">
        <f>STATS!AD110</f>
        <v>14</v>
      </c>
      <c r="C102" s="52">
        <v>15</v>
      </c>
      <c r="D102" s="52">
        <v>29</v>
      </c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36"/>
      <c r="R102" s="36"/>
    </row>
    <row r="105" spans="1:19" ht="15" x14ac:dyDescent="0.25">
      <c r="A105" s="38" t="s">
        <v>30</v>
      </c>
    </row>
    <row r="106" spans="1:19" x14ac:dyDescent="0.2">
      <c r="A106" s="62"/>
      <c r="B106" s="91" t="s">
        <v>235</v>
      </c>
      <c r="C106" s="53" t="s">
        <v>207</v>
      </c>
      <c r="D106" s="53" t="s">
        <v>192</v>
      </c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</row>
    <row r="107" spans="1:19" x14ac:dyDescent="0.2">
      <c r="A107" s="29" t="s">
        <v>4</v>
      </c>
      <c r="B107" s="52">
        <f>STATS!AF110</f>
        <v>20</v>
      </c>
      <c r="C107" s="52">
        <v>14</v>
      </c>
      <c r="D107" s="52">
        <v>24</v>
      </c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36"/>
    </row>
    <row r="108" spans="1:19" x14ac:dyDescent="0.2">
      <c r="A108" s="29" t="s">
        <v>5</v>
      </c>
      <c r="B108" s="52">
        <f>STATS!AG110</f>
        <v>10</v>
      </c>
      <c r="C108" s="52">
        <v>12</v>
      </c>
      <c r="D108" s="52">
        <v>11</v>
      </c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36"/>
    </row>
    <row r="109" spans="1:19" x14ac:dyDescent="0.2">
      <c r="A109" s="29" t="s">
        <v>7</v>
      </c>
      <c r="B109" s="52">
        <f>STATS!AI110</f>
        <v>5</v>
      </c>
      <c r="C109" s="52">
        <v>5</v>
      </c>
      <c r="D109" s="52">
        <v>11</v>
      </c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36"/>
    </row>
    <row r="110" spans="1:19" x14ac:dyDescent="0.2">
      <c r="A110" s="29" t="s">
        <v>6</v>
      </c>
      <c r="B110" s="52">
        <f>STATS!AH110</f>
        <v>3</v>
      </c>
      <c r="C110" s="52">
        <v>4</v>
      </c>
      <c r="D110" s="52">
        <v>11</v>
      </c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36"/>
    </row>
    <row r="113" spans="1:19" ht="15" x14ac:dyDescent="0.25">
      <c r="A113" s="38" t="s">
        <v>35</v>
      </c>
    </row>
    <row r="114" spans="1:19" x14ac:dyDescent="0.2">
      <c r="A114" s="62"/>
      <c r="B114" s="91" t="s">
        <v>235</v>
      </c>
      <c r="C114" s="53" t="s">
        <v>207</v>
      </c>
      <c r="D114" s="53" t="s">
        <v>192</v>
      </c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</row>
    <row r="115" spans="1:19" x14ac:dyDescent="0.2">
      <c r="A115" s="29" t="s">
        <v>4</v>
      </c>
      <c r="B115" s="52">
        <f>STATS!AK110</f>
        <v>5</v>
      </c>
      <c r="C115" s="52">
        <v>5</v>
      </c>
      <c r="D115" s="52">
        <v>3</v>
      </c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36"/>
      <c r="S115" s="36"/>
    </row>
    <row r="116" spans="1:19" x14ac:dyDescent="0.2">
      <c r="A116" s="29" t="s">
        <v>5</v>
      </c>
      <c r="B116" s="52">
        <f>STATS!AL110</f>
        <v>5</v>
      </c>
      <c r="C116" s="52">
        <v>3</v>
      </c>
      <c r="D116" s="52">
        <v>2</v>
      </c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36"/>
      <c r="S116" s="36"/>
    </row>
    <row r="117" spans="1:19" x14ac:dyDescent="0.2">
      <c r="A117" s="29" t="s">
        <v>6</v>
      </c>
      <c r="B117" s="52">
        <f>STATS!AM110</f>
        <v>0</v>
      </c>
      <c r="C117" s="52">
        <v>2</v>
      </c>
      <c r="D117" s="52">
        <v>3</v>
      </c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36"/>
      <c r="S117" s="36"/>
    </row>
    <row r="118" spans="1:19" x14ac:dyDescent="0.2">
      <c r="A118" s="29" t="s">
        <v>7</v>
      </c>
      <c r="B118" s="52">
        <f>STATS!AN110</f>
        <v>0</v>
      </c>
      <c r="C118" s="52">
        <v>1</v>
      </c>
      <c r="D118" s="52">
        <v>3</v>
      </c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36"/>
      <c r="S118" s="36"/>
    </row>
    <row r="121" spans="1:19" ht="15" x14ac:dyDescent="0.25">
      <c r="A121" s="38" t="s">
        <v>40</v>
      </c>
    </row>
    <row r="122" spans="1:19" ht="15" x14ac:dyDescent="0.25">
      <c r="A122" s="38"/>
      <c r="B122" s="91" t="s">
        <v>235</v>
      </c>
      <c r="C122" s="53" t="s">
        <v>207</v>
      </c>
      <c r="D122" s="53" t="s">
        <v>192</v>
      </c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</row>
    <row r="123" spans="1:19" x14ac:dyDescent="0.2">
      <c r="A123" s="29" t="s">
        <v>5</v>
      </c>
      <c r="B123" s="52">
        <f>STATS!AQ110</f>
        <v>2</v>
      </c>
      <c r="C123" s="52">
        <v>2</v>
      </c>
      <c r="D123" s="52">
        <v>0</v>
      </c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36"/>
      <c r="S123" s="36"/>
    </row>
    <row r="124" spans="1:19" x14ac:dyDescent="0.2">
      <c r="A124" s="29" t="s">
        <v>6</v>
      </c>
      <c r="B124" s="52">
        <f>STATS!AR110</f>
        <v>0</v>
      </c>
      <c r="C124" s="52">
        <v>1</v>
      </c>
      <c r="D124" s="52">
        <v>1</v>
      </c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36"/>
      <c r="S124" s="36"/>
    </row>
    <row r="125" spans="1:19" x14ac:dyDescent="0.2">
      <c r="A125" s="29" t="s">
        <v>4</v>
      </c>
      <c r="B125" s="52">
        <f>STATS!AP110</f>
        <v>0</v>
      </c>
      <c r="C125" s="52">
        <v>1</v>
      </c>
      <c r="D125" s="52">
        <v>0</v>
      </c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36"/>
      <c r="S125" s="36"/>
    </row>
    <row r="126" spans="1:19" x14ac:dyDescent="0.2">
      <c r="A126" s="29" t="s">
        <v>7</v>
      </c>
      <c r="B126" s="52">
        <f>STATS!AS110</f>
        <v>0</v>
      </c>
      <c r="C126" s="52">
        <v>0</v>
      </c>
      <c r="D126" s="52">
        <v>0</v>
      </c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36"/>
      <c r="S126" s="36"/>
    </row>
    <row r="127" spans="1:19" x14ac:dyDescent="0.2">
      <c r="B127" s="52"/>
      <c r="C127" s="52"/>
      <c r="D127" s="36"/>
      <c r="E127" s="36"/>
    </row>
    <row r="129" spans="1:36" ht="15" x14ac:dyDescent="0.25">
      <c r="A129" s="38" t="s">
        <v>93</v>
      </c>
    </row>
    <row r="130" spans="1:36" x14ac:dyDescent="0.2">
      <c r="A130" s="62"/>
      <c r="B130" s="91" t="s">
        <v>235</v>
      </c>
      <c r="C130" s="53" t="s">
        <v>207</v>
      </c>
      <c r="D130" s="53" t="s">
        <v>192</v>
      </c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</row>
    <row r="131" spans="1:36" x14ac:dyDescent="0.2">
      <c r="A131" s="29" t="s">
        <v>7</v>
      </c>
      <c r="B131" s="52">
        <f>STATS!AX110</f>
        <v>0</v>
      </c>
      <c r="C131" s="52">
        <v>0</v>
      </c>
      <c r="D131" s="52">
        <v>1</v>
      </c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36"/>
      <c r="S131" s="36"/>
    </row>
    <row r="132" spans="1:36" x14ac:dyDescent="0.2">
      <c r="A132" s="29" t="s">
        <v>4</v>
      </c>
      <c r="B132" s="52">
        <f>STATS!AU110</f>
        <v>0</v>
      </c>
      <c r="C132" s="52">
        <v>0</v>
      </c>
      <c r="D132" s="52">
        <v>1</v>
      </c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36"/>
      <c r="S132" s="36"/>
    </row>
    <row r="133" spans="1:36" x14ac:dyDescent="0.2">
      <c r="A133" s="29" t="s">
        <v>5</v>
      </c>
      <c r="B133" s="52">
        <f>STATS!AV110</f>
        <v>0</v>
      </c>
      <c r="C133" s="52">
        <v>0</v>
      </c>
      <c r="D133" s="52">
        <v>0</v>
      </c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36"/>
      <c r="S133" s="36"/>
    </row>
    <row r="134" spans="1:36" x14ac:dyDescent="0.2">
      <c r="A134" s="29" t="s">
        <v>6</v>
      </c>
      <c r="B134" s="52">
        <f>STATS!AW110</f>
        <v>0</v>
      </c>
      <c r="C134" s="52">
        <v>0</v>
      </c>
      <c r="D134" s="52">
        <v>0</v>
      </c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36"/>
      <c r="S134" s="36"/>
    </row>
    <row r="135" spans="1:36" x14ac:dyDescent="0.2">
      <c r="B135" s="52"/>
      <c r="C135" s="52"/>
      <c r="D135" s="36"/>
      <c r="E135" s="36"/>
    </row>
    <row r="137" spans="1:36" ht="15" x14ac:dyDescent="0.25">
      <c r="A137" s="38" t="s">
        <v>53</v>
      </c>
      <c r="H137" s="36"/>
    </row>
    <row r="138" spans="1:36" x14ac:dyDescent="0.2">
      <c r="A138" s="62"/>
      <c r="B138" s="91" t="s">
        <v>235</v>
      </c>
      <c r="C138" s="53"/>
      <c r="D138" s="93" t="s">
        <v>207</v>
      </c>
      <c r="E138" s="93"/>
      <c r="F138" s="93" t="s">
        <v>192</v>
      </c>
      <c r="G138" s="9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121"/>
      <c r="AC138" s="121"/>
      <c r="AD138" s="121"/>
      <c r="AE138" s="121"/>
      <c r="AF138" s="121"/>
      <c r="AG138" s="121"/>
      <c r="AH138" s="121"/>
      <c r="AI138" s="121"/>
      <c r="AJ138" s="53"/>
    </row>
    <row r="139" spans="1:36" x14ac:dyDescent="0.2">
      <c r="A139" s="29" t="s">
        <v>4</v>
      </c>
      <c r="B139" s="65">
        <f>MAX(STATS!F116,STATS!F120,STATS!F124,STATS!F128,STATS!F132,STATS!F136)</f>
        <v>108</v>
      </c>
      <c r="C139" s="32" t="s">
        <v>225</v>
      </c>
      <c r="D139" s="92">
        <v>110</v>
      </c>
      <c r="E139" s="113" t="s">
        <v>194</v>
      </c>
      <c r="F139" s="92">
        <v>104</v>
      </c>
      <c r="G139" s="113" t="s">
        <v>196</v>
      </c>
      <c r="H139" s="65"/>
      <c r="I139" s="32"/>
      <c r="J139" s="65"/>
      <c r="K139" s="32"/>
      <c r="L139" s="65"/>
      <c r="M139" s="32"/>
      <c r="N139" s="65"/>
      <c r="O139" s="32"/>
      <c r="P139" s="65"/>
      <c r="Q139" s="32"/>
      <c r="R139" s="65"/>
      <c r="S139" s="32"/>
      <c r="T139" s="65"/>
      <c r="U139" s="32"/>
      <c r="V139" s="65"/>
      <c r="W139" s="32"/>
      <c r="X139" s="76"/>
      <c r="Y139" s="33"/>
      <c r="Z139" s="76"/>
      <c r="AA139" s="33"/>
      <c r="AB139" s="58"/>
      <c r="AE139" s="48"/>
      <c r="AF139" s="71"/>
      <c r="AH139" s="58"/>
      <c r="AJ139" s="36"/>
    </row>
    <row r="140" spans="1:36" x14ac:dyDescent="0.2">
      <c r="A140" s="29" t="s">
        <v>5</v>
      </c>
      <c r="B140" s="65">
        <f>MAX(STATS!G116,STATS!G120,STATS!G124,STATS!G128,STATS!G132,STATS!G136)</f>
        <v>103</v>
      </c>
      <c r="C140" s="32" t="s">
        <v>253</v>
      </c>
      <c r="D140" s="92">
        <v>109</v>
      </c>
      <c r="E140" s="113" t="s">
        <v>195</v>
      </c>
      <c r="F140" s="92">
        <v>99</v>
      </c>
      <c r="G140" s="113" t="s">
        <v>195</v>
      </c>
      <c r="H140" s="65"/>
      <c r="I140" s="32"/>
      <c r="J140" s="65"/>
      <c r="K140" s="32"/>
      <c r="L140" s="65"/>
      <c r="M140" s="32"/>
      <c r="N140" s="65"/>
      <c r="O140" s="32"/>
      <c r="P140" s="65"/>
      <c r="Q140" s="32"/>
      <c r="R140" s="65"/>
      <c r="S140" s="32"/>
      <c r="T140" s="65"/>
      <c r="U140" s="32"/>
      <c r="V140" s="65"/>
      <c r="W140" s="32"/>
      <c r="X140" s="35"/>
      <c r="Y140" s="32"/>
      <c r="Z140" s="35"/>
      <c r="AA140" s="32"/>
      <c r="AB140" s="58"/>
      <c r="AE140" s="48"/>
      <c r="AF140" s="71"/>
      <c r="AH140" s="58"/>
      <c r="AJ140" s="36"/>
    </row>
    <row r="141" spans="1:36" x14ac:dyDescent="0.2">
      <c r="A141" s="29" t="s">
        <v>6</v>
      </c>
      <c r="B141" s="65">
        <f>MAX(STATS!H116,STATS!H120,STATS!H124,STATS!H128,STATS!H132,STATS!H136)</f>
        <v>92</v>
      </c>
      <c r="C141" s="33" t="s">
        <v>254</v>
      </c>
      <c r="D141" s="92">
        <v>97</v>
      </c>
      <c r="E141" s="114" t="s">
        <v>212</v>
      </c>
      <c r="F141" s="92">
        <v>98</v>
      </c>
      <c r="G141" s="114" t="s">
        <v>203</v>
      </c>
      <c r="H141" s="65"/>
      <c r="I141" s="33"/>
      <c r="J141" s="65"/>
      <c r="K141" s="33"/>
      <c r="L141" s="65"/>
      <c r="M141" s="33"/>
      <c r="N141" s="65"/>
      <c r="O141" s="33"/>
      <c r="P141" s="65"/>
      <c r="Q141" s="33"/>
      <c r="R141" s="65"/>
      <c r="S141" s="33"/>
      <c r="T141" s="65"/>
      <c r="U141" s="33"/>
      <c r="V141" s="65"/>
      <c r="W141" s="33"/>
      <c r="X141" s="35"/>
      <c r="Y141" s="33"/>
      <c r="Z141" s="35"/>
      <c r="AA141" s="33"/>
      <c r="AB141" s="58"/>
      <c r="AE141" s="48"/>
      <c r="AF141" s="71"/>
      <c r="AH141" s="58"/>
      <c r="AJ141" s="36"/>
    </row>
    <row r="142" spans="1:36" x14ac:dyDescent="0.2">
      <c r="A142" s="29" t="s">
        <v>7</v>
      </c>
      <c r="B142" s="65">
        <f>MAX(STATS!I116,STATS!I120,STATS!I124,STATS!I128,STATS!I132,STATS!I136)</f>
        <v>87</v>
      </c>
      <c r="C142" s="33" t="s">
        <v>255</v>
      </c>
      <c r="D142" s="92">
        <v>91</v>
      </c>
      <c r="E142" s="114" t="s">
        <v>195</v>
      </c>
      <c r="F142" s="92">
        <v>108</v>
      </c>
      <c r="G142" s="114" t="s">
        <v>194</v>
      </c>
      <c r="H142" s="65"/>
      <c r="I142" s="32"/>
      <c r="J142" s="65"/>
      <c r="K142" s="32"/>
      <c r="L142" s="65"/>
      <c r="M142" s="32"/>
      <c r="N142" s="65"/>
      <c r="O142" s="32"/>
      <c r="P142" s="65"/>
      <c r="Q142" s="32"/>
      <c r="R142" s="65"/>
      <c r="S142" s="32"/>
      <c r="T142" s="65"/>
      <c r="U142" s="32"/>
      <c r="V142" s="65"/>
      <c r="W142" s="32"/>
      <c r="X142" s="35"/>
      <c r="Y142" s="33"/>
      <c r="Z142" s="35"/>
      <c r="AA142" s="33"/>
      <c r="AB142" s="58"/>
      <c r="AE142" s="48"/>
      <c r="AF142" s="71"/>
      <c r="AH142" s="58"/>
      <c r="AJ142" s="36"/>
    </row>
    <row r="143" spans="1:36" x14ac:dyDescent="0.2">
      <c r="B143" s="41"/>
      <c r="D143" s="81"/>
      <c r="E143" s="94"/>
      <c r="F143" s="81"/>
      <c r="G143" s="94"/>
    </row>
    <row r="144" spans="1:36" x14ac:dyDescent="0.2">
      <c r="D144" s="94"/>
      <c r="E144" s="94"/>
      <c r="F144" s="94"/>
      <c r="G144" s="94"/>
    </row>
    <row r="145" spans="1:20" ht="15" x14ac:dyDescent="0.25">
      <c r="A145" s="38" t="s">
        <v>96</v>
      </c>
      <c r="D145" s="94"/>
      <c r="E145" s="94"/>
      <c r="F145" s="94"/>
      <c r="G145" s="94"/>
    </row>
    <row r="146" spans="1:20" x14ac:dyDescent="0.2">
      <c r="A146" s="62"/>
      <c r="B146" s="91" t="s">
        <v>235</v>
      </c>
      <c r="D146" s="93" t="s">
        <v>207</v>
      </c>
      <c r="E146" s="94"/>
      <c r="F146" s="93" t="s">
        <v>192</v>
      </c>
      <c r="G146" s="94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</row>
    <row r="147" spans="1:20" x14ac:dyDescent="0.2">
      <c r="A147" s="29" t="s">
        <v>4</v>
      </c>
      <c r="B147" s="52">
        <f>MAX(STATS!F114:F115,STATS!F118:F119,STATS!F122:F123,STATS!F126:F127,STATS!F130:F131,STATS!F134:F135)</f>
        <v>56</v>
      </c>
      <c r="C147" s="51" t="s">
        <v>256</v>
      </c>
      <c r="D147" s="115">
        <v>62</v>
      </c>
      <c r="E147" s="116" t="s">
        <v>213</v>
      </c>
      <c r="F147" s="115">
        <v>61</v>
      </c>
      <c r="G147" s="116" t="s">
        <v>204</v>
      </c>
      <c r="H147" s="52"/>
      <c r="I147" s="52"/>
      <c r="J147" s="52"/>
      <c r="K147" s="74"/>
      <c r="L147" s="74"/>
      <c r="M147" s="74"/>
      <c r="N147" s="74"/>
      <c r="O147" s="74"/>
      <c r="P147" s="74"/>
      <c r="Q147" s="74"/>
      <c r="R147" s="75"/>
      <c r="S147" s="36"/>
      <c r="T147" s="36"/>
    </row>
    <row r="148" spans="1:20" x14ac:dyDescent="0.2">
      <c r="A148" s="29" t="s">
        <v>5</v>
      </c>
      <c r="B148" s="52">
        <f>MAX(STATS!G114:G115,STATS!G118:G119,STATS!G122:G123,STATS!G126:G127,STATS!G130:G131,STATS!G134:G135)</f>
        <v>52</v>
      </c>
      <c r="C148" s="51" t="s">
        <v>257</v>
      </c>
      <c r="D148" s="115">
        <v>56</v>
      </c>
      <c r="E148" s="116" t="s">
        <v>206</v>
      </c>
      <c r="F148" s="115">
        <v>55</v>
      </c>
      <c r="G148" s="116" t="s">
        <v>206</v>
      </c>
      <c r="H148" s="52"/>
      <c r="I148" s="52"/>
      <c r="J148" s="52"/>
      <c r="K148" s="74"/>
      <c r="L148" s="74"/>
      <c r="M148" s="74"/>
      <c r="N148" s="74"/>
      <c r="O148" s="74"/>
      <c r="P148" s="74"/>
      <c r="Q148" s="74"/>
      <c r="R148" s="75"/>
      <c r="S148" s="36"/>
      <c r="T148" s="36"/>
    </row>
    <row r="149" spans="1:20" x14ac:dyDescent="0.2">
      <c r="A149" s="29" t="s">
        <v>6</v>
      </c>
      <c r="B149" s="52">
        <f>MAX(STATS!H114:H115,STATS!H118:H119,STATS!H122:H123,STATS!H126:H127,STATS!H130:H131,STATS!H134:H135)</f>
        <v>47</v>
      </c>
      <c r="C149" s="51" t="s">
        <v>250</v>
      </c>
      <c r="D149" s="115">
        <v>53</v>
      </c>
      <c r="E149" s="116" t="s">
        <v>206</v>
      </c>
      <c r="F149" s="115">
        <v>51</v>
      </c>
      <c r="G149" s="116" t="s">
        <v>205</v>
      </c>
      <c r="H149" s="52"/>
      <c r="I149" s="52"/>
      <c r="J149" s="52"/>
      <c r="K149" s="74"/>
      <c r="L149" s="74"/>
      <c r="M149" s="74"/>
      <c r="N149" s="74"/>
      <c r="O149" s="74"/>
      <c r="P149" s="74"/>
      <c r="Q149" s="74"/>
      <c r="R149" s="75"/>
      <c r="S149" s="36"/>
      <c r="T149" s="36"/>
    </row>
    <row r="150" spans="1:20" x14ac:dyDescent="0.2">
      <c r="A150" s="29" t="s">
        <v>7</v>
      </c>
      <c r="B150" s="52">
        <f>MAX(STATS!I114:I115,STATS!I118:I119,STATS!I122:I123,STATS!I126:I127,STATS!I130:I131,STATS!I134:I135)</f>
        <v>46</v>
      </c>
      <c r="C150" s="51" t="s">
        <v>258</v>
      </c>
      <c r="D150" s="115">
        <v>48</v>
      </c>
      <c r="E150" s="116" t="s">
        <v>214</v>
      </c>
      <c r="F150" s="115">
        <v>66</v>
      </c>
      <c r="G150" s="116" t="s">
        <v>205</v>
      </c>
      <c r="H150" s="52"/>
      <c r="I150" s="52"/>
      <c r="J150" s="52"/>
      <c r="K150" s="74"/>
      <c r="L150" s="74"/>
      <c r="M150" s="74"/>
      <c r="N150" s="74"/>
      <c r="O150" s="74"/>
      <c r="P150" s="74"/>
      <c r="Q150" s="74"/>
      <c r="R150" s="75"/>
      <c r="S150" s="36"/>
      <c r="T150" s="36"/>
    </row>
    <row r="151" spans="1:20" x14ac:dyDescent="0.2">
      <c r="B151" s="77"/>
      <c r="C151" s="78"/>
      <c r="D151" s="77"/>
      <c r="E151" s="77"/>
    </row>
    <row r="153" spans="1:20" ht="15" x14ac:dyDescent="0.25">
      <c r="A153" s="38" t="s">
        <v>189</v>
      </c>
    </row>
    <row r="154" spans="1:20" x14ac:dyDescent="0.2">
      <c r="A154" s="40" t="s">
        <v>8</v>
      </c>
      <c r="B154" s="53" t="s">
        <v>9</v>
      </c>
      <c r="C154" s="40" t="s">
        <v>3</v>
      </c>
      <c r="D154" s="53" t="s">
        <v>2</v>
      </c>
      <c r="F154" s="36"/>
    </row>
    <row r="155" spans="1:20" x14ac:dyDescent="0.2">
      <c r="A155" s="29" t="s">
        <v>5</v>
      </c>
      <c r="B155" s="52">
        <v>10</v>
      </c>
      <c r="C155" s="41" t="s">
        <v>262</v>
      </c>
      <c r="D155" s="52" t="s">
        <v>259</v>
      </c>
    </row>
    <row r="156" spans="1:20" x14ac:dyDescent="0.2">
      <c r="A156" s="29" t="s">
        <v>5</v>
      </c>
      <c r="B156" s="52">
        <v>9</v>
      </c>
      <c r="C156" s="41" t="s">
        <v>225</v>
      </c>
      <c r="D156" s="52" t="s">
        <v>260</v>
      </c>
    </row>
    <row r="157" spans="1:20" x14ac:dyDescent="0.2">
      <c r="A157" s="29" t="s">
        <v>5</v>
      </c>
      <c r="B157" s="52">
        <v>9</v>
      </c>
      <c r="C157" s="41" t="s">
        <v>262</v>
      </c>
      <c r="D157" s="52" t="s">
        <v>261</v>
      </c>
    </row>
    <row r="158" spans="1:20" x14ac:dyDescent="0.2">
      <c r="A158" s="29" t="s">
        <v>5</v>
      </c>
      <c r="B158" s="52">
        <v>9</v>
      </c>
      <c r="C158" s="41" t="s">
        <v>249</v>
      </c>
      <c r="D158" s="52" t="s">
        <v>264</v>
      </c>
    </row>
    <row r="159" spans="1:20" x14ac:dyDescent="0.2">
      <c r="A159" s="29" t="s">
        <v>5</v>
      </c>
      <c r="B159" s="52">
        <v>9</v>
      </c>
      <c r="C159" s="41" t="s">
        <v>263</v>
      </c>
      <c r="D159" s="52" t="s">
        <v>265</v>
      </c>
    </row>
    <row r="160" spans="1:20" x14ac:dyDescent="0.2">
      <c r="B160" s="42"/>
      <c r="D160" s="36"/>
    </row>
    <row r="161" spans="1:31" x14ac:dyDescent="0.2">
      <c r="D161" s="36">
        <v>2020</v>
      </c>
      <c r="E161" s="36">
        <v>2018</v>
      </c>
      <c r="F161" s="36">
        <v>2016</v>
      </c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</row>
    <row r="162" spans="1:31" ht="15" x14ac:dyDescent="0.25">
      <c r="A162" s="38" t="s">
        <v>142</v>
      </c>
      <c r="D162" s="53" t="s">
        <v>127</v>
      </c>
      <c r="E162" s="53" t="s">
        <v>127</v>
      </c>
      <c r="F162" s="53" t="s">
        <v>127</v>
      </c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</row>
    <row r="163" spans="1:31" x14ac:dyDescent="0.2">
      <c r="A163" s="29" t="s">
        <v>4</v>
      </c>
      <c r="D163" s="52">
        <f>STATS!BS110</f>
        <v>8</v>
      </c>
      <c r="E163" s="52">
        <v>7</v>
      </c>
      <c r="F163" s="52">
        <v>8</v>
      </c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</row>
    <row r="164" spans="1:31" x14ac:dyDescent="0.2">
      <c r="A164" s="29" t="s">
        <v>5</v>
      </c>
      <c r="D164" s="52">
        <f>STATS!BT110</f>
        <v>4</v>
      </c>
      <c r="E164" s="52">
        <v>6</v>
      </c>
      <c r="F164" s="52">
        <v>5</v>
      </c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</row>
    <row r="165" spans="1:31" x14ac:dyDescent="0.2">
      <c r="A165" s="29" t="s">
        <v>6</v>
      </c>
      <c r="D165" s="52">
        <f>STATS!BU110</f>
        <v>0</v>
      </c>
      <c r="E165" s="52">
        <v>4</v>
      </c>
      <c r="F165" s="52">
        <v>7</v>
      </c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</row>
    <row r="166" spans="1:31" x14ac:dyDescent="0.2">
      <c r="A166" s="29" t="s">
        <v>7</v>
      </c>
      <c r="D166" s="52">
        <f>STATS!BV110</f>
        <v>0</v>
      </c>
      <c r="E166" s="52">
        <v>1</v>
      </c>
      <c r="F166" s="52">
        <v>6</v>
      </c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</row>
    <row r="167" spans="1:31" x14ac:dyDescent="0.2">
      <c r="B167" s="42"/>
      <c r="D167" s="36"/>
    </row>
    <row r="168" spans="1:31" x14ac:dyDescent="0.2">
      <c r="B168" s="42"/>
      <c r="D168" s="36"/>
    </row>
    <row r="169" spans="1:31" ht="15" x14ac:dyDescent="0.25">
      <c r="A169" s="38" t="s">
        <v>54</v>
      </c>
      <c r="G169" s="62"/>
      <c r="H169" s="62"/>
      <c r="I169" s="34"/>
      <c r="J169" s="34"/>
      <c r="L169" s="57"/>
      <c r="M169" s="57"/>
      <c r="N169" s="57"/>
      <c r="O169" s="57"/>
      <c r="P169" s="57"/>
      <c r="Q169" s="57"/>
      <c r="R169" s="57"/>
      <c r="S169" s="57"/>
    </row>
    <row r="170" spans="1:31" x14ac:dyDescent="0.2">
      <c r="A170" s="62"/>
      <c r="B170" s="91" t="s">
        <v>235</v>
      </c>
      <c r="C170" s="53" t="s">
        <v>207</v>
      </c>
      <c r="D170" s="53" t="s">
        <v>192</v>
      </c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62"/>
    </row>
    <row r="171" spans="1:31" x14ac:dyDescent="0.2">
      <c r="A171" s="29" t="s">
        <v>7</v>
      </c>
      <c r="B171" s="67">
        <f>STATS!CB111</f>
        <v>3.5833333333333335</v>
      </c>
      <c r="C171" s="67">
        <v>3.5</v>
      </c>
      <c r="D171" s="67">
        <v>4.5714285714285712</v>
      </c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E171" s="79"/>
    </row>
    <row r="172" spans="1:31" x14ac:dyDescent="0.2">
      <c r="A172" s="29" t="s">
        <v>5</v>
      </c>
      <c r="B172" s="67">
        <f>STATS!BZ111</f>
        <v>3.8333333333333335</v>
      </c>
      <c r="C172" s="67">
        <v>4.083333333333333</v>
      </c>
      <c r="D172" s="67">
        <v>4.1428571428571432</v>
      </c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E172" s="79"/>
    </row>
    <row r="173" spans="1:31" x14ac:dyDescent="0.2">
      <c r="A173" s="29" t="s">
        <v>6</v>
      </c>
      <c r="B173" s="67">
        <f>STATS!CA111</f>
        <v>3.5833333333333335</v>
      </c>
      <c r="C173" s="67">
        <v>4.291666666666667</v>
      </c>
      <c r="D173" s="67">
        <v>3.9642857142857144</v>
      </c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E173" s="79"/>
    </row>
    <row r="174" spans="1:31" x14ac:dyDescent="0.2">
      <c r="A174" s="29" t="s">
        <v>4</v>
      </c>
      <c r="B174" s="67">
        <f>STATS!BY111</f>
        <v>4.416666666666667</v>
      </c>
      <c r="C174" s="67">
        <v>4.375</v>
      </c>
      <c r="D174" s="67">
        <v>4.6071428571428568</v>
      </c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E174" s="79"/>
    </row>
    <row r="177" spans="1:31" ht="15" x14ac:dyDescent="0.25">
      <c r="A177" s="38" t="s">
        <v>55</v>
      </c>
      <c r="I177" s="62"/>
      <c r="J177" s="62"/>
      <c r="L177" s="57"/>
      <c r="M177" s="57"/>
      <c r="N177" s="57"/>
      <c r="O177" s="57"/>
      <c r="P177" s="57"/>
      <c r="Q177" s="57"/>
      <c r="R177" s="57"/>
      <c r="S177" s="57"/>
    </row>
    <row r="178" spans="1:31" x14ac:dyDescent="0.2">
      <c r="A178" s="62"/>
      <c r="B178" s="91" t="s">
        <v>235</v>
      </c>
      <c r="C178" s="53" t="s">
        <v>207</v>
      </c>
      <c r="D178" s="53" t="s">
        <v>192</v>
      </c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62"/>
      <c r="AE178" s="62"/>
    </row>
    <row r="179" spans="1:31" x14ac:dyDescent="0.2">
      <c r="A179" s="29" t="s">
        <v>7</v>
      </c>
      <c r="B179" s="67">
        <f>STATS!CH111</f>
        <v>4.7619047619047619</v>
      </c>
      <c r="C179" s="67">
        <v>5</v>
      </c>
      <c r="D179" s="67">
        <v>5.2714285714285714</v>
      </c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50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E179" s="79"/>
    </row>
    <row r="180" spans="1:31" x14ac:dyDescent="0.2">
      <c r="A180" s="29" t="s">
        <v>6</v>
      </c>
      <c r="B180" s="67">
        <f>STATS!CG111</f>
        <v>4.9682539682539684</v>
      </c>
      <c r="C180" s="67">
        <v>5.1147540983606561</v>
      </c>
      <c r="D180" s="67">
        <v>5.2857142857142856</v>
      </c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50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E180" s="79"/>
    </row>
    <row r="181" spans="1:31" x14ac:dyDescent="0.2">
      <c r="A181" s="29" t="s">
        <v>5</v>
      </c>
      <c r="B181" s="67">
        <f>STATS!CF111</f>
        <v>5.4761904761904763</v>
      </c>
      <c r="C181" s="67">
        <v>5.3278688524590168</v>
      </c>
      <c r="D181" s="67">
        <v>5.2142857142857144</v>
      </c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50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E181" s="79"/>
    </row>
    <row r="182" spans="1:31" x14ac:dyDescent="0.2">
      <c r="A182" s="29" t="s">
        <v>4</v>
      </c>
      <c r="B182" s="67">
        <f>STATS!CE111</f>
        <v>5.6984126984126986</v>
      </c>
      <c r="C182" s="67">
        <v>5.4262295081967213</v>
      </c>
      <c r="D182" s="67">
        <v>5.6714285714285717</v>
      </c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50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E182" s="79"/>
    </row>
    <row r="183" spans="1:31" x14ac:dyDescent="0.2">
      <c r="F183" s="36"/>
    </row>
    <row r="184" spans="1:31" x14ac:dyDescent="0.2">
      <c r="F184" s="36"/>
    </row>
    <row r="185" spans="1:31" ht="15" x14ac:dyDescent="0.25">
      <c r="A185" s="38" t="s">
        <v>56</v>
      </c>
      <c r="I185" s="62"/>
      <c r="J185" s="62"/>
      <c r="L185" s="57"/>
      <c r="M185" s="57"/>
      <c r="N185" s="57"/>
      <c r="O185" s="57"/>
      <c r="P185" s="57"/>
      <c r="Q185" s="57"/>
      <c r="R185" s="57"/>
      <c r="S185" s="57"/>
    </row>
    <row r="186" spans="1:31" x14ac:dyDescent="0.2">
      <c r="A186" s="62"/>
      <c r="B186" s="91" t="s">
        <v>235</v>
      </c>
      <c r="C186" s="53" t="s">
        <v>207</v>
      </c>
      <c r="D186" s="53" t="s">
        <v>192</v>
      </c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62"/>
      <c r="AE186" s="62"/>
    </row>
    <row r="187" spans="1:31" x14ac:dyDescent="0.2">
      <c r="A187" s="29" t="s">
        <v>7</v>
      </c>
      <c r="B187" s="67">
        <f>STATS!CN111</f>
        <v>5.6190476190476186</v>
      </c>
      <c r="C187" s="67">
        <v>5.5652173913043477</v>
      </c>
      <c r="D187" s="67">
        <v>6.1785714285714288</v>
      </c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50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E187" s="79"/>
    </row>
    <row r="188" spans="1:31" x14ac:dyDescent="0.2">
      <c r="A188" s="29" t="s">
        <v>6</v>
      </c>
      <c r="B188" s="67">
        <f>STATS!CM111</f>
        <v>5.666666666666667</v>
      </c>
      <c r="C188" s="67">
        <v>5.9565217391304346</v>
      </c>
      <c r="D188" s="67">
        <v>6.2142857142857144</v>
      </c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50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E188" s="79"/>
    </row>
    <row r="189" spans="1:31" x14ac:dyDescent="0.2">
      <c r="A189" s="29" t="s">
        <v>4</v>
      </c>
      <c r="B189" s="67">
        <f>STATS!CK111</f>
        <v>6.5238095238095237</v>
      </c>
      <c r="C189" s="67">
        <v>6.3913043478260869</v>
      </c>
      <c r="D189" s="67">
        <v>6.3928571428571432</v>
      </c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50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E189" s="79"/>
    </row>
    <row r="190" spans="1:31" x14ac:dyDescent="0.2">
      <c r="A190" s="29" t="s">
        <v>5</v>
      </c>
      <c r="B190" s="67">
        <f>STATS!CL111</f>
        <v>6.5238095238095237</v>
      </c>
      <c r="C190" s="67">
        <v>6.5652173913043477</v>
      </c>
      <c r="D190" s="67">
        <v>6.25</v>
      </c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50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E190" s="79"/>
    </row>
    <row r="193" spans="1:11" ht="15" x14ac:dyDescent="0.25">
      <c r="A193" s="38" t="s">
        <v>236</v>
      </c>
      <c r="B193" s="36"/>
      <c r="C193" s="36"/>
      <c r="D193" s="36"/>
      <c r="E193" s="36"/>
      <c r="G193" s="36" t="s">
        <v>133</v>
      </c>
    </row>
    <row r="194" spans="1:11" x14ac:dyDescent="0.2">
      <c r="B194" s="53" t="s">
        <v>132</v>
      </c>
      <c r="C194" s="53" t="s">
        <v>130</v>
      </c>
      <c r="D194" s="53" t="s">
        <v>131</v>
      </c>
      <c r="E194" s="53" t="s">
        <v>78</v>
      </c>
      <c r="F194" s="53" t="s">
        <v>79</v>
      </c>
      <c r="G194" s="53" t="s">
        <v>134</v>
      </c>
    </row>
    <row r="195" spans="1:11" x14ac:dyDescent="0.2">
      <c r="A195" s="29" t="s">
        <v>7</v>
      </c>
      <c r="B195" s="52">
        <f>STATS!$L$111</f>
        <v>108</v>
      </c>
      <c r="C195" s="52">
        <f>STATS!I110</f>
        <v>504</v>
      </c>
      <c r="D195" s="80">
        <f>C195/B195</f>
        <v>4.666666666666667</v>
      </c>
      <c r="E195" s="52">
        <f>STATS!$D$110</f>
        <v>429</v>
      </c>
      <c r="F195" s="52">
        <f>C195-E195</f>
        <v>75</v>
      </c>
      <c r="G195" s="67">
        <f>F195/B195</f>
        <v>0.69444444444444442</v>
      </c>
    </row>
    <row r="196" spans="1:11" x14ac:dyDescent="0.2">
      <c r="A196" s="29" t="s">
        <v>6</v>
      </c>
      <c r="B196" s="52">
        <f>STATS!$L$111</f>
        <v>108</v>
      </c>
      <c r="C196" s="52">
        <f>STATS!H110</f>
        <v>518</v>
      </c>
      <c r="D196" s="80">
        <f>C196/B196</f>
        <v>4.7962962962962967</v>
      </c>
      <c r="E196" s="52">
        <f>STATS!$D$110</f>
        <v>429</v>
      </c>
      <c r="F196" s="52">
        <f>C196-E196</f>
        <v>89</v>
      </c>
      <c r="G196" s="67">
        <f>F196/B196</f>
        <v>0.82407407407407407</v>
      </c>
    </row>
    <row r="197" spans="1:11" x14ac:dyDescent="0.2">
      <c r="A197" s="29" t="s">
        <v>5</v>
      </c>
      <c r="B197" s="52">
        <f>STATS!$L$111</f>
        <v>108</v>
      </c>
      <c r="C197" s="52">
        <f>STATS!G110</f>
        <v>574</v>
      </c>
      <c r="D197" s="80">
        <f>C197/B197</f>
        <v>5.3148148148148149</v>
      </c>
      <c r="E197" s="52">
        <f>STATS!$D$110</f>
        <v>429</v>
      </c>
      <c r="F197" s="52">
        <f>C197-E197</f>
        <v>145</v>
      </c>
      <c r="G197" s="67">
        <f>F197/B197</f>
        <v>1.3425925925925926</v>
      </c>
    </row>
    <row r="198" spans="1:11" x14ac:dyDescent="0.2">
      <c r="A198" s="29" t="s">
        <v>4</v>
      </c>
      <c r="B198" s="52">
        <f>STATS!$L$111</f>
        <v>108</v>
      </c>
      <c r="C198" s="52">
        <f>STATS!F110</f>
        <v>602</v>
      </c>
      <c r="D198" s="80">
        <f>C198/B198</f>
        <v>5.5740740740740744</v>
      </c>
      <c r="E198" s="52">
        <f>STATS!$D$110</f>
        <v>429</v>
      </c>
      <c r="F198" s="52">
        <f>C198-E198</f>
        <v>173</v>
      </c>
      <c r="G198" s="67">
        <f>F198/B198</f>
        <v>1.6018518518518519</v>
      </c>
    </row>
    <row r="199" spans="1:11" x14ac:dyDescent="0.2">
      <c r="B199" s="52"/>
      <c r="C199" s="52"/>
      <c r="D199" s="80"/>
      <c r="E199" s="52"/>
      <c r="F199" s="52"/>
      <c r="G199" s="67"/>
      <c r="I199" s="41"/>
      <c r="K199" s="41"/>
    </row>
    <row r="200" spans="1:11" x14ac:dyDescent="0.2">
      <c r="I200" s="41"/>
    </row>
    <row r="201" spans="1:11" ht="15" x14ac:dyDescent="0.25">
      <c r="A201" s="38" t="s">
        <v>208</v>
      </c>
      <c r="B201" s="36"/>
      <c r="C201" s="36"/>
      <c r="D201" s="36"/>
      <c r="E201" s="36"/>
      <c r="G201" s="36" t="s">
        <v>133</v>
      </c>
    </row>
    <row r="202" spans="1:11" x14ac:dyDescent="0.2">
      <c r="B202" s="91" t="s">
        <v>132</v>
      </c>
      <c r="C202" s="91" t="s">
        <v>130</v>
      </c>
      <c r="D202" s="91" t="s">
        <v>131</v>
      </c>
      <c r="E202" s="91" t="s">
        <v>78</v>
      </c>
      <c r="F202" s="91" t="s">
        <v>79</v>
      </c>
      <c r="G202" s="91" t="s">
        <v>134</v>
      </c>
    </row>
    <row r="203" spans="1:11" x14ac:dyDescent="0.2">
      <c r="A203" s="29" t="s">
        <v>7</v>
      </c>
      <c r="B203" s="52">
        <v>108</v>
      </c>
      <c r="C203" s="52">
        <v>517</v>
      </c>
      <c r="D203" s="80">
        <v>4.7870370370370372</v>
      </c>
      <c r="E203" s="52">
        <v>431</v>
      </c>
      <c r="F203" s="52">
        <v>86</v>
      </c>
      <c r="G203" s="67">
        <v>0.79629629629629628</v>
      </c>
    </row>
    <row r="204" spans="1:11" x14ac:dyDescent="0.2">
      <c r="A204" s="29" t="s">
        <v>6</v>
      </c>
      <c r="B204" s="52">
        <v>108</v>
      </c>
      <c r="C204" s="52">
        <v>552</v>
      </c>
      <c r="D204" s="80">
        <v>5.1111111111111107</v>
      </c>
      <c r="E204" s="52">
        <v>431</v>
      </c>
      <c r="F204" s="52">
        <v>121</v>
      </c>
      <c r="G204" s="67">
        <v>1.1203703703703705</v>
      </c>
    </row>
    <row r="205" spans="1:11" x14ac:dyDescent="0.2">
      <c r="A205" s="29" t="s">
        <v>5</v>
      </c>
      <c r="B205" s="52">
        <v>108</v>
      </c>
      <c r="C205" s="52">
        <v>574</v>
      </c>
      <c r="D205" s="80">
        <v>5.3148148148148149</v>
      </c>
      <c r="E205" s="52">
        <v>431</v>
      </c>
      <c r="F205" s="52">
        <v>143</v>
      </c>
      <c r="G205" s="67">
        <v>1.3240740740740742</v>
      </c>
    </row>
    <row r="206" spans="1:11" x14ac:dyDescent="0.2">
      <c r="A206" s="29" t="s">
        <v>4</v>
      </c>
      <c r="B206" s="52">
        <v>108</v>
      </c>
      <c r="C206" s="52">
        <v>583</v>
      </c>
      <c r="D206" s="80">
        <v>5.3981481481481479</v>
      </c>
      <c r="E206" s="52">
        <v>431</v>
      </c>
      <c r="F206" s="52">
        <v>152</v>
      </c>
      <c r="G206" s="67">
        <v>1.4074074074074074</v>
      </c>
    </row>
    <row r="207" spans="1:11" x14ac:dyDescent="0.2">
      <c r="B207" s="52"/>
      <c r="C207" s="52"/>
      <c r="D207" s="80"/>
      <c r="E207" s="52"/>
      <c r="F207" s="52"/>
      <c r="G207" s="67"/>
      <c r="I207" s="41"/>
      <c r="K207" s="41"/>
    </row>
    <row r="208" spans="1:11" x14ac:dyDescent="0.2">
      <c r="I208" s="41"/>
    </row>
    <row r="209" spans="1:18" ht="15" x14ac:dyDescent="0.25">
      <c r="A209" s="38" t="s">
        <v>193</v>
      </c>
      <c r="B209" s="36"/>
      <c r="C209" s="36"/>
      <c r="D209" s="36"/>
      <c r="E209" s="36"/>
      <c r="G209" s="36" t="s">
        <v>133</v>
      </c>
    </row>
    <row r="210" spans="1:18" x14ac:dyDescent="0.2">
      <c r="B210" s="53" t="s">
        <v>132</v>
      </c>
      <c r="C210" s="53" t="s">
        <v>130</v>
      </c>
      <c r="D210" s="53" t="s">
        <v>131</v>
      </c>
      <c r="E210" s="53" t="s">
        <v>78</v>
      </c>
      <c r="F210" s="53" t="s">
        <v>79</v>
      </c>
      <c r="G210" s="53" t="s">
        <v>134</v>
      </c>
    </row>
    <row r="211" spans="1:18" x14ac:dyDescent="0.2">
      <c r="A211" s="29" t="s">
        <v>6</v>
      </c>
      <c r="B211" s="52">
        <v>126</v>
      </c>
      <c r="C211" s="52">
        <v>655</v>
      </c>
      <c r="D211" s="80">
        <v>5.1984126984126986</v>
      </c>
      <c r="E211" s="52">
        <v>504</v>
      </c>
      <c r="F211" s="52">
        <v>151</v>
      </c>
      <c r="G211" s="67">
        <v>1.1984126984126984</v>
      </c>
    </row>
    <row r="212" spans="1:18" x14ac:dyDescent="0.2">
      <c r="A212" s="29" t="s">
        <v>5</v>
      </c>
      <c r="B212" s="52">
        <v>126</v>
      </c>
      <c r="C212" s="52">
        <v>656</v>
      </c>
      <c r="D212" s="80">
        <v>5.2063492063492065</v>
      </c>
      <c r="E212" s="52">
        <v>504</v>
      </c>
      <c r="F212" s="52">
        <v>152</v>
      </c>
      <c r="G212" s="67">
        <v>1.2063492063492063</v>
      </c>
    </row>
    <row r="213" spans="1:18" x14ac:dyDescent="0.2">
      <c r="A213" s="29" t="s">
        <v>7</v>
      </c>
      <c r="B213" s="52">
        <v>126</v>
      </c>
      <c r="C213" s="52">
        <v>670</v>
      </c>
      <c r="D213" s="80">
        <v>5.3174603174603172</v>
      </c>
      <c r="E213" s="52">
        <v>504</v>
      </c>
      <c r="F213" s="52">
        <v>166</v>
      </c>
      <c r="G213" s="67">
        <v>1.3174603174603174</v>
      </c>
    </row>
    <row r="214" spans="1:18" x14ac:dyDescent="0.2">
      <c r="A214" s="29" t="s">
        <v>4</v>
      </c>
      <c r="B214" s="52">
        <v>126</v>
      </c>
      <c r="C214" s="52">
        <v>705</v>
      </c>
      <c r="D214" s="80">
        <v>5.5952380952380949</v>
      </c>
      <c r="E214" s="52">
        <v>504</v>
      </c>
      <c r="F214" s="52">
        <v>201</v>
      </c>
      <c r="G214" s="67">
        <v>1.5952380952380953</v>
      </c>
    </row>
    <row r="215" spans="1:18" x14ac:dyDescent="0.2">
      <c r="B215" s="52"/>
      <c r="C215" s="52"/>
      <c r="D215" s="80"/>
      <c r="E215" s="52"/>
      <c r="F215" s="52"/>
      <c r="G215" s="67"/>
      <c r="I215" s="41"/>
      <c r="K215" s="41"/>
    </row>
    <row r="216" spans="1:18" x14ac:dyDescent="0.2">
      <c r="I216" s="41"/>
    </row>
    <row r="217" spans="1:18" ht="15" x14ac:dyDescent="0.25">
      <c r="A217" s="38" t="s">
        <v>128</v>
      </c>
    </row>
    <row r="218" spans="1:18" x14ac:dyDescent="0.2">
      <c r="A218" s="62"/>
      <c r="B218" s="91" t="s">
        <v>235</v>
      </c>
      <c r="C218" s="53" t="s">
        <v>207</v>
      </c>
      <c r="D218" s="53" t="s">
        <v>192</v>
      </c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</row>
    <row r="219" spans="1:18" x14ac:dyDescent="0.2">
      <c r="A219" s="29" t="s">
        <v>7</v>
      </c>
      <c r="B219" s="52">
        <f>STATS!BQ110</f>
        <v>24</v>
      </c>
      <c r="C219" s="52">
        <v>24</v>
      </c>
      <c r="D219" s="52">
        <v>18</v>
      </c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36"/>
      <c r="R219" s="36"/>
    </row>
    <row r="220" spans="1:18" x14ac:dyDescent="0.2">
      <c r="A220" s="29" t="s">
        <v>6</v>
      </c>
      <c r="B220" s="52">
        <f>STATS!BP110</f>
        <v>16</v>
      </c>
      <c r="C220" s="52">
        <v>12</v>
      </c>
      <c r="D220" s="52">
        <v>23</v>
      </c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36"/>
      <c r="R220" s="36"/>
    </row>
    <row r="221" spans="1:18" x14ac:dyDescent="0.2">
      <c r="A221" s="29" t="s">
        <v>5</v>
      </c>
      <c r="B221" s="52">
        <f>STATS!BO110</f>
        <v>9</v>
      </c>
      <c r="C221" s="52">
        <v>12</v>
      </c>
      <c r="D221" s="52">
        <v>18</v>
      </c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36"/>
      <c r="R221" s="36"/>
    </row>
    <row r="222" spans="1:18" x14ac:dyDescent="0.2">
      <c r="A222" s="29" t="s">
        <v>4</v>
      </c>
      <c r="B222" s="52">
        <f>STATS!BN110</f>
        <v>8</v>
      </c>
      <c r="C222" s="52">
        <v>10</v>
      </c>
      <c r="D222" s="52">
        <v>16</v>
      </c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36"/>
      <c r="R222" s="36"/>
    </row>
    <row r="225" spans="1:5" ht="15" x14ac:dyDescent="0.25">
      <c r="A225" s="38" t="s">
        <v>215</v>
      </c>
    </row>
    <row r="226" spans="1:5" x14ac:dyDescent="0.2">
      <c r="A226" s="91" t="s">
        <v>235</v>
      </c>
    </row>
    <row r="227" spans="1:5" x14ac:dyDescent="0.2">
      <c r="A227" s="62"/>
      <c r="B227" s="53" t="s">
        <v>4</v>
      </c>
      <c r="C227" s="53" t="s">
        <v>5</v>
      </c>
      <c r="D227" s="53" t="s">
        <v>6</v>
      </c>
      <c r="E227" s="53" t="s">
        <v>7</v>
      </c>
    </row>
    <row r="228" spans="1:5" x14ac:dyDescent="0.2">
      <c r="A228" s="29" t="s">
        <v>4</v>
      </c>
      <c r="B228" s="36" t="s">
        <v>69</v>
      </c>
      <c r="C228" s="52">
        <f>STATS!AZ110</f>
        <v>33</v>
      </c>
      <c r="D228" s="52">
        <f>STATS!BA110</f>
        <v>19</v>
      </c>
      <c r="E228" s="52">
        <f>STATS!BB110</f>
        <v>22</v>
      </c>
    </row>
    <row r="229" spans="1:5" x14ac:dyDescent="0.2">
      <c r="A229" s="29" t="s">
        <v>5</v>
      </c>
      <c r="B229" s="52">
        <f>STATS!BC110</f>
        <v>52</v>
      </c>
      <c r="C229" s="36" t="s">
        <v>69</v>
      </c>
      <c r="D229" s="52">
        <f>STATS!BD110</f>
        <v>23</v>
      </c>
      <c r="E229" s="52">
        <f>STATS!BE110</f>
        <v>21</v>
      </c>
    </row>
    <row r="230" spans="1:5" x14ac:dyDescent="0.2">
      <c r="A230" s="29" t="s">
        <v>6</v>
      </c>
      <c r="B230" s="52">
        <f>STATS!BF110</f>
        <v>62</v>
      </c>
      <c r="C230" s="52">
        <f>STATS!BG110</f>
        <v>48</v>
      </c>
      <c r="D230" s="36" t="s">
        <v>69</v>
      </c>
      <c r="E230" s="52">
        <f>STATS!BH110</f>
        <v>34</v>
      </c>
    </row>
    <row r="231" spans="1:5" x14ac:dyDescent="0.2">
      <c r="A231" s="29" t="s">
        <v>7</v>
      </c>
      <c r="B231" s="52">
        <f>STATS!BI110</f>
        <v>67</v>
      </c>
      <c r="C231" s="52">
        <f>STATS!BJ110</f>
        <v>57</v>
      </c>
      <c r="D231" s="52">
        <f>STATS!BK110</f>
        <v>42</v>
      </c>
      <c r="E231" s="36" t="s">
        <v>69</v>
      </c>
    </row>
    <row r="232" spans="1:5" x14ac:dyDescent="0.2">
      <c r="B232" s="52"/>
      <c r="C232" s="52"/>
      <c r="D232" s="52"/>
      <c r="E232" s="36"/>
    </row>
    <row r="233" spans="1:5" x14ac:dyDescent="0.2">
      <c r="A233" s="49" t="s">
        <v>207</v>
      </c>
    </row>
    <row r="234" spans="1:5" x14ac:dyDescent="0.2">
      <c r="A234" s="62"/>
      <c r="B234" s="91" t="s">
        <v>4</v>
      </c>
      <c r="C234" s="91" t="s">
        <v>5</v>
      </c>
      <c r="D234" s="91" t="s">
        <v>6</v>
      </c>
      <c r="E234" s="91" t="s">
        <v>7</v>
      </c>
    </row>
    <row r="235" spans="1:5" x14ac:dyDescent="0.2">
      <c r="A235" s="29" t="s">
        <v>4</v>
      </c>
      <c r="B235" s="36" t="s">
        <v>69</v>
      </c>
      <c r="C235" s="52">
        <v>38</v>
      </c>
      <c r="D235" s="52">
        <v>30</v>
      </c>
      <c r="E235" s="52">
        <v>20</v>
      </c>
    </row>
    <row r="236" spans="1:5" x14ac:dyDescent="0.2">
      <c r="A236" s="29" t="s">
        <v>5</v>
      </c>
      <c r="B236" s="52">
        <v>42</v>
      </c>
      <c r="C236" s="36" t="s">
        <v>69</v>
      </c>
      <c r="D236" s="52">
        <v>37</v>
      </c>
      <c r="E236" s="52">
        <v>22</v>
      </c>
    </row>
    <row r="237" spans="1:5" x14ac:dyDescent="0.2">
      <c r="A237" s="29" t="s">
        <v>6</v>
      </c>
      <c r="B237" s="52">
        <v>48</v>
      </c>
      <c r="C237" s="52">
        <v>48</v>
      </c>
      <c r="D237" s="36" t="s">
        <v>69</v>
      </c>
      <c r="E237" s="52">
        <v>25</v>
      </c>
    </row>
    <row r="238" spans="1:5" x14ac:dyDescent="0.2">
      <c r="A238" s="29" t="s">
        <v>7</v>
      </c>
      <c r="B238" s="52">
        <v>58</v>
      </c>
      <c r="C238" s="52">
        <v>55</v>
      </c>
      <c r="D238" s="52">
        <v>44</v>
      </c>
      <c r="E238" s="36" t="s">
        <v>69</v>
      </c>
    </row>
    <row r="239" spans="1:5" x14ac:dyDescent="0.2">
      <c r="B239" s="52"/>
      <c r="C239" s="52"/>
      <c r="D239" s="52"/>
      <c r="E239" s="36"/>
    </row>
    <row r="240" spans="1:5" x14ac:dyDescent="0.2">
      <c r="A240" s="49" t="s">
        <v>192</v>
      </c>
    </row>
    <row r="241" spans="1:11" x14ac:dyDescent="0.2">
      <c r="A241" s="62"/>
      <c r="B241" s="53" t="s">
        <v>4</v>
      </c>
      <c r="C241" s="53" t="s">
        <v>5</v>
      </c>
      <c r="D241" s="53" t="s">
        <v>6</v>
      </c>
      <c r="E241" s="53" t="s">
        <v>7</v>
      </c>
    </row>
    <row r="242" spans="1:11" x14ac:dyDescent="0.2">
      <c r="A242" s="29" t="s">
        <v>4</v>
      </c>
      <c r="B242" s="36" t="s">
        <v>69</v>
      </c>
      <c r="C242" s="52">
        <v>33</v>
      </c>
      <c r="D242" s="52">
        <v>35</v>
      </c>
      <c r="E242" s="52">
        <v>39</v>
      </c>
    </row>
    <row r="243" spans="1:11" x14ac:dyDescent="0.2">
      <c r="A243" s="29" t="s">
        <v>5</v>
      </c>
      <c r="B243" s="52">
        <v>61</v>
      </c>
      <c r="C243" s="36" t="s">
        <v>69</v>
      </c>
      <c r="D243" s="52">
        <v>46</v>
      </c>
      <c r="E243" s="52">
        <v>47</v>
      </c>
    </row>
    <row r="244" spans="1:11" x14ac:dyDescent="0.2">
      <c r="A244" s="29" t="s">
        <v>6</v>
      </c>
      <c r="B244" s="52">
        <v>56</v>
      </c>
      <c r="C244" s="52">
        <v>46</v>
      </c>
      <c r="D244" s="36" t="s">
        <v>69</v>
      </c>
      <c r="E244" s="52">
        <v>48</v>
      </c>
    </row>
    <row r="245" spans="1:11" x14ac:dyDescent="0.2">
      <c r="A245" s="29" t="s">
        <v>7</v>
      </c>
      <c r="B245" s="52">
        <v>61</v>
      </c>
      <c r="C245" s="52">
        <v>41</v>
      </c>
      <c r="D245" s="52">
        <v>45</v>
      </c>
      <c r="E245" s="36" t="s">
        <v>69</v>
      </c>
    </row>
    <row r="246" spans="1:11" x14ac:dyDescent="0.2">
      <c r="B246" s="52"/>
      <c r="C246" s="52"/>
      <c r="D246" s="52"/>
      <c r="E246" s="36"/>
    </row>
    <row r="247" spans="1:11" ht="15" x14ac:dyDescent="0.25">
      <c r="A247" s="38" t="s">
        <v>165</v>
      </c>
      <c r="H247" s="124" t="s">
        <v>129</v>
      </c>
      <c r="I247" s="125"/>
      <c r="J247" s="125"/>
      <c r="K247" s="126"/>
    </row>
    <row r="248" spans="1:11" x14ac:dyDescent="0.2">
      <c r="A248" s="91" t="s">
        <v>235</v>
      </c>
    </row>
    <row r="249" spans="1:11" x14ac:dyDescent="0.2">
      <c r="B249" s="53" t="s">
        <v>81</v>
      </c>
      <c r="C249" s="53" t="s">
        <v>4</v>
      </c>
      <c r="D249" s="53" t="s">
        <v>5</v>
      </c>
      <c r="E249" s="53" t="s">
        <v>6</v>
      </c>
      <c r="F249" s="53" t="s">
        <v>7</v>
      </c>
      <c r="H249" s="53" t="s">
        <v>4</v>
      </c>
      <c r="I249" s="53" t="s">
        <v>5</v>
      </c>
      <c r="J249" s="53" t="s">
        <v>6</v>
      </c>
      <c r="K249" s="53" t="s">
        <v>7</v>
      </c>
    </row>
    <row r="250" spans="1:11" x14ac:dyDescent="0.2">
      <c r="A250" s="36">
        <v>1</v>
      </c>
      <c r="B250" s="43">
        <f>STATS!D146</f>
        <v>4.333333333333333</v>
      </c>
      <c r="C250" s="43">
        <f>STATS!F146</f>
        <v>5.666666666666667</v>
      </c>
      <c r="D250" s="43">
        <f>STATS!G146</f>
        <v>6</v>
      </c>
      <c r="E250" s="43">
        <f>STATS!H146</f>
        <v>5.333333333333333</v>
      </c>
      <c r="F250" s="43">
        <f>STATS!I146</f>
        <v>4.833333333333333</v>
      </c>
      <c r="G250" s="36">
        <v>1</v>
      </c>
      <c r="H250" s="50">
        <f t="shared" ref="H250:H267" si="0">C250-$B250</f>
        <v>1.3333333333333339</v>
      </c>
      <c r="I250" s="50">
        <f t="shared" ref="I250:I267" si="1">D250-$B250</f>
        <v>1.666666666666667</v>
      </c>
      <c r="J250" s="50">
        <f t="shared" ref="J250:J267" si="2">E250-$B250</f>
        <v>1</v>
      </c>
      <c r="K250" s="50">
        <f t="shared" ref="K250:K267" si="3">F250-$B250</f>
        <v>0.5</v>
      </c>
    </row>
    <row r="251" spans="1:11" x14ac:dyDescent="0.2">
      <c r="A251" s="36">
        <v>2</v>
      </c>
      <c r="B251" s="43">
        <f>STATS!D147</f>
        <v>4</v>
      </c>
      <c r="C251" s="43">
        <f>STATS!F147</f>
        <v>5.833333333333333</v>
      </c>
      <c r="D251" s="43">
        <f>STATS!G147</f>
        <v>5.166666666666667</v>
      </c>
      <c r="E251" s="43">
        <f>STATS!H147</f>
        <v>5.5</v>
      </c>
      <c r="F251" s="43">
        <f>STATS!I147</f>
        <v>4.666666666666667</v>
      </c>
      <c r="G251" s="36">
        <v>2</v>
      </c>
      <c r="H251" s="50">
        <f t="shared" si="0"/>
        <v>1.833333333333333</v>
      </c>
      <c r="I251" s="50">
        <f t="shared" si="1"/>
        <v>1.166666666666667</v>
      </c>
      <c r="J251" s="50">
        <f t="shared" si="2"/>
        <v>1.5</v>
      </c>
      <c r="K251" s="50">
        <f t="shared" si="3"/>
        <v>0.66666666666666696</v>
      </c>
    </row>
    <row r="252" spans="1:11" x14ac:dyDescent="0.2">
      <c r="A252" s="36">
        <v>3</v>
      </c>
      <c r="B252" s="43">
        <f>STATS!D148</f>
        <v>3.6666666666666665</v>
      </c>
      <c r="C252" s="43">
        <f>STATS!F148</f>
        <v>5</v>
      </c>
      <c r="D252" s="43">
        <f>STATS!G148</f>
        <v>5.5</v>
      </c>
      <c r="E252" s="43">
        <f>STATS!H148</f>
        <v>4.333333333333333</v>
      </c>
      <c r="F252" s="43">
        <f>STATS!I148</f>
        <v>4.333333333333333</v>
      </c>
      <c r="G252" s="36">
        <v>3</v>
      </c>
      <c r="H252" s="50">
        <f t="shared" si="0"/>
        <v>1.3333333333333335</v>
      </c>
      <c r="I252" s="50">
        <f t="shared" si="1"/>
        <v>1.8333333333333335</v>
      </c>
      <c r="J252" s="50">
        <f t="shared" si="2"/>
        <v>0.66666666666666652</v>
      </c>
      <c r="K252" s="50">
        <f t="shared" si="3"/>
        <v>0.66666666666666652</v>
      </c>
    </row>
    <row r="253" spans="1:11" x14ac:dyDescent="0.2">
      <c r="A253" s="36">
        <v>4</v>
      </c>
      <c r="B253" s="43">
        <f>STATS!D149</f>
        <v>4.333333333333333</v>
      </c>
      <c r="C253" s="43">
        <f>STATS!F149</f>
        <v>6.166666666666667</v>
      </c>
      <c r="D253" s="43">
        <f>STATS!G149</f>
        <v>5.333333333333333</v>
      </c>
      <c r="E253" s="43">
        <f>STATS!H149</f>
        <v>5.166666666666667</v>
      </c>
      <c r="F253" s="43">
        <f>STATS!I149</f>
        <v>4.666666666666667</v>
      </c>
      <c r="G253" s="36">
        <v>4</v>
      </c>
      <c r="H253" s="50">
        <f t="shared" si="0"/>
        <v>1.8333333333333339</v>
      </c>
      <c r="I253" s="50">
        <f t="shared" si="1"/>
        <v>1</v>
      </c>
      <c r="J253" s="50">
        <f t="shared" si="2"/>
        <v>0.83333333333333393</v>
      </c>
      <c r="K253" s="50">
        <f t="shared" si="3"/>
        <v>0.33333333333333393</v>
      </c>
    </row>
    <row r="254" spans="1:11" x14ac:dyDescent="0.2">
      <c r="A254" s="36">
        <v>5</v>
      </c>
      <c r="B254" s="43">
        <f>STATS!D150</f>
        <v>3.8333333333333335</v>
      </c>
      <c r="C254" s="43">
        <f>STATS!F150</f>
        <v>5.5</v>
      </c>
      <c r="D254" s="43">
        <f>STATS!G150</f>
        <v>4.833333333333333</v>
      </c>
      <c r="E254" s="43">
        <f>STATS!H150</f>
        <v>4.666666666666667</v>
      </c>
      <c r="F254" s="43">
        <f>STATS!I150</f>
        <v>4.833333333333333</v>
      </c>
      <c r="G254" s="36">
        <v>5</v>
      </c>
      <c r="H254" s="50">
        <f t="shared" si="0"/>
        <v>1.6666666666666665</v>
      </c>
      <c r="I254" s="50">
        <f t="shared" si="1"/>
        <v>0.99999999999999956</v>
      </c>
      <c r="J254" s="50">
        <f t="shared" si="2"/>
        <v>0.83333333333333348</v>
      </c>
      <c r="K254" s="50">
        <f t="shared" si="3"/>
        <v>0.99999999999999956</v>
      </c>
    </row>
    <row r="255" spans="1:11" x14ac:dyDescent="0.2">
      <c r="A255" s="36">
        <v>6</v>
      </c>
      <c r="B255" s="43">
        <f>STATS!D151</f>
        <v>4</v>
      </c>
      <c r="C255" s="43">
        <f>STATS!F151</f>
        <v>5.5</v>
      </c>
      <c r="D255" s="43">
        <f>STATS!G151</f>
        <v>4.833333333333333</v>
      </c>
      <c r="E255" s="43">
        <f>STATS!H151</f>
        <v>4.666666666666667</v>
      </c>
      <c r="F255" s="43">
        <f>STATS!I151</f>
        <v>4.666666666666667</v>
      </c>
      <c r="G255" s="36">
        <v>6</v>
      </c>
      <c r="H255" s="50">
        <f t="shared" si="0"/>
        <v>1.5</v>
      </c>
      <c r="I255" s="50">
        <f t="shared" si="1"/>
        <v>0.83333333333333304</v>
      </c>
      <c r="J255" s="50">
        <f t="shared" si="2"/>
        <v>0.66666666666666696</v>
      </c>
      <c r="K255" s="50">
        <f t="shared" si="3"/>
        <v>0.66666666666666696</v>
      </c>
    </row>
    <row r="256" spans="1:11" x14ac:dyDescent="0.2">
      <c r="A256" s="36">
        <v>7</v>
      </c>
      <c r="B256" s="43">
        <f>STATS!D152</f>
        <v>3.8333333333333335</v>
      </c>
      <c r="C256" s="43">
        <f>STATS!F152</f>
        <v>5.333333333333333</v>
      </c>
      <c r="D256" s="43">
        <f>STATS!G152</f>
        <v>4.666666666666667</v>
      </c>
      <c r="E256" s="43">
        <f>STATS!H152</f>
        <v>4.166666666666667</v>
      </c>
      <c r="F256" s="43">
        <f>STATS!I152</f>
        <v>4.5</v>
      </c>
      <c r="G256" s="36">
        <v>7</v>
      </c>
      <c r="H256" s="50">
        <f t="shared" si="0"/>
        <v>1.4999999999999996</v>
      </c>
      <c r="I256" s="50">
        <f t="shared" si="1"/>
        <v>0.83333333333333348</v>
      </c>
      <c r="J256" s="50">
        <f t="shared" si="2"/>
        <v>0.33333333333333348</v>
      </c>
      <c r="K256" s="50">
        <f t="shared" si="3"/>
        <v>0.66666666666666652</v>
      </c>
    </row>
    <row r="257" spans="1:11" x14ac:dyDescent="0.2">
      <c r="A257" s="36">
        <v>8</v>
      </c>
      <c r="B257" s="43">
        <f>STATS!D153</f>
        <v>3.8333333333333335</v>
      </c>
      <c r="C257" s="43">
        <f>STATS!F153</f>
        <v>4.833333333333333</v>
      </c>
      <c r="D257" s="43">
        <f>STATS!G153</f>
        <v>5</v>
      </c>
      <c r="E257" s="43">
        <f>STATS!H153</f>
        <v>4.5</v>
      </c>
      <c r="F257" s="43">
        <f>STATS!I153</f>
        <v>4.333333333333333</v>
      </c>
      <c r="G257" s="36">
        <v>8</v>
      </c>
      <c r="H257" s="50">
        <f t="shared" si="0"/>
        <v>0.99999999999999956</v>
      </c>
      <c r="I257" s="50">
        <f t="shared" si="1"/>
        <v>1.1666666666666665</v>
      </c>
      <c r="J257" s="50">
        <f t="shared" si="2"/>
        <v>0.66666666666666652</v>
      </c>
      <c r="K257" s="50">
        <f t="shared" si="3"/>
        <v>0.49999999999999956</v>
      </c>
    </row>
    <row r="258" spans="1:11" x14ac:dyDescent="0.2">
      <c r="A258" s="36">
        <v>9</v>
      </c>
      <c r="B258" s="43">
        <f>STATS!D154</f>
        <v>4.166666666666667</v>
      </c>
      <c r="C258" s="43">
        <f>STATS!F154</f>
        <v>5.333333333333333</v>
      </c>
      <c r="D258" s="43">
        <f>STATS!G154</f>
        <v>5.833333333333333</v>
      </c>
      <c r="E258" s="43">
        <f>STATS!H154</f>
        <v>5.666666666666667</v>
      </c>
      <c r="F258" s="43">
        <f>STATS!I154</f>
        <v>4.5</v>
      </c>
      <c r="G258" s="36">
        <v>9</v>
      </c>
      <c r="H258" s="50">
        <f t="shared" si="0"/>
        <v>1.1666666666666661</v>
      </c>
      <c r="I258" s="50">
        <f t="shared" si="1"/>
        <v>1.6666666666666661</v>
      </c>
      <c r="J258" s="50">
        <f t="shared" si="2"/>
        <v>1.5</v>
      </c>
      <c r="K258" s="50">
        <f t="shared" si="3"/>
        <v>0.33333333333333304</v>
      </c>
    </row>
    <row r="259" spans="1:11" x14ac:dyDescent="0.2">
      <c r="A259" s="36">
        <v>10</v>
      </c>
      <c r="B259" s="43">
        <f>STATS!D155</f>
        <v>4.166666666666667</v>
      </c>
      <c r="C259" s="43">
        <f>STATS!F155</f>
        <v>5.166666666666667</v>
      </c>
      <c r="D259" s="43">
        <f>STATS!G155</f>
        <v>5</v>
      </c>
      <c r="E259" s="43">
        <f>STATS!H155</f>
        <v>5</v>
      </c>
      <c r="F259" s="43">
        <f>STATS!I155</f>
        <v>4.666666666666667</v>
      </c>
      <c r="G259" s="36">
        <v>10</v>
      </c>
      <c r="H259" s="50">
        <f t="shared" si="0"/>
        <v>1</v>
      </c>
      <c r="I259" s="50">
        <f t="shared" si="1"/>
        <v>0.83333333333333304</v>
      </c>
      <c r="J259" s="50">
        <f t="shared" si="2"/>
        <v>0.83333333333333304</v>
      </c>
      <c r="K259" s="50">
        <f t="shared" si="3"/>
        <v>0.5</v>
      </c>
    </row>
    <row r="260" spans="1:11" x14ac:dyDescent="0.2">
      <c r="A260" s="36">
        <v>11</v>
      </c>
      <c r="B260" s="43">
        <f>STATS!D156</f>
        <v>3.8333333333333335</v>
      </c>
      <c r="C260" s="43">
        <f>STATS!F156</f>
        <v>5.166666666666667</v>
      </c>
      <c r="D260" s="43">
        <f>STATS!G156</f>
        <v>5.166666666666667</v>
      </c>
      <c r="E260" s="43">
        <f>STATS!H156</f>
        <v>4.666666666666667</v>
      </c>
      <c r="F260" s="43">
        <f>STATS!I156</f>
        <v>5</v>
      </c>
      <c r="G260" s="36">
        <v>11</v>
      </c>
      <c r="H260" s="50">
        <f t="shared" si="0"/>
        <v>1.3333333333333335</v>
      </c>
      <c r="I260" s="50">
        <f t="shared" si="1"/>
        <v>1.3333333333333335</v>
      </c>
      <c r="J260" s="50">
        <f t="shared" si="2"/>
        <v>0.83333333333333348</v>
      </c>
      <c r="K260" s="50">
        <f t="shared" si="3"/>
        <v>1.1666666666666665</v>
      </c>
    </row>
    <row r="261" spans="1:11" x14ac:dyDescent="0.2">
      <c r="A261" s="36">
        <v>12</v>
      </c>
      <c r="B261" s="43">
        <f>STATS!D157</f>
        <v>3.6666666666666665</v>
      </c>
      <c r="C261" s="43">
        <f>STATS!F157</f>
        <v>5.666666666666667</v>
      </c>
      <c r="D261" s="43">
        <f>STATS!G157</f>
        <v>4.666666666666667</v>
      </c>
      <c r="E261" s="43">
        <f>STATS!H157</f>
        <v>3.6666666666666665</v>
      </c>
      <c r="F261" s="43">
        <f>STATS!I157</f>
        <v>4.333333333333333</v>
      </c>
      <c r="G261" s="36">
        <v>12</v>
      </c>
      <c r="H261" s="50">
        <f t="shared" si="0"/>
        <v>2.0000000000000004</v>
      </c>
      <c r="I261" s="50">
        <f t="shared" si="1"/>
        <v>1.0000000000000004</v>
      </c>
      <c r="J261" s="50">
        <f t="shared" si="2"/>
        <v>0</v>
      </c>
      <c r="K261" s="50">
        <f t="shared" si="3"/>
        <v>0.66666666666666652</v>
      </c>
    </row>
    <row r="262" spans="1:11" x14ac:dyDescent="0.2">
      <c r="A262" s="36">
        <v>13</v>
      </c>
      <c r="B262" s="43">
        <f>STATS!D158</f>
        <v>3.8333333333333335</v>
      </c>
      <c r="C262" s="43">
        <f>STATS!F158</f>
        <v>6.333333333333333</v>
      </c>
      <c r="D262" s="43">
        <f>STATS!G158</f>
        <v>5</v>
      </c>
      <c r="E262" s="43">
        <f>STATS!H158</f>
        <v>4.833333333333333</v>
      </c>
      <c r="F262" s="43">
        <f>STATS!I158</f>
        <v>5</v>
      </c>
      <c r="G262" s="36">
        <v>13</v>
      </c>
      <c r="H262" s="50">
        <f t="shared" si="0"/>
        <v>2.4999999999999996</v>
      </c>
      <c r="I262" s="50">
        <f t="shared" si="1"/>
        <v>1.1666666666666665</v>
      </c>
      <c r="J262" s="50">
        <f t="shared" si="2"/>
        <v>0.99999999999999956</v>
      </c>
      <c r="K262" s="50">
        <f t="shared" si="3"/>
        <v>1.1666666666666665</v>
      </c>
    </row>
    <row r="263" spans="1:11" x14ac:dyDescent="0.2">
      <c r="A263" s="36">
        <v>14</v>
      </c>
      <c r="B263" s="43">
        <f>STATS!D159</f>
        <v>3.8333333333333335</v>
      </c>
      <c r="C263" s="43">
        <f>STATS!F159</f>
        <v>5.333333333333333</v>
      </c>
      <c r="D263" s="43">
        <f>STATS!G159</f>
        <v>5.166666666666667</v>
      </c>
      <c r="E263" s="43">
        <f>STATS!H159</f>
        <v>4.833333333333333</v>
      </c>
      <c r="F263" s="43">
        <f>STATS!I159</f>
        <v>4.333333333333333</v>
      </c>
      <c r="G263" s="36">
        <v>14</v>
      </c>
      <c r="H263" s="50">
        <f t="shared" si="0"/>
        <v>1.4999999999999996</v>
      </c>
      <c r="I263" s="50">
        <f t="shared" si="1"/>
        <v>1.3333333333333335</v>
      </c>
      <c r="J263" s="50">
        <f t="shared" si="2"/>
        <v>0.99999999999999956</v>
      </c>
      <c r="K263" s="50">
        <f t="shared" si="3"/>
        <v>0.49999999999999956</v>
      </c>
    </row>
    <row r="264" spans="1:11" x14ac:dyDescent="0.2">
      <c r="A264" s="36">
        <v>15</v>
      </c>
      <c r="B264" s="43">
        <f>STATS!D160</f>
        <v>4.333333333333333</v>
      </c>
      <c r="C264" s="43">
        <f>STATS!F160</f>
        <v>6.5</v>
      </c>
      <c r="D264" s="43">
        <f>STATS!G160</f>
        <v>6.166666666666667</v>
      </c>
      <c r="E264" s="43">
        <f>STATS!H160</f>
        <v>5.333333333333333</v>
      </c>
      <c r="F264" s="43">
        <f>STATS!I160</f>
        <v>4.666666666666667</v>
      </c>
      <c r="G264" s="36">
        <v>15</v>
      </c>
      <c r="H264" s="50">
        <f t="shared" si="0"/>
        <v>2.166666666666667</v>
      </c>
      <c r="I264" s="50">
        <f t="shared" si="1"/>
        <v>1.8333333333333339</v>
      </c>
      <c r="J264" s="50">
        <f t="shared" si="2"/>
        <v>1</v>
      </c>
      <c r="K264" s="50">
        <f t="shared" si="3"/>
        <v>0.33333333333333393</v>
      </c>
    </row>
    <row r="265" spans="1:11" x14ac:dyDescent="0.2">
      <c r="A265" s="36">
        <v>16</v>
      </c>
      <c r="B265" s="43">
        <f>STATS!D161</f>
        <v>4</v>
      </c>
      <c r="C265" s="43">
        <f>STATS!F161</f>
        <v>5.5</v>
      </c>
      <c r="D265" s="43">
        <f>STATS!G161</f>
        <v>7.333333333333333</v>
      </c>
      <c r="E265" s="43">
        <f>STATS!H161</f>
        <v>5.166666666666667</v>
      </c>
      <c r="F265" s="43">
        <f>STATS!I161</f>
        <v>4.333333333333333</v>
      </c>
      <c r="G265" s="36">
        <v>16</v>
      </c>
      <c r="H265" s="50">
        <f t="shared" si="0"/>
        <v>1.5</v>
      </c>
      <c r="I265" s="50">
        <f t="shared" si="1"/>
        <v>3.333333333333333</v>
      </c>
      <c r="J265" s="50">
        <f t="shared" si="2"/>
        <v>1.166666666666667</v>
      </c>
      <c r="K265" s="50">
        <f t="shared" si="3"/>
        <v>0.33333333333333304</v>
      </c>
    </row>
    <row r="266" spans="1:11" x14ac:dyDescent="0.2">
      <c r="A266" s="36">
        <v>17</v>
      </c>
      <c r="B266" s="43">
        <f>STATS!D162</f>
        <v>3.6666666666666665</v>
      </c>
      <c r="C266" s="43">
        <f>STATS!F162</f>
        <v>5.333333333333333</v>
      </c>
      <c r="D266" s="43">
        <f>STATS!G162</f>
        <v>4.666666666666667</v>
      </c>
      <c r="E266" s="43">
        <f>STATS!H162</f>
        <v>4.333333333333333</v>
      </c>
      <c r="F266" s="43">
        <f>STATS!I162</f>
        <v>4.333333333333333</v>
      </c>
      <c r="G266" s="36">
        <v>17</v>
      </c>
      <c r="H266" s="50">
        <f t="shared" si="0"/>
        <v>1.6666666666666665</v>
      </c>
      <c r="I266" s="50">
        <f t="shared" si="1"/>
        <v>1.0000000000000004</v>
      </c>
      <c r="J266" s="50">
        <f t="shared" si="2"/>
        <v>0.66666666666666652</v>
      </c>
      <c r="K266" s="50">
        <f t="shared" si="3"/>
        <v>0.66666666666666652</v>
      </c>
    </row>
    <row r="267" spans="1:11" x14ac:dyDescent="0.2">
      <c r="A267" s="36">
        <v>18</v>
      </c>
      <c r="B267" s="43">
        <f>STATS!D163</f>
        <v>4.166666666666667</v>
      </c>
      <c r="C267" s="43">
        <f>STATS!F163</f>
        <v>6.166666666666667</v>
      </c>
      <c r="D267" s="43">
        <f>STATS!G163</f>
        <v>5.333333333333333</v>
      </c>
      <c r="E267" s="43">
        <f>STATS!H163</f>
        <v>4.5</v>
      </c>
      <c r="F267" s="43">
        <f>STATS!I163</f>
        <v>6</v>
      </c>
      <c r="G267" s="36">
        <v>18</v>
      </c>
      <c r="H267" s="50">
        <f t="shared" si="0"/>
        <v>2</v>
      </c>
      <c r="I267" s="50">
        <f t="shared" si="1"/>
        <v>1.1666666666666661</v>
      </c>
      <c r="J267" s="50">
        <f t="shared" si="2"/>
        <v>0.33333333333333304</v>
      </c>
      <c r="K267" s="50">
        <f t="shared" si="3"/>
        <v>1.833333333333333</v>
      </c>
    </row>
    <row r="268" spans="1:11" ht="15" x14ac:dyDescent="0.25">
      <c r="A268" s="38"/>
      <c r="C268" s="32"/>
      <c r="D268" s="32"/>
      <c r="E268" s="32"/>
      <c r="F268" s="32"/>
    </row>
    <row r="270" spans="1:11" ht="15" x14ac:dyDescent="0.25">
      <c r="A270" s="38" t="s">
        <v>88</v>
      </c>
    </row>
    <row r="271" spans="1:11" x14ac:dyDescent="0.2">
      <c r="A271" s="91" t="s">
        <v>235</v>
      </c>
    </row>
    <row r="272" spans="1:11" x14ac:dyDescent="0.2">
      <c r="A272" s="62"/>
      <c r="C272" s="53" t="s">
        <v>89</v>
      </c>
      <c r="D272" s="53" t="s">
        <v>81</v>
      </c>
      <c r="E272" s="53" t="s">
        <v>4</v>
      </c>
      <c r="F272" s="53" t="s">
        <v>5</v>
      </c>
      <c r="G272" s="53" t="s">
        <v>6</v>
      </c>
      <c r="H272" s="53" t="s">
        <v>7</v>
      </c>
    </row>
    <row r="273" spans="1:8" x14ac:dyDescent="0.2">
      <c r="A273" s="81" t="s">
        <v>83</v>
      </c>
      <c r="C273" s="82">
        <f>STATS!C167</f>
        <v>153.625</v>
      </c>
      <c r="D273" s="67">
        <f>STATS!D167</f>
        <v>3</v>
      </c>
      <c r="E273" s="50">
        <f>STATS!F167</f>
        <v>4.416666666666667</v>
      </c>
      <c r="F273" s="50">
        <f>STATS!G167</f>
        <v>3.8333333333333335</v>
      </c>
      <c r="G273" s="50">
        <f>STATS!H167</f>
        <v>3.5833333333333335</v>
      </c>
      <c r="H273" s="50">
        <f>STATS!I167</f>
        <v>3.5833333333333335</v>
      </c>
    </row>
    <row r="274" spans="1:8" x14ac:dyDescent="0.2">
      <c r="A274" s="81" t="s">
        <v>84</v>
      </c>
      <c r="C274" s="82">
        <f>STATS!C168</f>
        <v>293.16666666666669</v>
      </c>
      <c r="D274" s="67">
        <f>STATS!D168</f>
        <v>4</v>
      </c>
      <c r="E274" s="50">
        <f>STATS!F168</f>
        <v>5.5</v>
      </c>
      <c r="F274" s="50">
        <f>STATS!G168</f>
        <v>5.5</v>
      </c>
      <c r="G274" s="50">
        <f>STATS!H168</f>
        <v>4.666666666666667</v>
      </c>
      <c r="H274" s="50">
        <f>STATS!I168</f>
        <v>4</v>
      </c>
    </row>
    <row r="275" spans="1:8" x14ac:dyDescent="0.2">
      <c r="A275" s="81" t="s">
        <v>85</v>
      </c>
      <c r="C275" s="82">
        <f>STATS!C169</f>
        <v>347.2641509433962</v>
      </c>
      <c r="D275" s="67">
        <f>STATS!D169</f>
        <v>4</v>
      </c>
      <c r="E275" s="50">
        <f>STATS!F169</f>
        <v>5.6415094339622645</v>
      </c>
      <c r="F275" s="50">
        <f>STATS!G169</f>
        <v>5.4150943396226419</v>
      </c>
      <c r="G275" s="50">
        <f>STATS!H169</f>
        <v>4.9433962264150946</v>
      </c>
      <c r="H275" s="50">
        <f>STATS!I169</f>
        <v>4.7735849056603774</v>
      </c>
    </row>
    <row r="276" spans="1:8" x14ac:dyDescent="0.2">
      <c r="A276" s="81" t="s">
        <v>86</v>
      </c>
      <c r="C276" s="82">
        <f>STATS!C170</f>
        <v>450.85</v>
      </c>
      <c r="D276" s="67">
        <f>STATS!D170</f>
        <v>4.8</v>
      </c>
      <c r="E276" s="50">
        <f>STATS!F170</f>
        <v>6.4</v>
      </c>
      <c r="F276" s="50">
        <f>STATS!G170</f>
        <v>6.7</v>
      </c>
      <c r="G276" s="50">
        <f>STATS!H170</f>
        <v>5.55</v>
      </c>
      <c r="H276" s="50">
        <f>STATS!I170</f>
        <v>5.65</v>
      </c>
    </row>
    <row r="277" spans="1:8" x14ac:dyDescent="0.2">
      <c r="A277" s="81" t="s">
        <v>87</v>
      </c>
      <c r="C277" s="82">
        <f>STATS!C171</f>
        <v>542.79999999999995</v>
      </c>
      <c r="D277" s="67">
        <f>STATS!D171</f>
        <v>5</v>
      </c>
      <c r="E277" s="50">
        <f>STATS!F171</f>
        <v>7.2</v>
      </c>
      <c r="F277" s="50">
        <f>STATS!G171</f>
        <v>5.6</v>
      </c>
      <c r="G277" s="50">
        <f>STATS!H171</f>
        <v>6.2</v>
      </c>
      <c r="H277" s="50">
        <f>STATS!I171</f>
        <v>5.6</v>
      </c>
    </row>
    <row r="278" spans="1:8" x14ac:dyDescent="0.2">
      <c r="A278" s="81"/>
      <c r="C278" s="82"/>
      <c r="D278" s="67"/>
      <c r="E278" s="50"/>
      <c r="F278" s="50"/>
      <c r="G278" s="50"/>
      <c r="H278" s="50"/>
    </row>
    <row r="279" spans="1:8" x14ac:dyDescent="0.2">
      <c r="A279" s="49" t="s">
        <v>207</v>
      </c>
    </row>
    <row r="280" spans="1:8" x14ac:dyDescent="0.2">
      <c r="A280" s="62"/>
      <c r="C280" s="53" t="s">
        <v>89</v>
      </c>
      <c r="D280" s="53" t="s">
        <v>81</v>
      </c>
      <c r="E280" s="53" t="s">
        <v>4</v>
      </c>
      <c r="F280" s="53" t="s">
        <v>5</v>
      </c>
      <c r="G280" s="53" t="s">
        <v>6</v>
      </c>
      <c r="H280" s="53" t="s">
        <v>7</v>
      </c>
    </row>
    <row r="281" spans="1:8" x14ac:dyDescent="0.2">
      <c r="A281" s="81" t="s">
        <v>83</v>
      </c>
      <c r="C281" s="82">
        <v>154.66666666666666</v>
      </c>
      <c r="D281" s="67">
        <v>3</v>
      </c>
      <c r="E281" s="50">
        <v>4.375</v>
      </c>
      <c r="F281" s="50">
        <v>4.083333333333333</v>
      </c>
      <c r="G281" s="50">
        <v>4.291666666666667</v>
      </c>
      <c r="H281" s="50">
        <v>3.5</v>
      </c>
    </row>
    <row r="282" spans="1:8" x14ac:dyDescent="0.2">
      <c r="A282" s="81" t="s">
        <v>84</v>
      </c>
      <c r="C282" s="82">
        <v>276.14285714285717</v>
      </c>
      <c r="D282" s="67">
        <v>4</v>
      </c>
      <c r="E282" s="50">
        <v>5.5714285714285712</v>
      </c>
      <c r="F282" s="50">
        <v>6.4285714285714288</v>
      </c>
      <c r="G282" s="50">
        <v>4.7142857142857144</v>
      </c>
      <c r="H282" s="50">
        <v>5.4285714285714288</v>
      </c>
    </row>
    <row r="283" spans="1:8" x14ac:dyDescent="0.2">
      <c r="A283" s="81" t="s">
        <v>85</v>
      </c>
      <c r="C283" s="82">
        <v>352.19607843137254</v>
      </c>
      <c r="D283" s="67">
        <v>4</v>
      </c>
      <c r="E283" s="50">
        <v>5.4901960784313726</v>
      </c>
      <c r="F283" s="50">
        <v>5.1568627450980395</v>
      </c>
      <c r="G283" s="50">
        <v>5.0980392156862742</v>
      </c>
      <c r="H283" s="50">
        <v>4.8627450980392153</v>
      </c>
    </row>
    <row r="284" spans="1:8" x14ac:dyDescent="0.2">
      <c r="A284" s="81" t="s">
        <v>86</v>
      </c>
      <c r="C284" s="82">
        <v>465.84210526315792</v>
      </c>
      <c r="D284" s="67">
        <v>4.8421052631578947</v>
      </c>
      <c r="E284" s="50">
        <v>5.8421052631578947</v>
      </c>
      <c r="F284" s="50">
        <v>6.2631578947368425</v>
      </c>
      <c r="G284" s="50">
        <v>5.9473684210526319</v>
      </c>
      <c r="H284" s="50">
        <v>5.6842105263157894</v>
      </c>
    </row>
    <row r="285" spans="1:8" x14ac:dyDescent="0.2">
      <c r="A285" s="81" t="s">
        <v>87</v>
      </c>
      <c r="C285" s="82">
        <v>510.28571428571428</v>
      </c>
      <c r="D285" s="67">
        <v>5</v>
      </c>
      <c r="E285" s="50">
        <v>6.8571428571428568</v>
      </c>
      <c r="F285" s="50">
        <v>7</v>
      </c>
      <c r="G285" s="50">
        <v>6.1428571428571432</v>
      </c>
      <c r="H285" s="50">
        <v>5.5714285714285712</v>
      </c>
    </row>
    <row r="286" spans="1:8" x14ac:dyDescent="0.2">
      <c r="A286" s="81"/>
      <c r="C286" s="82"/>
      <c r="D286" s="67"/>
      <c r="E286" s="50"/>
      <c r="F286" s="50"/>
      <c r="G286" s="50"/>
      <c r="H286" s="50"/>
    </row>
    <row r="287" spans="1:8" ht="15" x14ac:dyDescent="0.25">
      <c r="A287" s="38" t="s">
        <v>121</v>
      </c>
    </row>
    <row r="288" spans="1:8" x14ac:dyDescent="0.2">
      <c r="A288" s="91" t="s">
        <v>235</v>
      </c>
    </row>
    <row r="289" spans="1:6" x14ac:dyDescent="0.2">
      <c r="A289" s="49"/>
      <c r="B289" s="83" t="s">
        <v>166</v>
      </c>
      <c r="C289" s="53" t="s">
        <v>122</v>
      </c>
      <c r="D289" s="53" t="s">
        <v>123</v>
      </c>
      <c r="E289" s="53" t="s">
        <v>124</v>
      </c>
    </row>
    <row r="290" spans="1:6" x14ac:dyDescent="0.2">
      <c r="A290" s="29" t="s">
        <v>7</v>
      </c>
      <c r="B290" s="84">
        <f>STATS!O110/STATS!O111</f>
        <v>0.43518518518518517</v>
      </c>
      <c r="C290" s="84">
        <f>STATS!CB116</f>
        <v>0.45833333333333331</v>
      </c>
      <c r="D290" s="84">
        <f>STATS!CH116</f>
        <v>0.42857142857142855</v>
      </c>
      <c r="E290" s="84">
        <f>STATS!CN116</f>
        <v>0.42857142857142855</v>
      </c>
      <c r="F290" s="85"/>
    </row>
    <row r="291" spans="1:6" x14ac:dyDescent="0.2">
      <c r="A291" s="29" t="s">
        <v>6</v>
      </c>
      <c r="B291" s="84">
        <f>STATS!N110/STATS!N111</f>
        <v>0.33333333333333331</v>
      </c>
      <c r="C291" s="84">
        <f>STATS!CA116</f>
        <v>0.375</v>
      </c>
      <c r="D291" s="84">
        <f>STATS!CG116</f>
        <v>0.2857142857142857</v>
      </c>
      <c r="E291" s="84">
        <f>STATS!CM116</f>
        <v>0.42857142857142855</v>
      </c>
      <c r="F291" s="85"/>
    </row>
    <row r="292" spans="1:6" x14ac:dyDescent="0.2">
      <c r="A292" s="29" t="s">
        <v>5</v>
      </c>
      <c r="B292" s="84">
        <f>STATS!M110/STATS!M111</f>
        <v>0.21296296296296297</v>
      </c>
      <c r="C292" s="84">
        <f>STATS!BZ116</f>
        <v>0.33333333333333331</v>
      </c>
      <c r="D292" s="84">
        <f>STATS!CF116</f>
        <v>0.14285714285714285</v>
      </c>
      <c r="E292" s="84">
        <f>STATS!CL116</f>
        <v>0.2857142857142857</v>
      </c>
      <c r="F292" s="85"/>
    </row>
    <row r="293" spans="1:6" x14ac:dyDescent="0.2">
      <c r="A293" s="29" t="s">
        <v>4</v>
      </c>
      <c r="B293" s="84">
        <f>STATS!L110/STATS!L111</f>
        <v>0.14814814814814814</v>
      </c>
      <c r="C293" s="84">
        <f>STATS!BY116</f>
        <v>0.125</v>
      </c>
      <c r="D293" s="84">
        <f>STATS!CE116</f>
        <v>0.14285714285714285</v>
      </c>
      <c r="E293" s="84">
        <f>STATS!CK116</f>
        <v>0.19047619047619047</v>
      </c>
      <c r="F293" s="85"/>
    </row>
    <row r="294" spans="1:6" x14ac:dyDescent="0.2">
      <c r="B294" s="84"/>
      <c r="C294" s="84"/>
      <c r="D294" s="84"/>
      <c r="E294" s="84"/>
      <c r="F294" s="85"/>
    </row>
    <row r="295" spans="1:6" x14ac:dyDescent="0.2">
      <c r="A295" s="49" t="s">
        <v>207</v>
      </c>
    </row>
    <row r="296" spans="1:6" x14ac:dyDescent="0.2">
      <c r="A296" s="49"/>
      <c r="B296" s="83" t="s">
        <v>166</v>
      </c>
      <c r="C296" s="53" t="s">
        <v>122</v>
      </c>
      <c r="D296" s="53" t="s">
        <v>123</v>
      </c>
      <c r="E296" s="53" t="s">
        <v>124</v>
      </c>
    </row>
    <row r="297" spans="1:6" x14ac:dyDescent="0.2">
      <c r="A297" s="29" t="s">
        <v>7</v>
      </c>
      <c r="B297" s="84">
        <v>0.33333333333333331</v>
      </c>
      <c r="C297" s="84">
        <v>0.5</v>
      </c>
      <c r="D297" s="84">
        <v>0.26229508196721313</v>
      </c>
      <c r="E297" s="84">
        <v>0.34782608695652173</v>
      </c>
      <c r="F297" s="85"/>
    </row>
    <row r="298" spans="1:6" x14ac:dyDescent="0.2">
      <c r="A298" s="29" t="s">
        <v>6</v>
      </c>
      <c r="B298" s="84">
        <v>0.28703703703703703</v>
      </c>
      <c r="C298" s="84">
        <v>0.20833333333333334</v>
      </c>
      <c r="D298" s="84">
        <v>0.36065573770491804</v>
      </c>
      <c r="E298" s="84">
        <v>0.17391304347826086</v>
      </c>
      <c r="F298" s="85"/>
    </row>
    <row r="299" spans="1:6" x14ac:dyDescent="0.2">
      <c r="A299" s="29" t="s">
        <v>4</v>
      </c>
      <c r="B299" s="84">
        <v>0.24074074074074073</v>
      </c>
      <c r="C299" s="84">
        <v>0.25</v>
      </c>
      <c r="D299" s="84">
        <v>0.21311475409836064</v>
      </c>
      <c r="E299" s="84">
        <v>0.30434782608695654</v>
      </c>
      <c r="F299" s="85"/>
    </row>
    <row r="300" spans="1:6" x14ac:dyDescent="0.2">
      <c r="A300" s="29" t="s">
        <v>5</v>
      </c>
      <c r="B300" s="84">
        <v>0.20370370370370369</v>
      </c>
      <c r="C300" s="84">
        <v>0.125</v>
      </c>
      <c r="D300" s="84">
        <v>0.21311475409836064</v>
      </c>
      <c r="E300" s="84">
        <v>0.2608695652173913</v>
      </c>
      <c r="F300" s="85"/>
    </row>
    <row r="301" spans="1:6" x14ac:dyDescent="0.2">
      <c r="B301" s="84"/>
      <c r="C301" s="84"/>
      <c r="D301" s="84"/>
      <c r="E301" s="84"/>
      <c r="F301" s="85"/>
    </row>
    <row r="302" spans="1:6" ht="15" x14ac:dyDescent="0.25">
      <c r="A302" s="86" t="s">
        <v>237</v>
      </c>
      <c r="C302" s="123"/>
      <c r="D302" s="123"/>
    </row>
    <row r="303" spans="1:6" x14ac:dyDescent="0.2">
      <c r="A303" s="41" t="str">
        <f>STATS!A113</f>
        <v>Royal New Kent</v>
      </c>
      <c r="C303" s="29" t="s">
        <v>159</v>
      </c>
      <c r="D303" s="29" t="s">
        <v>178</v>
      </c>
    </row>
    <row r="304" spans="1:6" x14ac:dyDescent="0.2">
      <c r="A304" s="41" t="str">
        <f>STATS!A117</f>
        <v>Kingsmill Golf Club - River Course</v>
      </c>
      <c r="C304" s="29" t="s">
        <v>158</v>
      </c>
      <c r="D304" s="29" t="s">
        <v>173</v>
      </c>
    </row>
    <row r="305" spans="1:17" x14ac:dyDescent="0.2">
      <c r="A305" s="41" t="str">
        <f>STATS!A121</f>
        <v>Ford's Colony Country Club - Blackheath</v>
      </c>
      <c r="C305" s="29" t="s">
        <v>174</v>
      </c>
      <c r="D305" s="29" t="s">
        <v>175</v>
      </c>
    </row>
    <row r="306" spans="1:17" x14ac:dyDescent="0.2">
      <c r="A306" s="41" t="str">
        <f>STATS!A125</f>
        <v>Golden Horseshoe - Gold Course</v>
      </c>
      <c r="C306" s="29" t="s">
        <v>174</v>
      </c>
      <c r="D306" s="29" t="s">
        <v>175</v>
      </c>
    </row>
    <row r="307" spans="1:17" x14ac:dyDescent="0.2">
      <c r="A307" s="41" t="str">
        <f>STATS!A129</f>
        <v>Ford's Colony Country Club - Blue Heron</v>
      </c>
      <c r="C307" s="29" t="s">
        <v>158</v>
      </c>
      <c r="D307" s="29" t="s">
        <v>173</v>
      </c>
    </row>
    <row r="308" spans="1:17" x14ac:dyDescent="0.2">
      <c r="A308" s="41" t="str">
        <f>STATS!A133</f>
        <v>Kiskiack Golf Club</v>
      </c>
      <c r="C308" s="29" t="s">
        <v>159</v>
      </c>
      <c r="D308" s="29" t="s">
        <v>178</v>
      </c>
    </row>
    <row r="311" spans="1:17" x14ac:dyDescent="0.2">
      <c r="A311" s="87" t="s">
        <v>152</v>
      </c>
    </row>
    <row r="312" spans="1:17" x14ac:dyDescent="0.2">
      <c r="B312" s="91">
        <v>2020</v>
      </c>
      <c r="C312" s="53">
        <v>2018</v>
      </c>
      <c r="D312" s="53">
        <v>2016</v>
      </c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</row>
    <row r="313" spans="1:17" x14ac:dyDescent="0.2">
      <c r="A313" s="29" t="s">
        <v>5</v>
      </c>
      <c r="B313" s="34">
        <v>5</v>
      </c>
      <c r="C313" s="44">
        <v>4</v>
      </c>
      <c r="D313" s="44">
        <v>1</v>
      </c>
      <c r="E313" s="35"/>
      <c r="F313" s="35"/>
      <c r="G313" s="35"/>
      <c r="H313" s="34"/>
      <c r="I313" s="35"/>
      <c r="J313" s="35"/>
      <c r="K313" s="35"/>
      <c r="L313" s="35"/>
      <c r="M313" s="34"/>
      <c r="N313" s="36"/>
      <c r="O313" s="36"/>
      <c r="P313" s="34"/>
      <c r="Q313" s="36"/>
    </row>
    <row r="314" spans="1:17" x14ac:dyDescent="0.2">
      <c r="A314" s="29" t="s">
        <v>7</v>
      </c>
      <c r="B314" s="44">
        <v>4</v>
      </c>
      <c r="C314" s="44">
        <v>1</v>
      </c>
      <c r="D314" s="34">
        <v>5</v>
      </c>
      <c r="E314" s="35"/>
      <c r="F314" s="35"/>
      <c r="G314" s="35"/>
      <c r="H314" s="35"/>
      <c r="I314" s="35"/>
      <c r="J314" s="35"/>
      <c r="K314" s="34"/>
      <c r="L314" s="35"/>
      <c r="M314" s="34"/>
      <c r="N314" s="34"/>
      <c r="O314" s="36"/>
      <c r="P314" s="36"/>
      <c r="Q314" s="36"/>
    </row>
    <row r="315" spans="1:17" x14ac:dyDescent="0.2">
      <c r="A315" s="29" t="s">
        <v>4</v>
      </c>
      <c r="B315" s="44">
        <v>3</v>
      </c>
      <c r="C315" s="34">
        <v>6</v>
      </c>
      <c r="D315" s="35">
        <v>3</v>
      </c>
      <c r="E315" s="35"/>
      <c r="F315" s="35"/>
      <c r="G315" s="35"/>
      <c r="H315" s="35"/>
      <c r="I315" s="34"/>
      <c r="J315" s="35"/>
      <c r="K315" s="35"/>
      <c r="L315" s="34"/>
      <c r="M315" s="35"/>
      <c r="N315" s="35"/>
      <c r="O315" s="34"/>
      <c r="P315" s="36"/>
      <c r="Q315" s="36"/>
    </row>
    <row r="316" spans="1:17" x14ac:dyDescent="0.2">
      <c r="A316" s="29" t="s">
        <v>6</v>
      </c>
      <c r="B316" s="44">
        <v>2</v>
      </c>
      <c r="C316" s="44">
        <v>2</v>
      </c>
      <c r="D316" s="34">
        <v>5</v>
      </c>
      <c r="E316" s="34"/>
      <c r="F316" s="34"/>
      <c r="G316" s="34"/>
      <c r="H316" s="35"/>
      <c r="I316" s="35"/>
      <c r="J316" s="34"/>
      <c r="K316" s="35"/>
      <c r="L316" s="35"/>
      <c r="M316" s="34"/>
      <c r="N316" s="36"/>
      <c r="O316" s="36"/>
      <c r="P316" s="36"/>
      <c r="Q316" s="34"/>
    </row>
    <row r="317" spans="1:17" x14ac:dyDescent="0.2">
      <c r="D317" s="36"/>
    </row>
    <row r="318" spans="1:17" x14ac:dyDescent="0.2">
      <c r="A318" s="62"/>
    </row>
    <row r="319" spans="1:17" ht="15" x14ac:dyDescent="0.25">
      <c r="A319" s="30" t="s">
        <v>238</v>
      </c>
      <c r="G319" s="31"/>
    </row>
    <row r="320" spans="1:17" x14ac:dyDescent="0.2">
      <c r="A320" s="49"/>
      <c r="B320" s="53" t="s">
        <v>6</v>
      </c>
      <c r="C320" s="53" t="s">
        <v>7</v>
      </c>
      <c r="D320" s="53" t="s">
        <v>5</v>
      </c>
      <c r="E320" s="53" t="s">
        <v>4</v>
      </c>
    </row>
    <row r="321" spans="1:7" x14ac:dyDescent="0.2">
      <c r="A321" s="29" t="s">
        <v>6</v>
      </c>
      <c r="B321" s="44" t="s">
        <v>125</v>
      </c>
      <c r="C321" s="43">
        <f>AVERAGE(STATS!H120,STATS!H132)</f>
        <v>87</v>
      </c>
      <c r="D321" s="37">
        <f>AVERAGE(STATS!H116,STATS!H136)</f>
        <v>84.5</v>
      </c>
      <c r="E321" s="43">
        <f>AVERAGE(STATS!H124,STATS!H128)</f>
        <v>87.5</v>
      </c>
      <c r="F321" s="58"/>
      <c r="G321" s="67"/>
    </row>
    <row r="322" spans="1:7" x14ac:dyDescent="0.2">
      <c r="A322" s="29" t="s">
        <v>7</v>
      </c>
      <c r="B322" s="43">
        <f>AVERAGE(STATS!I120,STATS!I132)</f>
        <v>87</v>
      </c>
      <c r="C322" s="44" t="s">
        <v>125</v>
      </c>
      <c r="D322" s="37">
        <f>AVERAGE(STATS!I124,STATS!I128)</f>
        <v>82</v>
      </c>
      <c r="E322" s="43">
        <f>AVERAGE(STATS!I116,STATS!I136)</f>
        <v>83</v>
      </c>
      <c r="F322" s="58"/>
      <c r="G322" s="88"/>
    </row>
    <row r="323" spans="1:7" x14ac:dyDescent="0.2">
      <c r="A323" s="29" t="s">
        <v>5</v>
      </c>
      <c r="B323" s="37">
        <f>AVERAGE(STATS!G116,STATS!G136)</f>
        <v>92</v>
      </c>
      <c r="C323" s="43">
        <f>AVERAGE(STATS!G124,STATS!G128)</f>
        <v>95</v>
      </c>
      <c r="D323" s="44" t="s">
        <v>125</v>
      </c>
      <c r="E323" s="43">
        <f>AVERAGE(STATS!G120,STATS!G132)</f>
        <v>100</v>
      </c>
      <c r="F323" s="58"/>
      <c r="G323" s="67"/>
    </row>
    <row r="324" spans="1:7" x14ac:dyDescent="0.2">
      <c r="A324" s="29" t="s">
        <v>4</v>
      </c>
      <c r="B324" s="43">
        <f>AVERAGE(STATS!F124,STATS!F128)</f>
        <v>105.5</v>
      </c>
      <c r="C324" s="37">
        <f>AVERAGE(STATS!F116,STATS!F136)</f>
        <v>97.5</v>
      </c>
      <c r="D324" s="43">
        <f>AVERAGE(STATS!F120,STATS!F132)</f>
        <v>98</v>
      </c>
      <c r="E324" s="44" t="s">
        <v>125</v>
      </c>
      <c r="F324" s="58"/>
      <c r="G324" s="67"/>
    </row>
    <row r="325" spans="1:7" x14ac:dyDescent="0.2">
      <c r="B325" s="45"/>
      <c r="C325" s="45"/>
      <c r="D325" s="45"/>
      <c r="E325" s="45"/>
      <c r="F325" s="36"/>
    </row>
    <row r="327" spans="1:7" ht="15" x14ac:dyDescent="0.25">
      <c r="A327" s="30" t="s">
        <v>266</v>
      </c>
      <c r="G327" s="31"/>
    </row>
    <row r="328" spans="1:7" x14ac:dyDescent="0.2">
      <c r="A328" s="49"/>
      <c r="B328" s="53" t="s">
        <v>6</v>
      </c>
      <c r="C328" s="53" t="s">
        <v>7</v>
      </c>
      <c r="D328" s="53" t="s">
        <v>5</v>
      </c>
      <c r="E328" s="53" t="s">
        <v>4</v>
      </c>
    </row>
    <row r="329" spans="1:7" x14ac:dyDescent="0.2">
      <c r="A329" s="29" t="s">
        <v>6</v>
      </c>
      <c r="B329" s="44" t="s">
        <v>125</v>
      </c>
      <c r="C329" s="37">
        <v>92.5</v>
      </c>
      <c r="D329" s="43">
        <v>91</v>
      </c>
      <c r="E329" s="43">
        <v>97</v>
      </c>
      <c r="F329" s="58"/>
      <c r="G329" s="67"/>
    </row>
    <row r="330" spans="1:7" x14ac:dyDescent="0.2">
      <c r="A330" s="29" t="s">
        <v>7</v>
      </c>
      <c r="B330" s="43">
        <v>90.5</v>
      </c>
      <c r="C330" s="44" t="s">
        <v>125</v>
      </c>
      <c r="D330" s="37">
        <v>81</v>
      </c>
      <c r="E330" s="37">
        <v>87.333333333333329</v>
      </c>
      <c r="F330" s="58"/>
      <c r="G330" s="88"/>
    </row>
    <row r="331" spans="1:7" x14ac:dyDescent="0.2">
      <c r="A331" s="29" t="s">
        <v>5</v>
      </c>
      <c r="B331" s="37">
        <v>91.333333333333329</v>
      </c>
      <c r="C331" s="43">
        <v>95</v>
      </c>
      <c r="D331" s="44" t="s">
        <v>125</v>
      </c>
      <c r="E331" s="43">
        <v>102</v>
      </c>
      <c r="F331" s="58"/>
      <c r="G331" s="67"/>
    </row>
    <row r="332" spans="1:7" x14ac:dyDescent="0.2">
      <c r="A332" s="29" t="s">
        <v>4</v>
      </c>
      <c r="B332" s="43">
        <v>110</v>
      </c>
      <c r="C332" s="37">
        <v>92.666666666666671</v>
      </c>
      <c r="D332" s="43">
        <v>97.5</v>
      </c>
      <c r="E332" s="44" t="s">
        <v>125</v>
      </c>
      <c r="F332" s="58"/>
      <c r="G332" s="67"/>
    </row>
    <row r="333" spans="1:7" x14ac:dyDescent="0.2">
      <c r="B333" s="45"/>
      <c r="C333" s="45"/>
      <c r="D333" s="45"/>
      <c r="E333" s="45"/>
      <c r="F333" s="36"/>
    </row>
    <row r="335" spans="1:7" ht="15" x14ac:dyDescent="0.25">
      <c r="A335" s="30" t="s">
        <v>239</v>
      </c>
    </row>
    <row r="336" spans="1:7" x14ac:dyDescent="0.2">
      <c r="B336" s="53" t="s">
        <v>138</v>
      </c>
      <c r="D336" s="53" t="s">
        <v>139</v>
      </c>
      <c r="E336" s="53" t="s">
        <v>140</v>
      </c>
    </row>
    <row r="337" spans="1:9" x14ac:dyDescent="0.2">
      <c r="A337" s="29" t="s">
        <v>6</v>
      </c>
      <c r="B337" s="52">
        <f>STATS!$D$298</f>
        <v>84</v>
      </c>
      <c r="D337" s="52">
        <f>STATS!H298</f>
        <v>51</v>
      </c>
      <c r="E337" s="84">
        <f>D337/B337</f>
        <v>0.6071428571428571</v>
      </c>
    </row>
    <row r="338" spans="1:9" x14ac:dyDescent="0.2">
      <c r="A338" s="29" t="s">
        <v>7</v>
      </c>
      <c r="B338" s="52">
        <f>STATS!$D$298</f>
        <v>84</v>
      </c>
      <c r="D338" s="52">
        <f>STATS!I298</f>
        <v>47</v>
      </c>
      <c r="E338" s="84">
        <f>D338/B338</f>
        <v>0.55952380952380953</v>
      </c>
    </row>
    <row r="339" spans="1:9" x14ac:dyDescent="0.2">
      <c r="A339" s="29" t="s">
        <v>5</v>
      </c>
      <c r="B339" s="52">
        <f>STATS!$D$298</f>
        <v>84</v>
      </c>
      <c r="D339" s="52">
        <f>STATS!G298</f>
        <v>42</v>
      </c>
      <c r="E339" s="84">
        <f>D339/B339</f>
        <v>0.5</v>
      </c>
    </row>
    <row r="340" spans="1:9" x14ac:dyDescent="0.2">
      <c r="A340" s="29" t="s">
        <v>4</v>
      </c>
      <c r="B340" s="52">
        <f>STATS!$D$298</f>
        <v>84</v>
      </c>
      <c r="D340" s="52">
        <f>STATS!F298</f>
        <v>29</v>
      </c>
      <c r="E340" s="84">
        <f>D340/B340</f>
        <v>0.34523809523809523</v>
      </c>
    </row>
    <row r="343" spans="1:9" ht="15" x14ac:dyDescent="0.25">
      <c r="A343" s="30" t="s">
        <v>267</v>
      </c>
    </row>
    <row r="344" spans="1:9" x14ac:dyDescent="0.2">
      <c r="B344" s="53" t="s">
        <v>138</v>
      </c>
      <c r="D344" s="53" t="s">
        <v>139</v>
      </c>
      <c r="E344" s="53" t="s">
        <v>140</v>
      </c>
    </row>
    <row r="345" spans="1:9" x14ac:dyDescent="0.2">
      <c r="A345" s="29" t="s">
        <v>7</v>
      </c>
      <c r="B345" s="52">
        <v>84</v>
      </c>
      <c r="D345" s="52">
        <v>45</v>
      </c>
      <c r="E345" s="84">
        <v>0.5357142857142857</v>
      </c>
    </row>
    <row r="346" spans="1:9" x14ac:dyDescent="0.2">
      <c r="A346" s="29" t="s">
        <v>5</v>
      </c>
      <c r="B346" s="52">
        <v>84</v>
      </c>
      <c r="D346" s="52">
        <v>27</v>
      </c>
      <c r="E346" s="84">
        <v>0.32142857142857145</v>
      </c>
    </row>
    <row r="347" spans="1:9" x14ac:dyDescent="0.2">
      <c r="A347" s="29" t="s">
        <v>6</v>
      </c>
      <c r="B347" s="52">
        <v>84</v>
      </c>
      <c r="D347" s="52">
        <v>27</v>
      </c>
      <c r="E347" s="84">
        <v>0.32142857142857145</v>
      </c>
    </row>
    <row r="348" spans="1:9" x14ac:dyDescent="0.2">
      <c r="A348" s="29" t="s">
        <v>4</v>
      </c>
      <c r="B348" s="52">
        <v>84</v>
      </c>
      <c r="D348" s="52">
        <v>25</v>
      </c>
      <c r="E348" s="84">
        <v>0.29761904761904762</v>
      </c>
    </row>
    <row r="351" spans="1:9" ht="15" x14ac:dyDescent="0.25">
      <c r="A351" s="30" t="s">
        <v>240</v>
      </c>
      <c r="G351" s="45" t="s">
        <v>170</v>
      </c>
      <c r="I351" s="45"/>
    </row>
    <row r="352" spans="1:9" x14ac:dyDescent="0.2">
      <c r="B352" s="53" t="s">
        <v>141</v>
      </c>
      <c r="D352" s="53" t="s">
        <v>139</v>
      </c>
      <c r="E352" s="53" t="s">
        <v>169</v>
      </c>
      <c r="F352" s="83" t="s">
        <v>172</v>
      </c>
      <c r="G352" s="31" t="s">
        <v>171</v>
      </c>
      <c r="H352" s="83"/>
      <c r="I352" s="31"/>
    </row>
    <row r="353" spans="1:9" x14ac:dyDescent="0.2">
      <c r="A353" s="29" t="s">
        <v>7</v>
      </c>
      <c r="B353" s="52">
        <f>STATS!$D$307</f>
        <v>108</v>
      </c>
      <c r="D353" s="52">
        <f>STATS!I307</f>
        <v>34</v>
      </c>
      <c r="E353" s="84">
        <f>D353/B353</f>
        <v>0.31481481481481483</v>
      </c>
      <c r="F353" s="52">
        <f>STATS!T110</f>
        <v>5</v>
      </c>
      <c r="G353" s="89">
        <f>F353/D353</f>
        <v>0.14705882352941177</v>
      </c>
      <c r="H353" s="52"/>
    </row>
    <row r="354" spans="1:9" x14ac:dyDescent="0.2">
      <c r="A354" s="29" t="s">
        <v>6</v>
      </c>
      <c r="B354" s="52">
        <f>STATS!$D$307</f>
        <v>108</v>
      </c>
      <c r="D354" s="52">
        <f>STATS!H307</f>
        <v>32</v>
      </c>
      <c r="E354" s="84">
        <f>D354/B354</f>
        <v>0.29629629629629628</v>
      </c>
      <c r="F354" s="52">
        <f>STATS!S110</f>
        <v>4</v>
      </c>
      <c r="G354" s="89">
        <f>F354/D354</f>
        <v>0.125</v>
      </c>
      <c r="H354" s="52"/>
    </row>
    <row r="355" spans="1:9" x14ac:dyDescent="0.2">
      <c r="A355" s="29" t="s">
        <v>5</v>
      </c>
      <c r="B355" s="52">
        <f>STATS!$D$307</f>
        <v>108</v>
      </c>
      <c r="D355" s="52">
        <f>STATS!G307</f>
        <v>26</v>
      </c>
      <c r="E355" s="84">
        <f>D355/B355</f>
        <v>0.24074074074074073</v>
      </c>
      <c r="F355" s="52">
        <f>STATS!R110</f>
        <v>2</v>
      </c>
      <c r="G355" s="89">
        <f>F355/D355</f>
        <v>7.6923076923076927E-2</v>
      </c>
      <c r="H355" s="52"/>
    </row>
    <row r="356" spans="1:9" x14ac:dyDescent="0.2">
      <c r="A356" s="29" t="s">
        <v>4</v>
      </c>
      <c r="B356" s="52">
        <f>STATS!$D$307</f>
        <v>108</v>
      </c>
      <c r="D356" s="52">
        <f>STATS!F307</f>
        <v>14</v>
      </c>
      <c r="E356" s="84">
        <f>D356/B356</f>
        <v>0.12962962962962962</v>
      </c>
      <c r="F356" s="52">
        <f>STATS!Q110</f>
        <v>3</v>
      </c>
      <c r="G356" s="89">
        <f>F356/D356</f>
        <v>0.21428571428571427</v>
      </c>
      <c r="H356" s="52"/>
    </row>
    <row r="357" spans="1:9" x14ac:dyDescent="0.2">
      <c r="H357" s="36"/>
    </row>
    <row r="359" spans="1:9" ht="15" x14ac:dyDescent="0.25">
      <c r="A359" s="30" t="s">
        <v>268</v>
      </c>
      <c r="G359" s="45" t="s">
        <v>170</v>
      </c>
      <c r="I359" s="45"/>
    </row>
    <row r="360" spans="1:9" x14ac:dyDescent="0.2">
      <c r="B360" s="53" t="s">
        <v>141</v>
      </c>
      <c r="D360" s="53" t="s">
        <v>139</v>
      </c>
      <c r="E360" s="53" t="s">
        <v>169</v>
      </c>
      <c r="F360" s="83" t="s">
        <v>172</v>
      </c>
      <c r="G360" s="31" t="s">
        <v>171</v>
      </c>
      <c r="H360" s="83"/>
      <c r="I360" s="31"/>
    </row>
    <row r="361" spans="1:9" x14ac:dyDescent="0.2">
      <c r="A361" s="29" t="s">
        <v>7</v>
      </c>
      <c r="B361" s="52">
        <v>108</v>
      </c>
      <c r="D361" s="52">
        <v>46</v>
      </c>
      <c r="E361" s="84">
        <v>0.42592592592592593</v>
      </c>
      <c r="F361" s="52">
        <v>6</v>
      </c>
      <c r="G361" s="89">
        <v>0.13043478260869565</v>
      </c>
      <c r="H361" s="52"/>
    </row>
    <row r="362" spans="1:9" x14ac:dyDescent="0.2">
      <c r="A362" s="29" t="s">
        <v>5</v>
      </c>
      <c r="B362" s="52">
        <v>108</v>
      </c>
      <c r="D362" s="52">
        <v>25</v>
      </c>
      <c r="E362" s="84">
        <v>0.23148148148148148</v>
      </c>
      <c r="F362" s="52">
        <v>5</v>
      </c>
      <c r="G362" s="89">
        <v>0.2</v>
      </c>
      <c r="H362" s="52"/>
    </row>
    <row r="363" spans="1:9" x14ac:dyDescent="0.2">
      <c r="A363" s="29" t="s">
        <v>6</v>
      </c>
      <c r="B363" s="52">
        <v>108</v>
      </c>
      <c r="D363" s="52">
        <v>24</v>
      </c>
      <c r="E363" s="84">
        <v>0.22222222222222221</v>
      </c>
      <c r="F363" s="52">
        <v>1</v>
      </c>
      <c r="G363" s="89">
        <v>4.1666666666666664E-2</v>
      </c>
      <c r="H363" s="52"/>
    </row>
    <row r="364" spans="1:9" x14ac:dyDescent="0.2">
      <c r="A364" s="29" t="s">
        <v>4</v>
      </c>
      <c r="B364" s="52">
        <v>108</v>
      </c>
      <c r="D364" s="52">
        <v>22</v>
      </c>
      <c r="E364" s="84">
        <v>0.20370370370370369</v>
      </c>
      <c r="F364" s="52">
        <v>1</v>
      </c>
      <c r="G364" s="89">
        <v>4.5454545454545456E-2</v>
      </c>
      <c r="H364" s="52"/>
    </row>
    <row r="365" spans="1:9" x14ac:dyDescent="0.2">
      <c r="H365" s="36"/>
    </row>
    <row r="367" spans="1:9" ht="15" x14ac:dyDescent="0.25">
      <c r="A367" s="30" t="s">
        <v>241</v>
      </c>
    </row>
    <row r="368" spans="1:9" x14ac:dyDescent="0.2">
      <c r="B368" s="53" t="s">
        <v>141</v>
      </c>
      <c r="C368" s="53" t="s">
        <v>147</v>
      </c>
      <c r="D368" s="53" t="s">
        <v>148</v>
      </c>
      <c r="E368" s="53" t="s">
        <v>160</v>
      </c>
      <c r="F368" s="53" t="s">
        <v>151</v>
      </c>
      <c r="G368" s="53" t="s">
        <v>153</v>
      </c>
    </row>
    <row r="369" spans="1:7" x14ac:dyDescent="0.2">
      <c r="A369" s="29" t="s">
        <v>7</v>
      </c>
      <c r="B369" s="52">
        <f>STATS!$D$307</f>
        <v>108</v>
      </c>
      <c r="C369" s="52">
        <f>STATS!CS110</f>
        <v>191</v>
      </c>
      <c r="D369" s="47">
        <f>C369/B369</f>
        <v>1.7685185185185186</v>
      </c>
      <c r="E369" s="52">
        <f>STATS!CS111</f>
        <v>8</v>
      </c>
      <c r="F369" s="52">
        <f>STATS!CS112</f>
        <v>33</v>
      </c>
      <c r="G369" s="52">
        <f>STATS!CS113</f>
        <v>0</v>
      </c>
    </row>
    <row r="370" spans="1:7" x14ac:dyDescent="0.2">
      <c r="A370" s="29" t="s">
        <v>6</v>
      </c>
      <c r="B370" s="52">
        <f>STATS!$D$307</f>
        <v>108</v>
      </c>
      <c r="C370" s="52">
        <f>STATS!CR110</f>
        <v>196</v>
      </c>
      <c r="D370" s="47">
        <f>C370/B370</f>
        <v>1.8148148148148149</v>
      </c>
      <c r="E370" s="52">
        <f>STATS!CR111</f>
        <v>12</v>
      </c>
      <c r="F370" s="52">
        <f>STATS!CR112</f>
        <v>30</v>
      </c>
      <c r="G370" s="52">
        <f>STATS!CR113</f>
        <v>1</v>
      </c>
    </row>
    <row r="371" spans="1:7" x14ac:dyDescent="0.2">
      <c r="A371" s="29" t="s">
        <v>4</v>
      </c>
      <c r="B371" s="52">
        <f>STATS!$D$307</f>
        <v>108</v>
      </c>
      <c r="C371" s="52">
        <f>STATS!CP110</f>
        <v>202</v>
      </c>
      <c r="D371" s="47">
        <f>C371/B371</f>
        <v>1.8703703703703705</v>
      </c>
      <c r="E371" s="52">
        <f>STATS!CP111</f>
        <v>9</v>
      </c>
      <c r="F371" s="52">
        <f>STATS!CP112</f>
        <v>24</v>
      </c>
      <c r="G371" s="52">
        <f>STATS!CP113</f>
        <v>0</v>
      </c>
    </row>
    <row r="372" spans="1:7" x14ac:dyDescent="0.2">
      <c r="A372" s="29" t="s">
        <v>5</v>
      </c>
      <c r="B372" s="52">
        <f>STATS!$D$307</f>
        <v>108</v>
      </c>
      <c r="C372" s="52">
        <f>STATS!CQ110</f>
        <v>212</v>
      </c>
      <c r="D372" s="47">
        <f>C372/B372</f>
        <v>1.962962962962963</v>
      </c>
      <c r="E372" s="52">
        <f>STATS!CQ111</f>
        <v>17</v>
      </c>
      <c r="F372" s="52">
        <f>STATS!CQ112</f>
        <v>21</v>
      </c>
      <c r="G372" s="52">
        <f>STATS!CQ113</f>
        <v>0</v>
      </c>
    </row>
    <row r="373" spans="1:7" x14ac:dyDescent="0.2">
      <c r="D373" s="47"/>
    </row>
    <row r="374" spans="1:7" x14ac:dyDescent="0.2">
      <c r="D374" s="47"/>
    </row>
    <row r="375" spans="1:7" ht="15" x14ac:dyDescent="0.25">
      <c r="A375" s="30" t="s">
        <v>269</v>
      </c>
    </row>
    <row r="376" spans="1:7" x14ac:dyDescent="0.2">
      <c r="B376" s="53" t="s">
        <v>141</v>
      </c>
      <c r="C376" s="53" t="s">
        <v>147</v>
      </c>
      <c r="D376" s="53" t="s">
        <v>148</v>
      </c>
      <c r="E376" s="53" t="s">
        <v>160</v>
      </c>
      <c r="F376" s="53" t="s">
        <v>151</v>
      </c>
      <c r="G376" s="53" t="s">
        <v>153</v>
      </c>
    </row>
    <row r="377" spans="1:7" x14ac:dyDescent="0.2">
      <c r="A377" s="29" t="s">
        <v>6</v>
      </c>
      <c r="B377" s="52">
        <v>108</v>
      </c>
      <c r="C377" s="52">
        <v>200</v>
      </c>
      <c r="D377" s="47">
        <v>1.8518518518518519</v>
      </c>
      <c r="E377" s="52">
        <v>12</v>
      </c>
      <c r="F377" s="52">
        <v>28</v>
      </c>
      <c r="G377" s="52">
        <v>0</v>
      </c>
    </row>
    <row r="378" spans="1:7" x14ac:dyDescent="0.2">
      <c r="A378" s="29" t="s">
        <v>4</v>
      </c>
      <c r="B378" s="52">
        <v>108</v>
      </c>
      <c r="C378" s="52">
        <v>205</v>
      </c>
      <c r="D378" s="47">
        <v>1.8981481481481481</v>
      </c>
      <c r="E378" s="52">
        <v>9</v>
      </c>
      <c r="F378" s="52">
        <v>20</v>
      </c>
      <c r="G378" s="52">
        <v>0</v>
      </c>
    </row>
    <row r="379" spans="1:7" x14ac:dyDescent="0.2">
      <c r="A379" s="29" t="s">
        <v>5</v>
      </c>
      <c r="B379" s="52">
        <v>108</v>
      </c>
      <c r="C379" s="52">
        <v>205</v>
      </c>
      <c r="D379" s="47">
        <v>1.8981481481481481</v>
      </c>
      <c r="E379" s="52">
        <v>17</v>
      </c>
      <c r="F379" s="52">
        <v>28</v>
      </c>
      <c r="G379" s="52">
        <v>0</v>
      </c>
    </row>
    <row r="380" spans="1:7" x14ac:dyDescent="0.2">
      <c r="A380" s="29" t="s">
        <v>7</v>
      </c>
      <c r="B380" s="52">
        <v>108</v>
      </c>
      <c r="C380" s="52">
        <v>210</v>
      </c>
      <c r="D380" s="47">
        <v>1.9444444444444444</v>
      </c>
      <c r="E380" s="52">
        <v>19</v>
      </c>
      <c r="F380" s="52">
        <v>23</v>
      </c>
      <c r="G380" s="52">
        <v>1</v>
      </c>
    </row>
    <row r="381" spans="1:7" x14ac:dyDescent="0.2">
      <c r="D381" s="47"/>
    </row>
    <row r="382" spans="1:7" x14ac:dyDescent="0.2">
      <c r="D382" s="47"/>
    </row>
    <row r="383" spans="1:7" ht="15" x14ac:dyDescent="0.25">
      <c r="A383" s="30" t="s">
        <v>242</v>
      </c>
      <c r="D383" s="47"/>
    </row>
    <row r="384" spans="1:7" x14ac:dyDescent="0.2">
      <c r="B384" s="53" t="s">
        <v>156</v>
      </c>
      <c r="C384" s="49" t="s">
        <v>3</v>
      </c>
      <c r="D384" s="90" t="s">
        <v>157</v>
      </c>
      <c r="E384" s="49" t="s">
        <v>3</v>
      </c>
    </row>
    <row r="385" spans="1:5" x14ac:dyDescent="0.2">
      <c r="A385" s="29" t="s">
        <v>7</v>
      </c>
      <c r="B385" s="52">
        <f>MIN(STATS!CS116,STATS!CS120,STATS!CS124,STATS!CS128,STATS!CS132,STATS!CS136)</f>
        <v>29</v>
      </c>
      <c r="C385" s="29" t="s">
        <v>254</v>
      </c>
      <c r="D385" s="52">
        <f>MAX(STATS!CS116,STATS!CS120,STATS!CS124,STATS!CS128,STATS!CS132,STATS!CS136)</f>
        <v>35</v>
      </c>
      <c r="E385" s="29" t="s">
        <v>272</v>
      </c>
    </row>
    <row r="386" spans="1:5" x14ac:dyDescent="0.2">
      <c r="A386" s="29" t="s">
        <v>6</v>
      </c>
      <c r="B386" s="52">
        <f>MIN(STATS!CR116,STATS!CR120,STATS!CR124,STATS!CR128,STATS!CR132,STATS!CR136)</f>
        <v>30</v>
      </c>
      <c r="C386" s="29" t="s">
        <v>271</v>
      </c>
      <c r="D386" s="52">
        <f>MAX(STATS!CR116,STATS!CR120,STATS!CR124,STATS!CR128,STATS!CR132,STATS!CR136)</f>
        <v>36</v>
      </c>
      <c r="E386" s="29" t="s">
        <v>225</v>
      </c>
    </row>
    <row r="387" spans="1:5" x14ac:dyDescent="0.2">
      <c r="A387" s="29" t="s">
        <v>5</v>
      </c>
      <c r="B387" s="52">
        <f>MIN(STATS!CQ116,STATS!CQ120,STATS!CQ124,STATS!CQ128,STATS!CQ132,STATS!CQ136)</f>
        <v>33</v>
      </c>
      <c r="C387" s="29" t="s">
        <v>254</v>
      </c>
      <c r="D387" s="52">
        <f>MAX(STATS!CQ116,STATS!CQ120,STATS!CQ124,STATS!CQ128,STATS!CQ132,STATS!CQ136)</f>
        <v>37</v>
      </c>
      <c r="E387" s="29" t="s">
        <v>273</v>
      </c>
    </row>
    <row r="388" spans="1:5" x14ac:dyDescent="0.2">
      <c r="A388" s="29" t="s">
        <v>4</v>
      </c>
      <c r="B388" s="52">
        <f>MIN(STATS!CP116,STATS!CP120,STATS!CP124,STATS!CP128,STATS!CP132,STATS!CP136)</f>
        <v>32</v>
      </c>
      <c r="C388" s="29" t="s">
        <v>262</v>
      </c>
      <c r="D388" s="52">
        <f>MAX(STATS!CP116,STATS!CP120,STATS!CP124,STATS!CP128,STATS!CP132,STATS!CP136)</f>
        <v>36</v>
      </c>
      <c r="E388" s="29" t="s">
        <v>254</v>
      </c>
    </row>
    <row r="389" spans="1:5" x14ac:dyDescent="0.2">
      <c r="B389" s="36"/>
      <c r="D389" s="47"/>
    </row>
    <row r="390" spans="1:5" x14ac:dyDescent="0.2">
      <c r="B390" s="36"/>
      <c r="D390" s="47"/>
    </row>
    <row r="391" spans="1:5" ht="15" x14ac:dyDescent="0.25">
      <c r="A391" s="30" t="s">
        <v>270</v>
      </c>
      <c r="D391" s="47"/>
    </row>
    <row r="392" spans="1:5" x14ac:dyDescent="0.2">
      <c r="B392" s="53" t="s">
        <v>156</v>
      </c>
      <c r="C392" s="49" t="s">
        <v>3</v>
      </c>
      <c r="D392" s="90" t="s">
        <v>157</v>
      </c>
      <c r="E392" s="49" t="s">
        <v>3</v>
      </c>
    </row>
    <row r="393" spans="1:5" x14ac:dyDescent="0.2">
      <c r="A393" s="29" t="s">
        <v>7</v>
      </c>
      <c r="B393" s="52">
        <v>31</v>
      </c>
      <c r="C393" s="29" t="s">
        <v>216</v>
      </c>
      <c r="D393" s="52">
        <v>38</v>
      </c>
      <c r="E393" s="29" t="s">
        <v>218</v>
      </c>
    </row>
    <row r="394" spans="1:5" x14ac:dyDescent="0.2">
      <c r="A394" s="29" t="s">
        <v>6</v>
      </c>
      <c r="B394" s="52">
        <v>31</v>
      </c>
      <c r="C394" s="29" t="s">
        <v>217</v>
      </c>
      <c r="D394" s="52">
        <v>36</v>
      </c>
      <c r="E394" s="29" t="s">
        <v>219</v>
      </c>
    </row>
    <row r="395" spans="1:5" x14ac:dyDescent="0.2">
      <c r="A395" s="29" t="s">
        <v>5</v>
      </c>
      <c r="B395" s="52">
        <v>31</v>
      </c>
      <c r="C395" s="29" t="s">
        <v>216</v>
      </c>
      <c r="D395" s="52">
        <v>38</v>
      </c>
      <c r="E395" s="29" t="s">
        <v>219</v>
      </c>
    </row>
    <row r="396" spans="1:5" x14ac:dyDescent="0.2">
      <c r="A396" s="29" t="s">
        <v>4</v>
      </c>
      <c r="B396" s="52">
        <v>32</v>
      </c>
      <c r="C396" s="29" t="s">
        <v>210</v>
      </c>
      <c r="D396" s="52">
        <v>35</v>
      </c>
      <c r="E396" s="29" t="s">
        <v>220</v>
      </c>
    </row>
    <row r="397" spans="1:5" x14ac:dyDescent="0.2">
      <c r="B397" s="36"/>
      <c r="D397" s="47"/>
    </row>
    <row r="398" spans="1:5" x14ac:dyDescent="0.2">
      <c r="B398" s="36"/>
      <c r="D398" s="47"/>
    </row>
  </sheetData>
  <sortState xmlns:xlrd2="http://schemas.microsoft.com/office/spreadsheetml/2017/richdata2" ref="A155:AK159">
    <sortCondition descending="1" ref="B155:B159"/>
  </sortState>
  <mergeCells count="28">
    <mergeCell ref="C302:D302"/>
    <mergeCell ref="D66:E66"/>
    <mergeCell ref="AB138:AC138"/>
    <mergeCell ref="Z66:AA66"/>
    <mergeCell ref="AD66:AE66"/>
    <mergeCell ref="H247:K247"/>
    <mergeCell ref="X66:Y66"/>
    <mergeCell ref="V66:W66"/>
    <mergeCell ref="N66:O66"/>
    <mergeCell ref="P66:Q66"/>
    <mergeCell ref="R66:S66"/>
    <mergeCell ref="AB66:AC66"/>
    <mergeCell ref="T66:U66"/>
    <mergeCell ref="L66:M66"/>
    <mergeCell ref="H66:I66"/>
    <mergeCell ref="AL66:AM66"/>
    <mergeCell ref="AF66:AG66"/>
    <mergeCell ref="AH138:AI138"/>
    <mergeCell ref="AJ66:AK66"/>
    <mergeCell ref="AD138:AE138"/>
    <mergeCell ref="AF138:AG138"/>
    <mergeCell ref="AH66:AI66"/>
    <mergeCell ref="B66:C66"/>
    <mergeCell ref="B74:C74"/>
    <mergeCell ref="D74:E74"/>
    <mergeCell ref="F74:G74"/>
    <mergeCell ref="J66:K66"/>
    <mergeCell ref="F66:G66"/>
  </mergeCells>
  <phoneticPr fontId="0" type="noConversion"/>
  <pageMargins left="0.34" right="0.28999999999999998" top="1" bottom="1" header="0.5" footer="0.5"/>
  <pageSetup scale="71" fitToHeight="22" orientation="landscape" horizontalDpi="4294967292" r:id="rId1"/>
  <headerFooter alignWithMargins="0">
    <oddHeader>&amp;C&amp;"Arial,Bold"&amp;14MYRTLE BEACH BIRDIE CHAMPIONSHIP - FINAL 2020 STATS - WILLIAMSBURG, VA</oddHeader>
    <oddFooter>&amp;C&amp;P of &amp;N&amp;R&amp;D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STATS</vt:lpstr>
      <vt:lpstr>Summary</vt:lpstr>
      <vt:lpstr>STATS!Print_Area</vt:lpstr>
      <vt:lpstr>Summary!Print_Area</vt:lpstr>
      <vt:lpstr>STATS!Print_Titles</vt:lpstr>
    </vt:vector>
  </TitlesOfParts>
  <Company>Deloitte &amp; Touche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S. Rovner (Open)</dc:creator>
  <cp:lastModifiedBy>Paul Rovner</cp:lastModifiedBy>
  <cp:lastPrinted>2020-12-30T19:13:49Z</cp:lastPrinted>
  <dcterms:created xsi:type="dcterms:W3CDTF">2000-08-17T14:32:08Z</dcterms:created>
  <dcterms:modified xsi:type="dcterms:W3CDTF">2021-01-02T04:05:27Z</dcterms:modified>
</cp:coreProperties>
</file>