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C:\Users\JoeD\Dropbox\Datascienceme\"/>
    </mc:Choice>
  </mc:AlternateContent>
  <bookViews>
    <workbookView xWindow="0" yWindow="0" windowWidth="24000" windowHeight="8910"/>
  </bookViews>
  <sheets>
    <sheet name="Model Evaluation"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38" i="1" l="1"/>
  <c r="Z39" i="1"/>
  <c r="Z40" i="1"/>
  <c r="Z41" i="1"/>
  <c r="Z37" i="1"/>
  <c r="Z35" i="1"/>
  <c r="W24" i="1"/>
  <c r="J22" i="1"/>
  <c r="N15" i="1" s="1"/>
  <c r="O15" i="1" s="1"/>
  <c r="V37" i="1"/>
  <c r="V38" i="1"/>
  <c r="V39" i="1"/>
  <c r="V40" i="1"/>
  <c r="V41" i="1"/>
  <c r="L35" i="1"/>
  <c r="N18" i="1"/>
  <c r="O18" i="1" s="1"/>
  <c r="L34" i="1"/>
  <c r="AB39" i="1" l="1"/>
  <c r="AA39" i="1"/>
  <c r="X39" i="1"/>
  <c r="Y39" i="1" s="1"/>
  <c r="AB38" i="1"/>
  <c r="AA38" i="1"/>
  <c r="X38" i="1"/>
  <c r="Y38" i="1" s="1"/>
  <c r="AB40" i="1"/>
  <c r="AA40" i="1"/>
  <c r="X40" i="1"/>
  <c r="Y40" i="1" s="1"/>
  <c r="X41" i="1"/>
  <c r="Y41" i="1" s="1"/>
  <c r="AA41" i="1"/>
  <c r="AB41" i="1"/>
  <c r="AB37" i="1"/>
  <c r="AA37" i="1"/>
  <c r="X37" i="1"/>
  <c r="Y37" i="1" s="1"/>
  <c r="N14" i="1"/>
  <c r="O14" i="1" s="1"/>
  <c r="N12" i="1"/>
  <c r="O12" i="1" s="1"/>
  <c r="N21" i="1"/>
  <c r="O21" i="1" s="1"/>
  <c r="N17" i="1"/>
  <c r="O17" i="1" s="1"/>
  <c r="N13" i="1"/>
  <c r="O13" i="1" s="1"/>
  <c r="N20" i="1"/>
  <c r="O20" i="1" s="1"/>
  <c r="N16" i="1"/>
  <c r="O16" i="1" s="1"/>
  <c r="N19" i="1"/>
  <c r="O19" i="1" s="1"/>
  <c r="O22" i="1" l="1"/>
  <c r="M35" i="1" s="1"/>
  <c r="N35" i="1" s="1"/>
  <c r="K20" i="1" l="1"/>
  <c r="L20" i="1" s="1"/>
  <c r="M20" i="1" s="1"/>
  <c r="K12" i="1"/>
  <c r="L12" i="1" s="1"/>
  <c r="M12" i="1" s="1"/>
  <c r="K18" i="1"/>
  <c r="K19" i="1"/>
  <c r="L19" i="1" s="1"/>
  <c r="M19" i="1" s="1"/>
  <c r="K21" i="1"/>
  <c r="L21" i="1" s="1"/>
  <c r="M21" i="1" s="1"/>
  <c r="K16" i="1"/>
  <c r="L16" i="1" s="1"/>
  <c r="M16" i="1" s="1"/>
  <c r="K17" i="1"/>
  <c r="K13" i="1"/>
  <c r="L13" i="1" s="1"/>
  <c r="M13" i="1" s="1"/>
  <c r="K15" i="1"/>
  <c r="L15" i="1" s="1"/>
  <c r="M15" i="1" s="1"/>
  <c r="K14" i="1"/>
  <c r="L18" i="1"/>
  <c r="M18" i="1" s="1"/>
  <c r="L17" i="1" l="1"/>
  <c r="M17" i="1" s="1"/>
  <c r="L14" i="1"/>
  <c r="M14" i="1" s="1"/>
  <c r="M22" i="1" l="1"/>
  <c r="P26" i="1" l="1"/>
  <c r="W22" i="1" s="1"/>
  <c r="X22" i="1" s="1"/>
  <c r="W23" i="1"/>
  <c r="X23" i="1" s="1"/>
  <c r="AG44" i="1" s="1"/>
  <c r="O31" i="1"/>
  <c r="V15" i="1" s="1"/>
  <c r="V14" i="1" s="1"/>
  <c r="M34" i="1"/>
  <c r="N34" i="1" s="1"/>
  <c r="O37" i="1" s="1"/>
  <c r="V16" i="1" s="1"/>
  <c r="Y22" i="1" l="1"/>
  <c r="AJ44" i="1"/>
  <c r="AI44" i="1"/>
  <c r="AK44" i="1"/>
  <c r="AL44" i="1"/>
  <c r="AH44" i="1"/>
</calcChain>
</file>

<file path=xl/comments1.xml><?xml version="1.0" encoding="utf-8"?>
<comments xmlns="http://schemas.openxmlformats.org/spreadsheetml/2006/main">
  <authors>
    <author>Joe Dion</author>
  </authors>
  <commentList>
    <comment ref="V22" authorId="0" shapeId="0">
      <text>
        <r>
          <rPr>
            <b/>
            <sz val="9"/>
            <color indexed="81"/>
            <rFont val="Tahoma"/>
            <charset val="1"/>
          </rPr>
          <t>Joe Dion:</t>
        </r>
        <r>
          <rPr>
            <sz val="9"/>
            <color indexed="81"/>
            <rFont val="Tahoma"/>
            <charset val="1"/>
          </rPr>
          <t xml:space="preserve">
k-1 (k = coefficients)</t>
        </r>
      </text>
    </comment>
    <comment ref="V23" authorId="0" shapeId="0">
      <text>
        <r>
          <rPr>
            <b/>
            <sz val="9"/>
            <color indexed="81"/>
            <rFont val="Tahoma"/>
            <charset val="1"/>
          </rPr>
          <t>Joe Dion:</t>
        </r>
        <r>
          <rPr>
            <sz val="9"/>
            <color indexed="81"/>
            <rFont val="Tahoma"/>
            <charset val="1"/>
          </rPr>
          <t xml:space="preserve">
N-k (N = number of observations)</t>
        </r>
      </text>
    </comment>
    <comment ref="V24" authorId="0" shapeId="0">
      <text>
        <r>
          <rPr>
            <b/>
            <sz val="9"/>
            <color indexed="81"/>
            <rFont val="Tahoma"/>
            <family val="2"/>
          </rPr>
          <t>Joe Dion:</t>
        </r>
        <r>
          <rPr>
            <sz val="9"/>
            <color indexed="81"/>
            <rFont val="Tahoma"/>
            <family val="2"/>
          </rPr>
          <t xml:space="preserve">
N-1 (Observations - 1)</t>
        </r>
      </text>
    </comment>
  </commentList>
</comments>
</file>

<file path=xl/sharedStrings.xml><?xml version="1.0" encoding="utf-8"?>
<sst xmlns="http://schemas.openxmlformats.org/spreadsheetml/2006/main" count="98" uniqueCount="48">
  <si>
    <t>College</t>
  </si>
  <si>
    <t>Age-Years</t>
  </si>
  <si>
    <t>Income-K</t>
  </si>
  <si>
    <t>Gender</t>
  </si>
  <si>
    <t>Amount</t>
  </si>
  <si>
    <t>SUMMARY OUTPUT</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</si>
  <si>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</si>
  <si>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</si>
  <si>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</si>
  <si>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</si>
  <si>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</si>
  <si>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</si>
  <si>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</si>
  <si>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</si>
  <si>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</si>
  <si>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</si>
  <si>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</si>
  <si>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</si>
  <si>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</si>
  <si>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</si>
  <si>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</si>
  <si>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</si>
  <si>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</si>
  <si>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</si>
  <si>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</si>
  <si>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</si>
  <si>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</si>
  <si>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 xml:space="preserve"> </t>
  </si>
  <si>
    <t>Prediction</t>
  </si>
  <si>
    <t>Variance</t>
  </si>
  <si>
    <t>R Squared</t>
  </si>
  <si>
    <t>Squared Error</t>
  </si>
  <si>
    <t>SSE</t>
  </si>
  <si>
    <t>SST</t>
  </si>
  <si>
    <t>Error Using Mean</t>
  </si>
  <si>
    <t>Variance from Mean</t>
  </si>
  <si>
    <t>Adjusted R Squared</t>
  </si>
  <si>
    <t>Sum of Squares</t>
  </si>
  <si>
    <t>Mean Sum of Squares</t>
  </si>
  <si>
    <t>F statistic</t>
  </si>
  <si>
    <t>Interval</t>
  </si>
  <si>
    <t>SSR (sum of Squares Regression)</t>
  </si>
  <si>
    <t>Degees of Freedom</t>
  </si>
  <si>
    <t>SSR</t>
  </si>
  <si>
    <t>Target Value</t>
  </si>
  <si>
    <t>Standar Errors (Diagonal from Matrix multiplied by Residual MS)</t>
  </si>
  <si>
    <t>This is the matrix from Step 5 in the Regression file.</t>
  </si>
  <si>
    <t>TINV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</si>
</sst>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
    <numFmt numFmtId="165" formatCode="_(* #,##0.0_);_(* \(#,##0.0\);_(* &quot;-&quot;??_);_(@_)"/>
    <numFmt numFmtId="166" formatCode="_(* #,##0.0000000_);_(* \(#,##0.0000000\);_(* &quot;-&quot;??_);_(@_)"/>
    <numFmt numFmtId="167" formatCode="0.0000"/>
    <numFmt numFmtId="168" formatCode="0.00000"/>
    <numFmt numFmtId="169" formatCode="0.0000000"/>
  </numFmts>
  <fonts count="10" x14ac:knownFonts="1">
    <font>
      <sz val="11"/>
      <color theme="1"/>
      <name val="Calibri"/>
      <family val="2"/>
      <scheme val="minor"/>
    </font>
    <font>
      <b/>
      <sz val="11"/>
      <color theme="0"/>
      <name val="Calibri"/>
      <family val="2"/>
      <scheme val="minor"/>
    </font>
    <font>
      <i/>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s>
  <fills count="8">
    <fill>
      <patternFill patternType="none"/>
    </fill>
    <fill>
      <patternFill patternType="gray125"/>
    </fill>
    <fill>
      <patternFill patternType="solid">
        <fgColor theme="4"/>
        <bgColor theme="4"/>
      </patternFill>
    </fill>
    <fill>
      <patternFill patternType="solid">
        <fgColor rgb="FFFFFF00"/>
        <bgColor indexed="64"/>
      </patternFill>
    </fill>
    <fill>
      <patternFill patternType="solid">
        <fgColor theme="7"/>
        <bgColor indexed="64"/>
      </patternFill>
    </fill>
    <fill>
      <patternFill patternType="solid">
        <fgColor theme="9"/>
        <bgColor indexed="64"/>
      </patternFill>
    </fill>
    <fill>
      <patternFill patternType="solid">
        <fgColor rgb="FFFF0000"/>
        <bgColor indexed="64"/>
      </patternFill>
    </fill>
    <fill>
      <patternFill patternType="solid">
        <fgColor theme="4"/>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indexed="64"/>
      </bottom>
      <diagonal/>
    </border>
    <border>
      <left/>
      <right/>
      <top style="medium">
        <color indexed="64"/>
      </top>
      <bottom style="thin">
        <color indexed="64"/>
      </bottom>
      <diagonal/>
    </border>
    <border>
      <left style="thin">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69">
    <xf numFmtId="0" fontId="0" fillId="0" borderId="0" xfId="0"/>
    <xf numFmtId="0" fontId="0" fillId="0" borderId="1" xfId="0" applyFont="1" applyBorder="1" applyAlignment="1">
      <alignment horizontal="center"/>
    </xf>
    <xf numFmtId="0" fontId="0" fillId="0" borderId="1" xfId="0" applyFont="1" applyBorder="1"/>
    <xf numFmtId="0" fontId="1" fillId="2" borderId="2" xfId="0" applyFont="1" applyFill="1" applyBorder="1" applyAlignment="1">
      <alignment horizontal="center"/>
    </xf>
    <xf numFmtId="0" fontId="1" fillId="2" borderId="3" xfId="0" applyFont="1" applyFill="1" applyBorder="1" applyAlignment="1">
      <alignment horizontal="center"/>
    </xf>
    <xf numFmtId="0" fontId="0" fillId="0" borderId="0" xfId="0" applyFill="1" applyBorder="1" applyAlignment="1"/>
    <xf numFmtId="0" fontId="0" fillId="0" borderId="4" xfId="0" applyFill="1" applyBorder="1" applyAlignment="1"/>
    <xf numFmtId="0" fontId="2" fillId="0" borderId="5" xfId="0" applyFont="1" applyFill="1" applyBorder="1" applyAlignment="1">
      <alignment horizontal="center"/>
    </xf>
    <xf numFmtId="0" fontId="2" fillId="0" borderId="5" xfId="0" applyFont="1" applyFill="1" applyBorder="1" applyAlignment="1">
      <alignment horizontal="centerContinuous"/>
    </xf>
    <xf numFmtId="164" fontId="0" fillId="0" borderId="0" xfId="0" applyNumberFormat="1"/>
    <xf numFmtId="0" fontId="0" fillId="0" borderId="0" xfId="0" applyAlignment="1">
      <alignment horizontal="center"/>
    </xf>
    <xf numFmtId="164" fontId="0" fillId="0" borderId="0" xfId="0" applyNumberFormat="1" applyAlignment="1">
      <alignment horizontal="center"/>
    </xf>
    <xf numFmtId="0" fontId="1" fillId="2" borderId="11" xfId="0" applyFont="1" applyFill="1" applyBorder="1" applyAlignment="1">
      <alignment horizontal="center"/>
    </xf>
    <xf numFmtId="0" fontId="1" fillId="2" borderId="4" xfId="0" applyFont="1" applyFill="1" applyBorder="1" applyAlignment="1">
      <alignment horizontal="center"/>
    </xf>
    <xf numFmtId="0" fontId="1" fillId="2" borderId="12" xfId="0" applyFont="1" applyFill="1" applyBorder="1" applyAlignment="1">
      <alignment horizontal="center"/>
    </xf>
    <xf numFmtId="165" fontId="0" fillId="0" borderId="0" xfId="1" applyNumberFormat="1" applyFont="1"/>
    <xf numFmtId="165" fontId="0" fillId="0" borderId="0" xfId="1" applyNumberFormat="1" applyFont="1" applyAlignment="1">
      <alignment horizontal="center"/>
    </xf>
    <xf numFmtId="0" fontId="0" fillId="0" borderId="13" xfId="0" applyBorder="1"/>
    <xf numFmtId="0" fontId="0" fillId="0" borderId="14" xfId="0" applyBorder="1"/>
    <xf numFmtId="0" fontId="0" fillId="3" borderId="0" xfId="0" applyFill="1"/>
    <xf numFmtId="0" fontId="0" fillId="0" borderId="0" xfId="0" applyFill="1"/>
    <xf numFmtId="0" fontId="0" fillId="0" borderId="1" xfId="0" applyBorder="1"/>
    <xf numFmtId="0" fontId="0" fillId="6" borderId="0" xfId="0" applyFill="1" applyBorder="1" applyAlignment="1"/>
    <xf numFmtId="0" fontId="5" fillId="7" borderId="7" xfId="0" applyFont="1" applyFill="1" applyBorder="1"/>
    <xf numFmtId="0" fontId="0" fillId="0" borderId="15" xfId="0" applyBorder="1"/>
    <xf numFmtId="0" fontId="0" fillId="0" borderId="0" xfId="0" applyBorder="1"/>
    <xf numFmtId="0" fontId="0" fillId="0" borderId="8" xfId="0" applyBorder="1"/>
    <xf numFmtId="0" fontId="0" fillId="0" borderId="9" xfId="0" applyBorder="1"/>
    <xf numFmtId="0" fontId="0" fillId="0" borderId="16" xfId="0" applyBorder="1"/>
    <xf numFmtId="164" fontId="0" fillId="0" borderId="0" xfId="0" applyNumberFormat="1" applyBorder="1"/>
    <xf numFmtId="0" fontId="0" fillId="0" borderId="11" xfId="0" applyBorder="1"/>
    <xf numFmtId="164" fontId="0" fillId="0" borderId="4" xfId="0" applyNumberFormat="1" applyBorder="1"/>
    <xf numFmtId="165" fontId="0" fillId="0" borderId="10" xfId="1" applyNumberFormat="1" applyFont="1" applyBorder="1"/>
    <xf numFmtId="165" fontId="0" fillId="0" borderId="17" xfId="1" applyNumberFormat="1" applyFont="1" applyBorder="1"/>
    <xf numFmtId="165" fontId="0" fillId="0" borderId="12" xfId="1" applyNumberFormat="1" applyFont="1" applyBorder="1"/>
    <xf numFmtId="0" fontId="1" fillId="2" borderId="18" xfId="0" applyFont="1" applyFill="1" applyBorder="1" applyAlignment="1">
      <alignment horizontal="center"/>
    </xf>
    <xf numFmtId="164" fontId="0" fillId="4" borderId="15" xfId="0" applyNumberFormat="1" applyFill="1" applyBorder="1" applyAlignment="1">
      <alignment horizontal="center"/>
    </xf>
    <xf numFmtId="0" fontId="1" fillId="2" borderId="6" xfId="0" applyFont="1" applyFill="1" applyBorder="1" applyAlignment="1">
      <alignment horizontal="center"/>
    </xf>
    <xf numFmtId="0" fontId="0" fillId="0" borderId="22" xfId="0" applyFont="1" applyBorder="1" applyAlignment="1">
      <alignment horizontal="center"/>
    </xf>
    <xf numFmtId="0" fontId="1" fillId="2" borderId="10" xfId="0" applyFont="1" applyFill="1" applyBorder="1" applyAlignment="1">
      <alignment horizontal="center"/>
    </xf>
    <xf numFmtId="0" fontId="4" fillId="6" borderId="19" xfId="0" applyFont="1" applyFill="1" applyBorder="1"/>
    <xf numFmtId="0" fontId="1" fillId="2" borderId="20" xfId="0" applyFont="1" applyFill="1" applyBorder="1" applyAlignment="1">
      <alignment horizontal="center"/>
    </xf>
    <xf numFmtId="0" fontId="4" fillId="6" borderId="16" xfId="0" applyFont="1" applyFill="1" applyBorder="1"/>
    <xf numFmtId="0" fontId="4" fillId="6" borderId="11" xfId="0" applyFont="1" applyFill="1" applyBorder="1"/>
    <xf numFmtId="167" fontId="0" fillId="5" borderId="11" xfId="0" applyNumberFormat="1" applyFill="1" applyBorder="1" applyAlignment="1">
      <alignment horizontal="center"/>
    </xf>
    <xf numFmtId="164" fontId="0" fillId="0" borderId="1" xfId="0" applyNumberFormat="1" applyBorder="1"/>
    <xf numFmtId="2" fontId="0" fillId="0" borderId="1" xfId="0" applyNumberFormat="1" applyBorder="1"/>
    <xf numFmtId="164" fontId="0" fillId="3" borderId="0" xfId="0" applyNumberFormat="1" applyFill="1" applyBorder="1" applyAlignment="1"/>
    <xf numFmtId="164" fontId="0" fillId="4" borderId="4" xfId="0" applyNumberFormat="1" applyFill="1" applyBorder="1" applyAlignment="1"/>
    <xf numFmtId="2" fontId="0" fillId="4" borderId="11" xfId="0" applyNumberFormat="1" applyFill="1" applyBorder="1" applyAlignment="1">
      <alignment horizontal="center"/>
    </xf>
    <xf numFmtId="169" fontId="0" fillId="5" borderId="12" xfId="0" applyNumberFormat="1" applyFill="1" applyBorder="1" applyAlignment="1">
      <alignment horizontal="center"/>
    </xf>
    <xf numFmtId="169" fontId="0" fillId="5" borderId="0" xfId="0" applyNumberFormat="1" applyFill="1" applyBorder="1" applyAlignment="1"/>
    <xf numFmtId="0" fontId="0" fillId="3" borderId="19" xfId="0" applyFill="1" applyBorder="1" applyAlignment="1">
      <alignment horizontal="center"/>
    </xf>
    <xf numFmtId="0" fontId="0" fillId="5" borderId="20" xfId="0" applyFill="1" applyBorder="1" applyAlignment="1">
      <alignment horizontal="center"/>
    </xf>
    <xf numFmtId="0" fontId="0" fillId="4" borderId="21" xfId="0" applyFill="1" applyBorder="1" applyAlignment="1">
      <alignment horizontal="center"/>
    </xf>
    <xf numFmtId="164" fontId="0" fillId="3" borderId="7" xfId="0" applyNumberFormat="1" applyFill="1" applyBorder="1" applyAlignment="1">
      <alignment horizontal="center"/>
    </xf>
    <xf numFmtId="168" fontId="0" fillId="0" borderId="0" xfId="0" applyNumberFormat="1"/>
    <xf numFmtId="164" fontId="0" fillId="0" borderId="3" xfId="0" applyNumberFormat="1" applyFill="1" applyBorder="1"/>
    <xf numFmtId="0" fontId="1" fillId="7" borderId="0" xfId="0" applyFont="1" applyFill="1"/>
    <xf numFmtId="0" fontId="1" fillId="7" borderId="0" xfId="0" applyFont="1" applyFill="1" applyBorder="1" applyAlignment="1"/>
    <xf numFmtId="166" fontId="0" fillId="0" borderId="1" xfId="1" applyNumberFormat="1" applyFont="1" applyBorder="1"/>
    <xf numFmtId="0" fontId="1" fillId="2" borderId="13" xfId="0" applyFont="1" applyFill="1"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1" fillId="7" borderId="13" xfId="0" applyFont="1" applyFill="1" applyBorder="1" applyAlignment="1">
      <alignment wrapText="1"/>
    </xf>
    <xf numFmtId="0" fontId="1" fillId="0" borderId="14" xfId="0" applyFont="1" applyBorder="1" applyAlignment="1">
      <alignment wrapText="1"/>
    </xf>
    <xf numFmtId="0" fontId="1" fillId="0" borderId="15" xfId="0" applyFont="1" applyBorder="1" applyAlignment="1">
      <alignment wrapText="1"/>
    </xf>
    <xf numFmtId="0" fontId="1" fillId="7" borderId="14" xfId="0" applyFont="1" applyFill="1" applyBorder="1" applyAlignment="1">
      <alignment wrapText="1"/>
    </xf>
    <xf numFmtId="0" fontId="1" fillId="7" borderId="15" xfId="0" applyFont="1" applyFill="1" applyBorder="1"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752475</xdr:colOff>
      <xdr:row>22</xdr:row>
      <xdr:rowOff>95250</xdr:rowOff>
    </xdr:from>
    <xdr:to>
      <xdr:col>14</xdr:col>
      <xdr:colOff>381000</xdr:colOff>
      <xdr:row>29</xdr:row>
      <xdr:rowOff>142875</xdr:rowOff>
    </xdr:to>
    <xdr:cxnSp macro="">
      <xdr:nvCxnSpPr>
        <xdr:cNvPr id="3" name="Straight Arrow Connector 2">
          <a:extLst>
            <a:ext uri="{FF2B5EF4-FFF2-40B4-BE49-F238E27FC236}">
              <a16:creationId xmlns:a16="http://schemas.microsoft.com/office/drawing/2014/main" id="{B25A88ED-BCAF-45C6-AB33-0D0C41422764}"/>
            </a:ext>
          </a:extLst>
        </xdr:cNvPr>
        <xdr:cNvCxnSpPr/>
      </xdr:nvCxnSpPr>
      <xdr:spPr>
        <a:xfrm>
          <a:off x="8429625" y="4381500"/>
          <a:ext cx="1790700" cy="1419225"/>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504826</xdr:colOff>
      <xdr:row>22</xdr:row>
      <xdr:rowOff>104775</xdr:rowOff>
    </xdr:from>
    <xdr:to>
      <xdr:col>14</xdr:col>
      <xdr:colOff>590550</xdr:colOff>
      <xdr:row>29</xdr:row>
      <xdr:rowOff>123825</xdr:rowOff>
    </xdr:to>
    <xdr:cxnSp macro="">
      <xdr:nvCxnSpPr>
        <xdr:cNvPr id="5" name="Straight Arrow Connector 4">
          <a:extLst>
            <a:ext uri="{FF2B5EF4-FFF2-40B4-BE49-F238E27FC236}">
              <a16:creationId xmlns:a16="http://schemas.microsoft.com/office/drawing/2014/main" id="{3D9A6736-9ADD-4301-9E11-311B5296E0F1}"/>
            </a:ext>
          </a:extLst>
        </xdr:cNvPr>
        <xdr:cNvCxnSpPr/>
      </xdr:nvCxnSpPr>
      <xdr:spPr>
        <a:xfrm flipH="1">
          <a:off x="10344151" y="4391025"/>
          <a:ext cx="85724" cy="1390650"/>
        </a:xfrm>
        <a:prstGeom prst="straightConnector1">
          <a:avLst/>
        </a:prstGeom>
        <a:ln>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12</xdr:col>
      <xdr:colOff>400050</xdr:colOff>
      <xdr:row>22</xdr:row>
      <xdr:rowOff>76200</xdr:rowOff>
    </xdr:from>
    <xdr:to>
      <xdr:col>12</xdr:col>
      <xdr:colOff>666750</xdr:colOff>
      <xdr:row>32</xdr:row>
      <xdr:rowOff>180975</xdr:rowOff>
    </xdr:to>
    <xdr:cxnSp macro="">
      <xdr:nvCxnSpPr>
        <xdr:cNvPr id="7" name="Straight Arrow Connector 6">
          <a:extLst>
            <a:ext uri="{FF2B5EF4-FFF2-40B4-BE49-F238E27FC236}">
              <a16:creationId xmlns:a16="http://schemas.microsoft.com/office/drawing/2014/main" id="{4CCFD579-2151-4844-AAD2-4B9B4ED49526}"/>
            </a:ext>
          </a:extLst>
        </xdr:cNvPr>
        <xdr:cNvCxnSpPr/>
      </xdr:nvCxnSpPr>
      <xdr:spPr>
        <a:xfrm>
          <a:off x="7877175" y="3781425"/>
          <a:ext cx="266700" cy="2047875"/>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13</xdr:col>
      <xdr:colOff>66676</xdr:colOff>
      <xdr:row>22</xdr:row>
      <xdr:rowOff>76200</xdr:rowOff>
    </xdr:from>
    <xdr:to>
      <xdr:col>14</xdr:col>
      <xdr:colOff>457200</xdr:colOff>
      <xdr:row>34</xdr:row>
      <xdr:rowOff>104775</xdr:rowOff>
    </xdr:to>
    <xdr:cxnSp macro="">
      <xdr:nvCxnSpPr>
        <xdr:cNvPr id="9" name="Straight Arrow Connector 8">
          <a:extLst>
            <a:ext uri="{FF2B5EF4-FFF2-40B4-BE49-F238E27FC236}">
              <a16:creationId xmlns:a16="http://schemas.microsoft.com/office/drawing/2014/main" id="{E37F1C64-FC69-402A-98CF-2B345D91E0A4}"/>
            </a:ext>
          </a:extLst>
        </xdr:cNvPr>
        <xdr:cNvCxnSpPr/>
      </xdr:nvCxnSpPr>
      <xdr:spPr>
        <a:xfrm flipH="1">
          <a:off x="8420101" y="3781425"/>
          <a:ext cx="1676399" cy="2352675"/>
        </a:xfrm>
        <a:prstGeom prst="straightConnector1">
          <a:avLst/>
        </a:prstGeom>
        <a:ln>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15</xdr:col>
      <xdr:colOff>85725</xdr:colOff>
      <xdr:row>14</xdr:row>
      <xdr:rowOff>142875</xdr:rowOff>
    </xdr:from>
    <xdr:to>
      <xdr:col>21</xdr:col>
      <xdr:colOff>28575</xdr:colOff>
      <xdr:row>30</xdr:row>
      <xdr:rowOff>171451</xdr:rowOff>
    </xdr:to>
    <xdr:cxnSp macro="">
      <xdr:nvCxnSpPr>
        <xdr:cNvPr id="12" name="Straight Arrow Connector 11">
          <a:extLst>
            <a:ext uri="{FF2B5EF4-FFF2-40B4-BE49-F238E27FC236}">
              <a16:creationId xmlns:a16="http://schemas.microsoft.com/office/drawing/2014/main" id="{6815860F-2F8F-4D80-AF68-E55A434FFC57}"/>
            </a:ext>
          </a:extLst>
        </xdr:cNvPr>
        <xdr:cNvCxnSpPr/>
      </xdr:nvCxnSpPr>
      <xdr:spPr>
        <a:xfrm flipV="1">
          <a:off x="8524875" y="1695450"/>
          <a:ext cx="5791200" cy="3133726"/>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15</xdr:col>
      <xdr:colOff>57150</xdr:colOff>
      <xdr:row>15</xdr:row>
      <xdr:rowOff>161925</xdr:rowOff>
    </xdr:from>
    <xdr:to>
      <xdr:col>21</xdr:col>
      <xdr:colOff>9525</xdr:colOff>
      <xdr:row>35</xdr:row>
      <xdr:rowOff>190500</xdr:rowOff>
    </xdr:to>
    <xdr:cxnSp macro="">
      <xdr:nvCxnSpPr>
        <xdr:cNvPr id="13" name="Straight Arrow Connector 12">
          <a:extLst>
            <a:ext uri="{FF2B5EF4-FFF2-40B4-BE49-F238E27FC236}">
              <a16:creationId xmlns:a16="http://schemas.microsoft.com/office/drawing/2014/main" id="{D7177AAA-2556-426E-B2D7-B395FB17DF8C}"/>
            </a:ext>
          </a:extLst>
        </xdr:cNvPr>
        <xdr:cNvCxnSpPr/>
      </xdr:nvCxnSpPr>
      <xdr:spPr>
        <a:xfrm flipV="1">
          <a:off x="8496300" y="1905000"/>
          <a:ext cx="5800725" cy="39243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0</xdr:colOff>
      <xdr:row>6</xdr:row>
      <xdr:rowOff>161925</xdr:rowOff>
    </xdr:from>
    <xdr:to>
      <xdr:col>3</xdr:col>
      <xdr:colOff>142875</xdr:colOff>
      <xdr:row>11</xdr:row>
      <xdr:rowOff>95250</xdr:rowOff>
    </xdr:to>
    <xdr:sp macro="" textlink="">
      <xdr:nvSpPr>
        <xdr:cNvPr id="17" name="Speech Bubble: Rectangle with Corners Rounded 16">
          <a:extLst>
            <a:ext uri="{FF2B5EF4-FFF2-40B4-BE49-F238E27FC236}">
              <a16:creationId xmlns:a16="http://schemas.microsoft.com/office/drawing/2014/main" id="{2F2D0C1C-CD7F-4412-8966-68752B46F2C9}"/>
            </a:ext>
          </a:extLst>
        </xdr:cNvPr>
        <xdr:cNvSpPr/>
      </xdr:nvSpPr>
      <xdr:spPr>
        <a:xfrm>
          <a:off x="0" y="1314450"/>
          <a:ext cx="1971675" cy="923925"/>
        </a:xfrm>
        <a:prstGeom prst="wedgeRoundRectCallout">
          <a:avLst>
            <a:gd name="adj1" fmla="val 63225"/>
            <a:gd name="adj2" fmla="val -288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See the</a:t>
          </a:r>
          <a:r>
            <a:rPr lang="en-US" sz="1100" baseline="0"/>
            <a:t> Regression file for the coefficients, these were the values calculated via the linear regression.</a:t>
          </a:r>
          <a:endParaRPr lang="en-US" sz="1100"/>
        </a:p>
      </xdr:txBody>
    </xdr:sp>
    <xdr:clientData/>
  </xdr:twoCellAnchor>
  <xdr:twoCellAnchor>
    <xdr:from>
      <xdr:col>9</xdr:col>
      <xdr:colOff>561975</xdr:colOff>
      <xdr:row>0</xdr:row>
      <xdr:rowOff>28575</xdr:rowOff>
    </xdr:from>
    <xdr:to>
      <xdr:col>13</xdr:col>
      <xdr:colOff>866776</xdr:colOff>
      <xdr:row>3</xdr:row>
      <xdr:rowOff>171451</xdr:rowOff>
    </xdr:to>
    <xdr:sp macro="" textlink="">
      <xdr:nvSpPr>
        <xdr:cNvPr id="18" name="Speech Bubble: Rectangle with Corners Rounded 17">
          <a:extLst>
            <a:ext uri="{FF2B5EF4-FFF2-40B4-BE49-F238E27FC236}">
              <a16:creationId xmlns:a16="http://schemas.microsoft.com/office/drawing/2014/main" id="{ADDA7CF5-F564-4FA6-AF17-09E2AA3EE264}"/>
            </a:ext>
          </a:extLst>
        </xdr:cNvPr>
        <xdr:cNvSpPr/>
      </xdr:nvSpPr>
      <xdr:spPr>
        <a:xfrm>
          <a:off x="6143625" y="28575"/>
          <a:ext cx="3276601" cy="714376"/>
        </a:xfrm>
        <a:prstGeom prst="wedgeRoundRectCallout">
          <a:avLst>
            <a:gd name="adj1" fmla="val -29526"/>
            <a:gd name="adj2" fmla="val 9077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The first step</a:t>
          </a:r>
          <a:r>
            <a:rPr lang="en-US" sz="1100" baseline="0"/>
            <a:t> of model evaluation multiplies each of our variable values and adds the products and added together to create our predictions.</a:t>
          </a:r>
          <a:endParaRPr lang="en-US" sz="1100"/>
        </a:p>
      </xdr:txBody>
    </xdr:sp>
    <xdr:clientData/>
  </xdr:twoCellAnchor>
  <xdr:twoCellAnchor>
    <xdr:from>
      <xdr:col>8</xdr:col>
      <xdr:colOff>333375</xdr:colOff>
      <xdr:row>24</xdr:row>
      <xdr:rowOff>47625</xdr:rowOff>
    </xdr:from>
    <xdr:to>
      <xdr:col>10</xdr:col>
      <xdr:colOff>123825</xdr:colOff>
      <xdr:row>28</xdr:row>
      <xdr:rowOff>47625</xdr:rowOff>
    </xdr:to>
    <xdr:sp macro="" textlink="">
      <xdr:nvSpPr>
        <xdr:cNvPr id="19" name="Speech Bubble: Rectangle with Corners Rounded 18">
          <a:extLst>
            <a:ext uri="{FF2B5EF4-FFF2-40B4-BE49-F238E27FC236}">
              <a16:creationId xmlns:a16="http://schemas.microsoft.com/office/drawing/2014/main" id="{7D05EC06-8925-4FE0-9E2B-5B98C2DC4000}"/>
            </a:ext>
          </a:extLst>
        </xdr:cNvPr>
        <xdr:cNvSpPr/>
      </xdr:nvSpPr>
      <xdr:spPr>
        <a:xfrm>
          <a:off x="5400675" y="4724400"/>
          <a:ext cx="1114425" cy="781050"/>
        </a:xfrm>
        <a:prstGeom prst="wedgeRoundRectCallout">
          <a:avLst>
            <a:gd name="adj1" fmla="val 107453"/>
            <a:gd name="adj2" fmla="val -8791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Sum of Squared Error</a:t>
          </a:r>
        </a:p>
      </xdr:txBody>
    </xdr:sp>
    <xdr:clientData/>
  </xdr:twoCellAnchor>
  <xdr:twoCellAnchor>
    <xdr:from>
      <xdr:col>15</xdr:col>
      <xdr:colOff>1809749</xdr:colOff>
      <xdr:row>5</xdr:row>
      <xdr:rowOff>66674</xdr:rowOff>
    </xdr:from>
    <xdr:to>
      <xdr:col>18</xdr:col>
      <xdr:colOff>581025</xdr:colOff>
      <xdr:row>16</xdr:row>
      <xdr:rowOff>123825</xdr:rowOff>
    </xdr:to>
    <xdr:sp macro="" textlink="">
      <xdr:nvSpPr>
        <xdr:cNvPr id="24" name="Speech Bubble: Rectangle with Corners Rounded 23">
          <a:extLst>
            <a:ext uri="{FF2B5EF4-FFF2-40B4-BE49-F238E27FC236}">
              <a16:creationId xmlns:a16="http://schemas.microsoft.com/office/drawing/2014/main" id="{FA7A6A1F-0CD6-473B-8E57-2EADD77B6882}"/>
            </a:ext>
          </a:extLst>
        </xdr:cNvPr>
        <xdr:cNvSpPr/>
      </xdr:nvSpPr>
      <xdr:spPr>
        <a:xfrm>
          <a:off x="12887324" y="1019174"/>
          <a:ext cx="2200276" cy="2209801"/>
        </a:xfrm>
        <a:prstGeom prst="wedgeRoundRectCallout">
          <a:avLst>
            <a:gd name="adj1" fmla="val -118077"/>
            <a:gd name="adj2" fmla="val 7899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Total</a:t>
          </a:r>
          <a:r>
            <a:rPr lang="en-US" sz="1100" baseline="0"/>
            <a:t> Sum of Squares, calculated by squaring the difference between each actual value and the mean of all of the actual values. In effect, how large would the error be, if rather than the regression, the average our the value we are trying to predict was used as the estimate. </a:t>
          </a:r>
          <a:endParaRPr lang="en-US" sz="1100"/>
        </a:p>
      </xdr:txBody>
    </xdr:sp>
    <xdr:clientData/>
  </xdr:twoCellAnchor>
  <xdr:twoCellAnchor>
    <xdr:from>
      <xdr:col>8</xdr:col>
      <xdr:colOff>9525</xdr:colOff>
      <xdr:row>38</xdr:row>
      <xdr:rowOff>76199</xdr:rowOff>
    </xdr:from>
    <xdr:to>
      <xdr:col>12</xdr:col>
      <xdr:colOff>161925</xdr:colOff>
      <xdr:row>47</xdr:row>
      <xdr:rowOff>161925</xdr:rowOff>
    </xdr:to>
    <xdr:sp macro="" textlink="">
      <xdr:nvSpPr>
        <xdr:cNvPr id="25" name="Speech Bubble: Rectangle with Corners Rounded 24">
          <a:extLst>
            <a:ext uri="{FF2B5EF4-FFF2-40B4-BE49-F238E27FC236}">
              <a16:creationId xmlns:a16="http://schemas.microsoft.com/office/drawing/2014/main" id="{0607104D-8F4E-420D-8466-0701CA373863}"/>
            </a:ext>
          </a:extLst>
        </xdr:cNvPr>
        <xdr:cNvSpPr/>
      </xdr:nvSpPr>
      <xdr:spPr>
        <a:xfrm>
          <a:off x="5076825" y="6915149"/>
          <a:ext cx="2762250" cy="1800226"/>
        </a:xfrm>
        <a:prstGeom prst="wedgeRoundRectCallout">
          <a:avLst>
            <a:gd name="adj1" fmla="val 70546"/>
            <a:gd name="adj2" fmla="val -7824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The primary method of judging the</a:t>
          </a:r>
          <a:r>
            <a:rPr lang="en-US" sz="1100" baseline="0"/>
            <a:t> effectiveness of a regression model is R Squared, which is 1 - a ratio of the errors from our predictions divided by the errors if rather than using the model, the mean of the target varible was used.  In effect, is the model better than just using an average of the original values rather than attempting to predict the value. </a:t>
          </a:r>
          <a:endParaRPr lang="en-US" sz="1100"/>
        </a:p>
      </xdr:txBody>
    </xdr:sp>
    <xdr:clientData/>
  </xdr:twoCellAnchor>
  <xdr:twoCellAnchor>
    <xdr:from>
      <xdr:col>14</xdr:col>
      <xdr:colOff>352424</xdr:colOff>
      <xdr:row>41</xdr:row>
      <xdr:rowOff>76199</xdr:rowOff>
    </xdr:from>
    <xdr:to>
      <xdr:col>16</xdr:col>
      <xdr:colOff>38099</xdr:colOff>
      <xdr:row>48</xdr:row>
      <xdr:rowOff>104774</xdr:rowOff>
    </xdr:to>
    <xdr:sp macro="" textlink="">
      <xdr:nvSpPr>
        <xdr:cNvPr id="26" name="Speech Bubble: Rectangle with Corners Rounded 25">
          <a:extLst>
            <a:ext uri="{FF2B5EF4-FFF2-40B4-BE49-F238E27FC236}">
              <a16:creationId xmlns:a16="http://schemas.microsoft.com/office/drawing/2014/main" id="{F947992E-0F46-46DF-B5BE-3583E9514664}"/>
            </a:ext>
          </a:extLst>
        </xdr:cNvPr>
        <xdr:cNvSpPr/>
      </xdr:nvSpPr>
      <xdr:spPr>
        <a:xfrm>
          <a:off x="10191749" y="7486649"/>
          <a:ext cx="3038475" cy="1362075"/>
        </a:xfrm>
        <a:prstGeom prst="wedgeRoundRectCallout">
          <a:avLst>
            <a:gd name="adj1" fmla="val -24965"/>
            <a:gd name="adj2" fmla="val -10989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An Adjusted R Squared</a:t>
          </a:r>
          <a:r>
            <a:rPr lang="en-US" sz="1100" baseline="0"/>
            <a:t> is also often used. The Adjusted R Squared penalizes the R Squred value based on the number of variables used in the model. A model with fewer predictor variables is often consider superior and this is a way of allowing an additional comparison between models.</a:t>
          </a:r>
          <a:endParaRPr lang="en-US" sz="1100"/>
        </a:p>
      </xdr:txBody>
    </xdr:sp>
    <xdr:clientData/>
  </xdr:twoCellAnchor>
  <xdr:twoCellAnchor>
    <xdr:from>
      <xdr:col>23</xdr:col>
      <xdr:colOff>342900</xdr:colOff>
      <xdr:row>11</xdr:row>
      <xdr:rowOff>28575</xdr:rowOff>
    </xdr:from>
    <xdr:to>
      <xdr:col>24</xdr:col>
      <xdr:colOff>666750</xdr:colOff>
      <xdr:row>15</xdr:row>
      <xdr:rowOff>12573</xdr:rowOff>
    </xdr:to>
    <xdr:sp macro="" textlink="">
      <xdr:nvSpPr>
        <xdr:cNvPr id="27" name="Speech Bubble: Rectangle with Corners Rounded 26">
          <a:extLst>
            <a:ext uri="{FF2B5EF4-FFF2-40B4-BE49-F238E27FC236}">
              <a16:creationId xmlns:a16="http://schemas.microsoft.com/office/drawing/2014/main" id="{4219E8BD-336E-4357-AEFD-54AA77AF9FC0}"/>
            </a:ext>
          </a:extLst>
        </xdr:cNvPr>
        <xdr:cNvSpPr/>
      </xdr:nvSpPr>
      <xdr:spPr>
        <a:xfrm>
          <a:off x="18859500" y="1600200"/>
          <a:ext cx="1676400" cy="755523"/>
        </a:xfrm>
        <a:prstGeom prst="wedgeRoundRectCallout">
          <a:avLst>
            <a:gd name="adj1" fmla="val -22537"/>
            <a:gd name="adj2" fmla="val 1146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Sum of Squares (SS),</a:t>
          </a:r>
          <a:r>
            <a:rPr lang="en-US" sz="1100" baseline="0"/>
            <a:t> Divided by Degrees of Freedom (df)</a:t>
          </a:r>
        </a:p>
        <a:p>
          <a:pPr algn="l"/>
          <a:endParaRPr lang="en-US" sz="1100"/>
        </a:p>
      </xdr:txBody>
    </xdr:sp>
    <xdr:clientData/>
  </xdr:twoCellAnchor>
  <xdr:twoCellAnchor>
    <xdr:from>
      <xdr:col>21</xdr:col>
      <xdr:colOff>70996</xdr:colOff>
      <xdr:row>24</xdr:row>
      <xdr:rowOff>60769</xdr:rowOff>
    </xdr:from>
    <xdr:to>
      <xdr:col>21</xdr:col>
      <xdr:colOff>551400</xdr:colOff>
      <xdr:row>28</xdr:row>
      <xdr:rowOff>115345</xdr:rowOff>
    </xdr:to>
    <xdr:sp macro="" textlink="">
      <xdr:nvSpPr>
        <xdr:cNvPr id="28" name="Arrow: Curved Left 27">
          <a:extLst>
            <a:ext uri="{FF2B5EF4-FFF2-40B4-BE49-F238E27FC236}">
              <a16:creationId xmlns:a16="http://schemas.microsoft.com/office/drawing/2014/main" id="{B27BD965-AA32-4FCE-B774-745495C4C1A4}"/>
            </a:ext>
          </a:extLst>
        </xdr:cNvPr>
        <xdr:cNvSpPr/>
      </xdr:nvSpPr>
      <xdr:spPr>
        <a:xfrm rot="10252170">
          <a:off x="16996921" y="4166044"/>
          <a:ext cx="480404" cy="826101"/>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26</xdr:col>
      <xdr:colOff>104775</xdr:colOff>
      <xdr:row>26</xdr:row>
      <xdr:rowOff>57150</xdr:rowOff>
    </xdr:from>
    <xdr:to>
      <xdr:col>27</xdr:col>
      <xdr:colOff>447675</xdr:colOff>
      <xdr:row>29</xdr:row>
      <xdr:rowOff>88773</xdr:rowOff>
    </xdr:to>
    <xdr:sp macro="" textlink="">
      <xdr:nvSpPr>
        <xdr:cNvPr id="29" name="Speech Bubble: Rectangle with Corners Rounded 28">
          <a:extLst>
            <a:ext uri="{FF2B5EF4-FFF2-40B4-BE49-F238E27FC236}">
              <a16:creationId xmlns:a16="http://schemas.microsoft.com/office/drawing/2014/main" id="{4DEF14CB-8D59-49EA-BE7E-198CA24B1F26}"/>
            </a:ext>
          </a:extLst>
        </xdr:cNvPr>
        <xdr:cNvSpPr/>
      </xdr:nvSpPr>
      <xdr:spPr>
        <a:xfrm>
          <a:off x="21859875" y="4562475"/>
          <a:ext cx="1143000" cy="612648"/>
        </a:xfrm>
        <a:prstGeom prst="wedgeRoundRectCallout">
          <a:avLst>
            <a:gd name="adj1" fmla="val -141666"/>
            <a:gd name="adj2" fmla="val -18314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MS(Regression)/MS(Residual)</a:t>
          </a:r>
        </a:p>
      </xdr:txBody>
    </xdr:sp>
    <xdr:clientData/>
  </xdr:twoCellAnchor>
  <xdr:oneCellAnchor>
    <xdr:from>
      <xdr:col>22</xdr:col>
      <xdr:colOff>476250</xdr:colOff>
      <xdr:row>7</xdr:row>
      <xdr:rowOff>9525</xdr:rowOff>
    </xdr:from>
    <xdr:ext cx="3604256" cy="436786"/>
    <xdr:sp macro="" textlink="">
      <xdr:nvSpPr>
        <xdr:cNvPr id="30" name="TextBox 29">
          <a:extLst>
            <a:ext uri="{FF2B5EF4-FFF2-40B4-BE49-F238E27FC236}">
              <a16:creationId xmlns:a16="http://schemas.microsoft.com/office/drawing/2014/main" id="{C4D299BD-B4E2-4212-A948-BB3E0AEC24AF}"/>
            </a:ext>
          </a:extLst>
        </xdr:cNvPr>
        <xdr:cNvSpPr txBox="1"/>
      </xdr:nvSpPr>
      <xdr:spPr>
        <a:xfrm>
          <a:off x="18011775" y="790575"/>
          <a:ext cx="3604256" cy="436786"/>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bg1"/>
              </a:solidFill>
            </a:rPr>
            <a:t>An Analysis of Variance (ANOVA) table is also commonly </a:t>
          </a:r>
        </a:p>
        <a:p>
          <a:r>
            <a:rPr lang="en-US" sz="1100">
              <a:solidFill>
                <a:schemeClr val="bg1"/>
              </a:solidFill>
            </a:rPr>
            <a:t>found to summarize</a:t>
          </a:r>
          <a:r>
            <a:rPr lang="en-US" sz="1100" baseline="0">
              <a:solidFill>
                <a:schemeClr val="bg1"/>
              </a:solidFill>
            </a:rPr>
            <a:t> various measures from the regression.</a:t>
          </a:r>
          <a:r>
            <a:rPr lang="en-US" sz="1100">
              <a:solidFill>
                <a:schemeClr val="bg1"/>
              </a:solidFill>
            </a:rPr>
            <a:t> </a:t>
          </a:r>
        </a:p>
      </xdr:txBody>
    </xdr:sp>
    <xdr:clientData/>
  </xdr:oneCellAnchor>
  <xdr:twoCellAnchor>
    <xdr:from>
      <xdr:col>24</xdr:col>
      <xdr:colOff>28575</xdr:colOff>
      <xdr:row>23</xdr:row>
      <xdr:rowOff>85725</xdr:rowOff>
    </xdr:from>
    <xdr:to>
      <xdr:col>31</xdr:col>
      <xdr:colOff>552450</xdr:colOff>
      <xdr:row>42</xdr:row>
      <xdr:rowOff>190500</xdr:rowOff>
    </xdr:to>
    <xdr:cxnSp macro="">
      <xdr:nvCxnSpPr>
        <xdr:cNvPr id="32" name="Straight Arrow Connector 31">
          <a:extLst>
            <a:ext uri="{FF2B5EF4-FFF2-40B4-BE49-F238E27FC236}">
              <a16:creationId xmlns:a16="http://schemas.microsoft.com/office/drawing/2014/main" id="{90F7BE94-E2B9-4973-B420-3EBF763DF12E}"/>
            </a:ext>
          </a:extLst>
        </xdr:cNvPr>
        <xdr:cNvCxnSpPr/>
      </xdr:nvCxnSpPr>
      <xdr:spPr>
        <a:xfrm>
          <a:off x="20088225" y="3990975"/>
          <a:ext cx="5457825" cy="3819525"/>
        </a:xfrm>
        <a:prstGeom prst="straightConnector1">
          <a:avLst/>
        </a:prstGeom>
        <a:ln>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22</xdr:col>
      <xdr:colOff>205243</xdr:colOff>
      <xdr:row>44</xdr:row>
      <xdr:rowOff>59036</xdr:rowOff>
    </xdr:from>
    <xdr:to>
      <xdr:col>35</xdr:col>
      <xdr:colOff>523351</xdr:colOff>
      <xdr:row>50</xdr:row>
      <xdr:rowOff>166094</xdr:rowOff>
    </xdr:to>
    <xdr:sp macro="" textlink="">
      <xdr:nvSpPr>
        <xdr:cNvPr id="33" name="Arrow: Curved Left 32">
          <a:extLst>
            <a:ext uri="{FF2B5EF4-FFF2-40B4-BE49-F238E27FC236}">
              <a16:creationId xmlns:a16="http://schemas.microsoft.com/office/drawing/2014/main" id="{85FE547C-4959-4778-A3D9-AC6FB1EDBDDA}"/>
            </a:ext>
          </a:extLst>
        </xdr:cNvPr>
        <xdr:cNvSpPr/>
      </xdr:nvSpPr>
      <xdr:spPr>
        <a:xfrm rot="5778648">
          <a:off x="22584981" y="3453948"/>
          <a:ext cx="1250058" cy="10557483"/>
        </a:xfrm>
        <a:prstGeom prst="curvedLeftArrow">
          <a:avLst>
            <a:gd name="adj1" fmla="val 17341"/>
            <a:gd name="adj2" fmla="val 50000"/>
            <a:gd name="adj3" fmla="val 14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33</xdr:col>
      <xdr:colOff>85725</xdr:colOff>
      <xdr:row>44</xdr:row>
      <xdr:rowOff>66675</xdr:rowOff>
    </xdr:from>
    <xdr:to>
      <xdr:col>37</xdr:col>
      <xdr:colOff>828675</xdr:colOff>
      <xdr:row>46</xdr:row>
      <xdr:rowOff>68199</xdr:rowOff>
    </xdr:to>
    <xdr:sp macro="" textlink="">
      <xdr:nvSpPr>
        <xdr:cNvPr id="34" name="Right Brace 33">
          <a:extLst>
            <a:ext uri="{FF2B5EF4-FFF2-40B4-BE49-F238E27FC236}">
              <a16:creationId xmlns:a16="http://schemas.microsoft.com/office/drawing/2014/main" id="{8602422A-C2D4-4505-8FB4-9211CA9DC1C4}"/>
            </a:ext>
          </a:extLst>
        </xdr:cNvPr>
        <xdr:cNvSpPr/>
      </xdr:nvSpPr>
      <xdr:spPr>
        <a:xfrm rot="5400000">
          <a:off x="28231338" y="6239637"/>
          <a:ext cx="382524" cy="4133850"/>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23</xdr:col>
      <xdr:colOff>76200</xdr:colOff>
      <xdr:row>29</xdr:row>
      <xdr:rowOff>161925</xdr:rowOff>
    </xdr:from>
    <xdr:to>
      <xdr:col>24</xdr:col>
      <xdr:colOff>38100</xdr:colOff>
      <xdr:row>32</xdr:row>
      <xdr:rowOff>174498</xdr:rowOff>
    </xdr:to>
    <xdr:sp macro="" textlink="">
      <xdr:nvSpPr>
        <xdr:cNvPr id="35" name="Speech Bubble: Rectangle with Corners Rounded 34">
          <a:extLst>
            <a:ext uri="{FF2B5EF4-FFF2-40B4-BE49-F238E27FC236}">
              <a16:creationId xmlns:a16="http://schemas.microsoft.com/office/drawing/2014/main" id="{7C7E9590-DC78-4D35-AB99-822FF6CECC34}"/>
            </a:ext>
          </a:extLst>
        </xdr:cNvPr>
        <xdr:cNvSpPr/>
      </xdr:nvSpPr>
      <xdr:spPr>
        <a:xfrm>
          <a:off x="18783300" y="5248275"/>
          <a:ext cx="1314450" cy="612648"/>
        </a:xfrm>
        <a:prstGeom prst="wedgeRoundRectCallout">
          <a:avLst>
            <a:gd name="adj1" fmla="val -9963"/>
            <a:gd name="adj2" fmla="val 10292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Coefficient</a:t>
          </a:r>
          <a:r>
            <a:rPr lang="en-US" sz="1100" baseline="0"/>
            <a:t> divided by Standard Error</a:t>
          </a:r>
          <a:endParaRPr lang="en-US" sz="1100"/>
        </a:p>
      </xdr:txBody>
    </xdr:sp>
    <xdr:clientData/>
  </xdr:twoCellAnchor>
  <xdr:twoCellAnchor>
    <xdr:from>
      <xdr:col>0</xdr:col>
      <xdr:colOff>28574</xdr:colOff>
      <xdr:row>0</xdr:row>
      <xdr:rowOff>47626</xdr:rowOff>
    </xdr:from>
    <xdr:to>
      <xdr:col>6</xdr:col>
      <xdr:colOff>638175</xdr:colOff>
      <xdr:row>4</xdr:row>
      <xdr:rowOff>66675</xdr:rowOff>
    </xdr:to>
    <xdr:sp macro="" textlink="">
      <xdr:nvSpPr>
        <xdr:cNvPr id="36" name="TextBox 35">
          <a:extLst>
            <a:ext uri="{FF2B5EF4-FFF2-40B4-BE49-F238E27FC236}">
              <a16:creationId xmlns:a16="http://schemas.microsoft.com/office/drawing/2014/main" id="{C2263044-D925-4BFE-B93F-3094AFB08E05}"/>
            </a:ext>
          </a:extLst>
        </xdr:cNvPr>
        <xdr:cNvSpPr txBox="1"/>
      </xdr:nvSpPr>
      <xdr:spPr>
        <a:xfrm>
          <a:off x="28574" y="47626"/>
          <a:ext cx="4381501" cy="781049"/>
        </a:xfrm>
        <a:prstGeom prst="rect">
          <a:avLst/>
        </a:prstGeom>
        <a:solidFill>
          <a:schemeClr val="bg2">
            <a:lumMod val="9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a:t>This file</a:t>
          </a:r>
          <a:r>
            <a:rPr lang="en-US" sz="1400" b="0" baseline="0"/>
            <a:t> demonstrates how all of the evaluation statistics are calculated to judge the regression model from R squared to the standard error of the coefficients. </a:t>
          </a:r>
          <a:endParaRPr lang="en-US" sz="14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E6:AM44"/>
  <sheetViews>
    <sheetView tabSelected="1" workbookViewId="0">
      <selection activeCell="A6" sqref="A6"/>
    </sheetView>
  </sheetViews>
  <sheetFormatPr defaultRowHeight="15" x14ac:dyDescent="0.25"/>
  <cols>
    <col min="6" max="6" width="10.85546875" customWidth="1"/>
    <col min="7" max="7" width="10" bestFit="1" customWidth="1"/>
    <col min="8" max="8" width="9.42578125" bestFit="1" customWidth="1"/>
    <col min="9" max="9" width="7.7109375" bestFit="1" customWidth="1"/>
    <col min="10" max="10" width="12.140625" bestFit="1" customWidth="1"/>
    <col min="11" max="11" width="10.140625" bestFit="1" customWidth="1"/>
    <col min="13" max="13" width="13.140625" bestFit="1" customWidth="1"/>
    <col min="14" max="14" width="19.28515625" bestFit="1" customWidth="1"/>
    <col min="15" max="15" width="18.5703125" bestFit="1" customWidth="1"/>
    <col min="16" max="16" width="31.7109375" bestFit="1" customWidth="1"/>
    <col min="17" max="17" width="10.5703125" style="15" bestFit="1" customWidth="1"/>
    <col min="21" max="21" width="18" bestFit="1" customWidth="1"/>
    <col min="22" max="22" width="12" bestFit="1" customWidth="1"/>
    <col min="23" max="23" width="14.7109375" bestFit="1" customWidth="1"/>
    <col min="24" max="24" width="20.28515625" bestFit="1" customWidth="1"/>
    <col min="25" max="25" width="12" bestFit="1" customWidth="1"/>
    <col min="26" max="26" width="13.42578125" bestFit="1" customWidth="1"/>
    <col min="27" max="27" width="12" bestFit="1" customWidth="1"/>
    <col min="33" max="33" width="10" bestFit="1" customWidth="1"/>
    <col min="34" max="38" width="12.7109375" bestFit="1" customWidth="1"/>
  </cols>
  <sheetData>
    <row r="6" spans="5:25" ht="15.75" thickBot="1" x14ac:dyDescent="0.3"/>
    <row r="7" spans="5:25" ht="15.75" customHeight="1" thickBot="1" x14ac:dyDescent="0.3">
      <c r="E7" s="61" t="s">
        <v>22</v>
      </c>
      <c r="F7" s="62"/>
      <c r="G7" s="62"/>
      <c r="H7" s="62"/>
      <c r="I7" s="63"/>
    </row>
    <row r="8" spans="5:25" ht="15.75" thickBot="1" x14ac:dyDescent="0.3">
      <c r="E8" s="12" t="s">
        <v>16</v>
      </c>
      <c r="F8" s="13" t="s">
        <v>0</v>
      </c>
      <c r="G8" s="13" t="s">
        <v>1</v>
      </c>
      <c r="H8" s="13" t="s">
        <v>2</v>
      </c>
      <c r="I8" s="14" t="s">
        <v>3</v>
      </c>
      <c r="V8" t="s">
        <v>27</v>
      </c>
    </row>
    <row r="9" spans="5:25" ht="15.75" thickBot="1" x14ac:dyDescent="0.3">
      <c r="E9">
        <v>1.9458809222041964</v>
      </c>
      <c r="F9">
        <v>8.0398758954353298</v>
      </c>
      <c r="G9">
        <v>6.8115307309746242E-2</v>
      </c>
      <c r="H9">
        <v>0.81643453940910682</v>
      </c>
      <c r="I9">
        <v>8.683514224010878</v>
      </c>
      <c r="L9" s="56" t="s">
        <v>27</v>
      </c>
      <c r="M9" s="9" t="s">
        <v>27</v>
      </c>
      <c r="N9" t="s">
        <v>27</v>
      </c>
    </row>
    <row r="10" spans="5:25" ht="15.75" thickBot="1" x14ac:dyDescent="0.3">
      <c r="J10" s="40" t="s">
        <v>44</v>
      </c>
    </row>
    <row r="11" spans="5:25" x14ac:dyDescent="0.25">
      <c r="F11" s="3" t="s">
        <v>0</v>
      </c>
      <c r="G11" s="3" t="s">
        <v>1</v>
      </c>
      <c r="H11" s="3" t="s">
        <v>2</v>
      </c>
      <c r="I11" s="37" t="s">
        <v>3</v>
      </c>
      <c r="J11" s="41" t="s">
        <v>4</v>
      </c>
      <c r="K11" s="39" t="s">
        <v>28</v>
      </c>
      <c r="L11" s="35" t="s">
        <v>29</v>
      </c>
      <c r="M11" s="4" t="s">
        <v>31</v>
      </c>
      <c r="N11" s="4" t="s">
        <v>35</v>
      </c>
      <c r="O11" s="4" t="s">
        <v>34</v>
      </c>
      <c r="U11" t="s">
        <v>5</v>
      </c>
    </row>
    <row r="12" spans="5:25" ht="15.75" thickBot="1" x14ac:dyDescent="0.3">
      <c r="F12" s="1">
        <v>1</v>
      </c>
      <c r="G12" s="2">
        <v>39</v>
      </c>
      <c r="H12" s="2">
        <v>40</v>
      </c>
      <c r="I12" s="38">
        <v>0</v>
      </c>
      <c r="J12" s="42">
        <v>40</v>
      </c>
      <c r="K12" s="45">
        <f t="shared" ref="K12:K21" si="0">E$9+(F12*$F$9)+(G12*$G$9)+(H12*$H$9)+(I12*$I$9)</f>
        <v>45.299635379083902</v>
      </c>
      <c r="L12" s="45">
        <f t="shared" ref="L12:L21" si="1">J12-K12</f>
        <v>-5.2996353790839024</v>
      </c>
      <c r="M12" s="45">
        <f>L12^2</f>
        <v>28.086135151237777</v>
      </c>
      <c r="N12" s="45">
        <f>(J12-$J$22)</f>
        <v>-32.5</v>
      </c>
      <c r="O12" s="46">
        <f>N12^2</f>
        <v>1056.25</v>
      </c>
      <c r="P12" s="9"/>
      <c r="X12" t="s">
        <v>27</v>
      </c>
      <c r="Y12" t="s">
        <v>27</v>
      </c>
    </row>
    <row r="13" spans="5:25" x14ac:dyDescent="0.25">
      <c r="F13" s="1">
        <v>1</v>
      </c>
      <c r="G13" s="2">
        <v>39</v>
      </c>
      <c r="H13" s="2">
        <v>40</v>
      </c>
      <c r="I13" s="38">
        <v>0</v>
      </c>
      <c r="J13" s="42">
        <v>50</v>
      </c>
      <c r="K13" s="45">
        <f t="shared" si="0"/>
        <v>45.299635379083902</v>
      </c>
      <c r="L13" s="45">
        <f t="shared" si="1"/>
        <v>4.7003646209160976</v>
      </c>
      <c r="M13" s="45">
        <f t="shared" ref="M13:M21" si="2">L13^2</f>
        <v>22.093427569559729</v>
      </c>
      <c r="N13" s="45">
        <f t="shared" ref="N13:N21" si="3">(J13-$J$22)</f>
        <v>-22.5</v>
      </c>
      <c r="O13" s="46">
        <f t="shared" ref="O13:O21" si="4">N13^2</f>
        <v>506.25</v>
      </c>
      <c r="P13" s="9"/>
      <c r="U13" s="8" t="s">
        <v>6</v>
      </c>
      <c r="V13" s="8"/>
      <c r="Y13" s="20" t="s">
        <v>27</v>
      </c>
    </row>
    <row r="14" spans="5:25" x14ac:dyDescent="0.25">
      <c r="F14" s="1">
        <v>0</v>
      </c>
      <c r="G14" s="2">
        <v>25</v>
      </c>
      <c r="H14" s="2">
        <v>49</v>
      </c>
      <c r="I14" s="38">
        <v>1</v>
      </c>
      <c r="J14" s="42">
        <v>50</v>
      </c>
      <c r="K14" s="45">
        <f t="shared" si="0"/>
        <v>52.337570260004966</v>
      </c>
      <c r="L14" s="45">
        <f t="shared" si="1"/>
        <v>-2.3375702600049664</v>
      </c>
      <c r="M14" s="45">
        <f t="shared" si="2"/>
        <v>5.4642347204596859</v>
      </c>
      <c r="N14" s="45">
        <f t="shared" si="3"/>
        <v>-22.5</v>
      </c>
      <c r="O14" s="46">
        <f t="shared" si="4"/>
        <v>506.25</v>
      </c>
      <c r="P14" s="9"/>
      <c r="U14" s="5" t="s">
        <v>7</v>
      </c>
      <c r="V14" s="5">
        <f>SQRT(V15)</f>
        <v>0.98722676543896526</v>
      </c>
      <c r="Y14" s="20" t="s">
        <v>27</v>
      </c>
    </row>
    <row r="15" spans="5:25" x14ac:dyDescent="0.25">
      <c r="F15" s="1">
        <v>1</v>
      </c>
      <c r="G15" s="2">
        <v>40</v>
      </c>
      <c r="H15" s="2">
        <v>45</v>
      </c>
      <c r="I15" s="38">
        <v>1</v>
      </c>
      <c r="J15" s="42">
        <v>60</v>
      </c>
      <c r="K15" s="45">
        <f t="shared" si="0"/>
        <v>58.133437607450063</v>
      </c>
      <c r="L15" s="45">
        <f t="shared" si="1"/>
        <v>1.8665623925499375</v>
      </c>
      <c r="M15" s="45">
        <f t="shared" si="2"/>
        <v>3.4840551652817471</v>
      </c>
      <c r="N15" s="45">
        <f t="shared" si="3"/>
        <v>-12.5</v>
      </c>
      <c r="O15" s="46">
        <f t="shared" si="4"/>
        <v>156.25</v>
      </c>
      <c r="P15" s="9"/>
      <c r="U15" s="5" t="s">
        <v>8</v>
      </c>
      <c r="V15" s="5">
        <f>O31</f>
        <v>0.97461668639908172</v>
      </c>
      <c r="Y15" s="20" t="s">
        <v>27</v>
      </c>
    </row>
    <row r="16" spans="5:25" x14ac:dyDescent="0.25">
      <c r="F16" s="1">
        <v>1</v>
      </c>
      <c r="G16" s="2">
        <v>50</v>
      </c>
      <c r="H16" s="2">
        <v>60</v>
      </c>
      <c r="I16" s="38">
        <v>1</v>
      </c>
      <c r="J16" s="42">
        <v>70</v>
      </c>
      <c r="K16" s="45">
        <f t="shared" si="0"/>
        <v>71.061108771684133</v>
      </c>
      <c r="L16" s="45">
        <f t="shared" si="1"/>
        <v>-1.0611087716841325</v>
      </c>
      <c r="M16" s="45">
        <f t="shared" si="2"/>
        <v>1.1259518253450085</v>
      </c>
      <c r="N16" s="45">
        <f t="shared" si="3"/>
        <v>-2.5</v>
      </c>
      <c r="O16" s="46">
        <f t="shared" si="4"/>
        <v>6.25</v>
      </c>
      <c r="P16" s="9"/>
      <c r="U16" s="5" t="s">
        <v>9</v>
      </c>
      <c r="V16" s="5">
        <f>O37</f>
        <v>0.95431003551834703</v>
      </c>
    </row>
    <row r="17" spans="6:26" x14ac:dyDescent="0.25">
      <c r="F17" s="1">
        <v>0</v>
      </c>
      <c r="G17" s="2">
        <v>45</v>
      </c>
      <c r="H17" s="2">
        <v>100</v>
      </c>
      <c r="I17" s="38">
        <v>0</v>
      </c>
      <c r="J17" s="42">
        <v>85</v>
      </c>
      <c r="K17" s="45">
        <f t="shared" si="0"/>
        <v>86.654523692053459</v>
      </c>
      <c r="L17" s="45">
        <f t="shared" si="1"/>
        <v>-1.6545236920534592</v>
      </c>
      <c r="M17" s="45">
        <f t="shared" si="2"/>
        <v>2.7374486475662096</v>
      </c>
      <c r="N17" s="45">
        <f t="shared" si="3"/>
        <v>12.5</v>
      </c>
      <c r="O17" s="46">
        <f t="shared" si="4"/>
        <v>156.25</v>
      </c>
      <c r="P17" s="9"/>
      <c r="U17" s="5" t="s">
        <v>10</v>
      </c>
      <c r="V17" s="22">
        <v>4.5413590807979665</v>
      </c>
      <c r="W17" t="s">
        <v>27</v>
      </c>
    </row>
    <row r="18" spans="6:26" ht="15.75" thickBot="1" x14ac:dyDescent="0.3">
      <c r="F18" s="1">
        <v>1</v>
      </c>
      <c r="G18" s="2">
        <v>39</v>
      </c>
      <c r="H18" s="2">
        <v>90</v>
      </c>
      <c r="I18" s="38">
        <v>0</v>
      </c>
      <c r="J18" s="42">
        <v>90</v>
      </c>
      <c r="K18" s="45">
        <f t="shared" si="0"/>
        <v>86.121362349539254</v>
      </c>
      <c r="L18" s="45">
        <f t="shared" si="1"/>
        <v>3.878637650460746</v>
      </c>
      <c r="M18" s="45">
        <f t="shared" si="2"/>
        <v>15.043830023571656</v>
      </c>
      <c r="N18" s="45">
        <f t="shared" si="3"/>
        <v>17.5</v>
      </c>
      <c r="O18" s="46">
        <f t="shared" si="4"/>
        <v>306.25</v>
      </c>
      <c r="P18" s="9"/>
      <c r="U18" s="6" t="s">
        <v>11</v>
      </c>
      <c r="V18" s="6">
        <v>10</v>
      </c>
    </row>
    <row r="19" spans="6:26" x14ac:dyDescent="0.25">
      <c r="F19" s="1">
        <v>0</v>
      </c>
      <c r="G19" s="2">
        <v>58</v>
      </c>
      <c r="H19" s="2">
        <v>100</v>
      </c>
      <c r="I19" s="38">
        <v>0</v>
      </c>
      <c r="J19" s="42">
        <v>90</v>
      </c>
      <c r="K19" s="45">
        <f t="shared" si="0"/>
        <v>87.540022687080167</v>
      </c>
      <c r="L19" s="45">
        <f t="shared" si="1"/>
        <v>2.4599773129198326</v>
      </c>
      <c r="M19" s="45">
        <f t="shared" si="2"/>
        <v>6.0514883800802801</v>
      </c>
      <c r="N19" s="45">
        <f t="shared" si="3"/>
        <v>17.5</v>
      </c>
      <c r="O19" s="46">
        <f t="shared" si="4"/>
        <v>306.25</v>
      </c>
      <c r="P19" s="9"/>
      <c r="W19" t="s">
        <v>37</v>
      </c>
      <c r="X19" t="s">
        <v>38</v>
      </c>
      <c r="Y19" t="s">
        <v>39</v>
      </c>
    </row>
    <row r="20" spans="6:26" ht="15.75" thickBot="1" x14ac:dyDescent="0.3">
      <c r="F20" s="1">
        <v>0</v>
      </c>
      <c r="G20" s="2">
        <v>64</v>
      </c>
      <c r="H20" s="2">
        <v>90</v>
      </c>
      <c r="I20" s="38">
        <v>1</v>
      </c>
      <c r="J20" s="42">
        <v>90</v>
      </c>
      <c r="K20" s="45">
        <f t="shared" si="0"/>
        <v>88.467883360858451</v>
      </c>
      <c r="L20" s="45">
        <f t="shared" si="1"/>
        <v>1.5321166391415488</v>
      </c>
      <c r="M20" s="45">
        <f t="shared" si="2"/>
        <v>2.347381395934395</v>
      </c>
      <c r="N20" s="45">
        <f t="shared" si="3"/>
        <v>17.5</v>
      </c>
      <c r="O20" s="46">
        <f t="shared" si="4"/>
        <v>306.25</v>
      </c>
      <c r="P20" s="9"/>
      <c r="U20" t="s">
        <v>12</v>
      </c>
    </row>
    <row r="21" spans="6:26" ht="15.75" thickBot="1" x14ac:dyDescent="0.3">
      <c r="F21" s="1">
        <v>1</v>
      </c>
      <c r="G21" s="2">
        <v>63</v>
      </c>
      <c r="H21" s="2">
        <v>110</v>
      </c>
      <c r="I21" s="38">
        <v>0</v>
      </c>
      <c r="J21" s="43">
        <v>100</v>
      </c>
      <c r="K21" s="45">
        <f t="shared" si="0"/>
        <v>104.08482051315528</v>
      </c>
      <c r="L21" s="45">
        <f t="shared" si="1"/>
        <v>-4.0848205131552788</v>
      </c>
      <c r="M21" s="45">
        <f t="shared" si="2"/>
        <v>16.685758624694156</v>
      </c>
      <c r="N21" s="45">
        <f t="shared" si="3"/>
        <v>27.5</v>
      </c>
      <c r="O21" s="46">
        <f t="shared" si="4"/>
        <v>756.25</v>
      </c>
      <c r="P21" s="9"/>
      <c r="U21" s="7"/>
      <c r="V21" s="7" t="s">
        <v>17</v>
      </c>
      <c r="W21" s="7" t="s">
        <v>18</v>
      </c>
      <c r="X21" s="7" t="s">
        <v>19</v>
      </c>
      <c r="Y21" s="7" t="s">
        <v>20</v>
      </c>
      <c r="Z21" s="7" t="s">
        <v>21</v>
      </c>
    </row>
    <row r="22" spans="6:26" ht="15.75" thickBot="1" x14ac:dyDescent="0.3">
      <c r="F22" t="s">
        <v>27</v>
      </c>
      <c r="G22" t="s">
        <v>27</v>
      </c>
      <c r="H22" t="s">
        <v>27</v>
      </c>
      <c r="I22" t="s">
        <v>27</v>
      </c>
      <c r="J22" s="23">
        <f>SUM(J12:J21)/COUNT(J12:J21)</f>
        <v>72.5</v>
      </c>
      <c r="K22" s="57" t="s">
        <v>27</v>
      </c>
      <c r="L22" s="44" t="s">
        <v>32</v>
      </c>
      <c r="M22" s="50">
        <f>SUM(M12:M21)</f>
        <v>103.11971150373064</v>
      </c>
      <c r="O22" s="49">
        <f>SUM(O12:O21)</f>
        <v>4062.5</v>
      </c>
      <c r="P22" s="36" t="s">
        <v>33</v>
      </c>
      <c r="U22" s="5" t="s">
        <v>13</v>
      </c>
      <c r="V22" s="5">
        <v>4</v>
      </c>
      <c r="W22" s="47">
        <f>P26</f>
        <v>3959.3802884962693</v>
      </c>
      <c r="X22" s="5">
        <f>W22/V22</f>
        <v>989.84507212406731</v>
      </c>
      <c r="Y22" s="5">
        <f>X22/X23</f>
        <v>47.994949641042048</v>
      </c>
      <c r="Z22" s="5">
        <v>3.5277062011571136E-4</v>
      </c>
    </row>
    <row r="23" spans="6:26" x14ac:dyDescent="0.25">
      <c r="F23" t="s">
        <v>27</v>
      </c>
      <c r="H23" s="20"/>
      <c r="U23" s="5" t="s">
        <v>14</v>
      </c>
      <c r="V23" s="5">
        <v>5</v>
      </c>
      <c r="W23" s="51">
        <f>M22</f>
        <v>103.11971150373064</v>
      </c>
      <c r="X23" s="59">
        <f>W23/V23</f>
        <v>20.62394230074613</v>
      </c>
      <c r="Y23" s="5"/>
      <c r="Z23" s="5"/>
    </row>
    <row r="24" spans="6:26" ht="15.75" thickBot="1" x14ac:dyDescent="0.3">
      <c r="U24" s="6" t="s">
        <v>15</v>
      </c>
      <c r="V24" s="6">
        <v>9</v>
      </c>
      <c r="W24" s="48">
        <f>O22</f>
        <v>4062.5</v>
      </c>
      <c r="X24" s="6"/>
      <c r="Y24" s="6"/>
      <c r="Z24" s="6"/>
    </row>
    <row r="25" spans="6:26" ht="15.75" thickBot="1" x14ac:dyDescent="0.3">
      <c r="L25" t="s">
        <v>27</v>
      </c>
      <c r="M25" s="10" t="s">
        <v>27</v>
      </c>
      <c r="N25" s="10"/>
      <c r="P25" s="16" t="s">
        <v>41</v>
      </c>
    </row>
    <row r="26" spans="6:26" ht="15.75" thickBot="1" x14ac:dyDescent="0.3">
      <c r="L26" t="s">
        <v>27</v>
      </c>
      <c r="N26" s="11"/>
      <c r="P26" s="55">
        <f>O22-M22</f>
        <v>3959.3802884962693</v>
      </c>
    </row>
    <row r="27" spans="6:26" x14ac:dyDescent="0.25">
      <c r="F27" t="s">
        <v>27</v>
      </c>
      <c r="M27" s="10" t="s">
        <v>27</v>
      </c>
      <c r="W27" s="52" t="s">
        <v>43</v>
      </c>
    </row>
    <row r="28" spans="6:26" x14ac:dyDescent="0.25">
      <c r="M28" s="10"/>
      <c r="W28" s="53" t="s">
        <v>32</v>
      </c>
    </row>
    <row r="29" spans="6:26" ht="15.75" thickBot="1" x14ac:dyDescent="0.3">
      <c r="M29" s="10"/>
      <c r="W29" s="54" t="s">
        <v>33</v>
      </c>
    </row>
    <row r="30" spans="6:26" ht="15.75" thickBot="1" x14ac:dyDescent="0.3">
      <c r="M30" s="11" t="s">
        <v>27</v>
      </c>
    </row>
    <row r="31" spans="6:26" ht="15.75" thickBot="1" x14ac:dyDescent="0.3">
      <c r="N31" s="17" t="s">
        <v>30</v>
      </c>
      <c r="O31" s="24">
        <f>1-(M22/O22)</f>
        <v>0.97461668639908172</v>
      </c>
    </row>
    <row r="32" spans="6:26" ht="15.75" thickBot="1" x14ac:dyDescent="0.3">
      <c r="N32" s="25"/>
      <c r="O32" s="25" t="s">
        <v>27</v>
      </c>
    </row>
    <row r="33" spans="11:39" ht="15.75" thickBot="1" x14ac:dyDescent="0.3">
      <c r="L33" s="26" t="s">
        <v>42</v>
      </c>
      <c r="M33" s="27"/>
      <c r="N33" s="32"/>
      <c r="O33" s="25"/>
    </row>
    <row r="34" spans="11:39" ht="15.75" thickBot="1" x14ac:dyDescent="0.3">
      <c r="K34" t="s">
        <v>15</v>
      </c>
      <c r="L34" s="28">
        <f>10-1</f>
        <v>9</v>
      </c>
      <c r="M34" s="29">
        <f>M22</f>
        <v>103.11971150373064</v>
      </c>
      <c r="N34" s="33">
        <f>L34*M34</f>
        <v>928.07740353357576</v>
      </c>
      <c r="O34" s="25"/>
      <c r="AH34" s="64" t="s">
        <v>46</v>
      </c>
      <c r="AI34" s="65"/>
      <c r="AJ34" s="65"/>
      <c r="AK34" s="65"/>
      <c r="AL34" s="66"/>
    </row>
    <row r="35" spans="11:39" ht="15.75" thickBot="1" x14ac:dyDescent="0.3">
      <c r="K35" t="s">
        <v>14</v>
      </c>
      <c r="L35" s="30">
        <f>10-5</f>
        <v>5</v>
      </c>
      <c r="M35" s="31">
        <f>O22</f>
        <v>4062.5</v>
      </c>
      <c r="N35" s="34">
        <f>L35*M35</f>
        <v>20312.5</v>
      </c>
      <c r="O35" s="25"/>
      <c r="X35" t="s">
        <v>27</v>
      </c>
      <c r="Y35" s="10" t="s">
        <v>47</v>
      </c>
      <c r="Z35">
        <f>TINV(0.05,5)</f>
        <v>2.570581835636315</v>
      </c>
    </row>
    <row r="36" spans="11:39" ht="15.75" thickBot="1" x14ac:dyDescent="0.3">
      <c r="N36" s="15"/>
      <c r="V36" t="s">
        <v>22</v>
      </c>
      <c r="W36" t="s">
        <v>10</v>
      </c>
      <c r="X36" s="10" t="s">
        <v>23</v>
      </c>
      <c r="Y36" s="10" t="s">
        <v>24</v>
      </c>
      <c r="Z36" t="s">
        <v>40</v>
      </c>
      <c r="AA36" s="10" t="s">
        <v>25</v>
      </c>
      <c r="AB36" s="10" t="s">
        <v>26</v>
      </c>
      <c r="AH36" s="3" t="s">
        <v>0</v>
      </c>
      <c r="AI36" s="3" t="s">
        <v>1</v>
      </c>
      <c r="AJ36" s="3" t="s">
        <v>2</v>
      </c>
      <c r="AK36" s="3" t="s">
        <v>3</v>
      </c>
      <c r="AL36" s="4" t="s">
        <v>16</v>
      </c>
    </row>
    <row r="37" spans="11:39" ht="15.75" thickBot="1" x14ac:dyDescent="0.3">
      <c r="N37" s="17" t="s">
        <v>36</v>
      </c>
      <c r="O37" s="24">
        <f>1-(N34/N35)</f>
        <v>0.95431003551834703</v>
      </c>
      <c r="U37" s="21" t="s">
        <v>16</v>
      </c>
      <c r="V37" s="21">
        <f>E9</f>
        <v>1.9458809222041964</v>
      </c>
      <c r="W37" s="21">
        <v>7.1839636502247863</v>
      </c>
      <c r="X37" s="21">
        <f>V37/W37</f>
        <v>0.27086452784923398</v>
      </c>
      <c r="Y37" s="60">
        <f xml:space="preserve"> TDIST(ABS(X37),5,2)</f>
        <v>0.79732132638967101</v>
      </c>
      <c r="Z37" s="21">
        <f>W37*$Z$35</f>
        <v>18.466966467139393</v>
      </c>
      <c r="AA37" s="21">
        <f>V37-Z37</f>
        <v>-16.521085544935197</v>
      </c>
      <c r="AB37" s="21">
        <f>V37+Z37</f>
        <v>20.41284738934359</v>
      </c>
      <c r="AG37" s="3" t="s">
        <v>0</v>
      </c>
      <c r="AH37" s="19">
        <v>0.60963615009321848</v>
      </c>
      <c r="AI37" s="20">
        <v>-9.6640856780426526E-3</v>
      </c>
      <c r="AJ37" s="20">
        <v>8.796626606810385E-3</v>
      </c>
      <c r="AK37" s="20">
        <v>0.24538705682299733</v>
      </c>
      <c r="AL37" s="20">
        <v>-0.65433152079263135</v>
      </c>
    </row>
    <row r="38" spans="11:39" x14ac:dyDescent="0.25">
      <c r="U38" s="21" t="s">
        <v>0</v>
      </c>
      <c r="V38" s="21">
        <f>F9</f>
        <v>8.0398758954353298</v>
      </c>
      <c r="W38" s="21">
        <v>3.5458568476422689</v>
      </c>
      <c r="X38" s="21">
        <f t="shared" ref="X38:X41" si="5">V38/W38</f>
        <v>2.2674000223052571</v>
      </c>
      <c r="Y38" s="60">
        <f t="shared" ref="Y38:Y41" si="6" xml:space="preserve"> TDIST(ABS(X38),5,2)</f>
        <v>7.2674984175738006E-2</v>
      </c>
      <c r="Z38" s="21">
        <f t="shared" ref="Z38:Z41" si="7">W38*$Z$35</f>
        <v>9.1149152043158619</v>
      </c>
      <c r="AA38" s="21">
        <f>V38-Z38</f>
        <v>-1.0750393088805321</v>
      </c>
      <c r="AB38" s="21">
        <f t="shared" ref="AB38:AB41" si="8">V38+Z38</f>
        <v>17.154791099751193</v>
      </c>
      <c r="AG38" s="3" t="s">
        <v>1</v>
      </c>
      <c r="AH38" s="20">
        <v>-9.6640856780426526E-3</v>
      </c>
      <c r="AI38" s="19">
        <v>1.6099300535021809E-3</v>
      </c>
      <c r="AJ38" s="20">
        <v>-6.2626833951521643E-4</v>
      </c>
      <c r="AK38" s="20">
        <v>-9.6191151011659499E-3</v>
      </c>
      <c r="AL38" s="20">
        <v>-1.9390843243607122E-2</v>
      </c>
    </row>
    <row r="39" spans="11:39" x14ac:dyDescent="0.25">
      <c r="U39" s="21" t="s">
        <v>1</v>
      </c>
      <c r="V39" s="21">
        <f>G9</f>
        <v>6.8115307309746242E-2</v>
      </c>
      <c r="W39" s="21">
        <v>0.18221719054926228</v>
      </c>
      <c r="X39" s="21">
        <f t="shared" si="5"/>
        <v>0.37381383778569083</v>
      </c>
      <c r="Y39" s="60">
        <f t="shared" si="6"/>
        <v>0.72386968783935379</v>
      </c>
      <c r="Z39" s="21">
        <f t="shared" si="7"/>
        <v>0.46840420016661483</v>
      </c>
      <c r="AA39" s="21">
        <f t="shared" ref="AA39:AA41" si="9">V39-Z39</f>
        <v>-0.40028889285686858</v>
      </c>
      <c r="AB39" s="21">
        <f t="shared" si="8"/>
        <v>0.53651950747636112</v>
      </c>
      <c r="AG39" s="3" t="s">
        <v>2</v>
      </c>
      <c r="AH39" s="20">
        <v>8.796626606810385E-3</v>
      </c>
      <c r="AI39" s="20">
        <v>-6.2626833951521643E-4</v>
      </c>
      <c r="AJ39" s="19">
        <v>4.4982433079412574E-4</v>
      </c>
      <c r="AK39" s="20">
        <v>8.4992848990616803E-3</v>
      </c>
      <c r="AL39" s="20">
        <v>-1.231137418760261E-2</v>
      </c>
    </row>
    <row r="40" spans="11:39" x14ac:dyDescent="0.25">
      <c r="U40" s="21" t="s">
        <v>2</v>
      </c>
      <c r="V40" s="21">
        <f>H9</f>
        <v>0.81643453940910682</v>
      </c>
      <c r="W40" s="21">
        <v>9.6317968436682708E-2</v>
      </c>
      <c r="X40" s="21">
        <f t="shared" si="5"/>
        <v>8.4764509951828231</v>
      </c>
      <c r="Y40" s="60">
        <f t="shared" si="6"/>
        <v>3.7545557418772207E-4</v>
      </c>
      <c r="Z40" s="21">
        <f t="shared" si="7"/>
        <v>0.2475932201087285</v>
      </c>
      <c r="AA40" s="21">
        <f t="shared" si="9"/>
        <v>0.56884131930037829</v>
      </c>
      <c r="AB40" s="21">
        <f t="shared" si="8"/>
        <v>1.0640277595178353</v>
      </c>
      <c r="AG40" s="3" t="s">
        <v>3</v>
      </c>
      <c r="AH40">
        <v>0.24538705682299733</v>
      </c>
      <c r="AI40">
        <v>-9.6191151011659499E-3</v>
      </c>
      <c r="AJ40">
        <v>8.4992848990616803E-3</v>
      </c>
      <c r="AK40" s="19">
        <v>0.5958047277248536</v>
      </c>
      <c r="AL40">
        <v>-0.55649923420193859</v>
      </c>
    </row>
    <row r="41" spans="11:39" x14ac:dyDescent="0.25">
      <c r="U41" s="21" t="s">
        <v>3</v>
      </c>
      <c r="V41" s="21">
        <f>I9</f>
        <v>8.683514224010878</v>
      </c>
      <c r="W41" s="21">
        <v>3.5054018781174232</v>
      </c>
      <c r="X41" s="21">
        <f t="shared" si="5"/>
        <v>2.47718079864622</v>
      </c>
      <c r="Y41" s="60">
        <f t="shared" si="6"/>
        <v>5.6034437976981072E-2</v>
      </c>
      <c r="Z41" s="21">
        <f t="shared" si="7"/>
        <v>9.010922394494072</v>
      </c>
      <c r="AA41" s="21">
        <f t="shared" si="9"/>
        <v>-0.32740817048319393</v>
      </c>
      <c r="AB41" s="21">
        <f t="shared" si="8"/>
        <v>17.694436618504952</v>
      </c>
      <c r="AG41" s="3" t="s">
        <v>16</v>
      </c>
      <c r="AH41">
        <v>-0.65433152079263135</v>
      </c>
      <c r="AI41">
        <v>-1.9390843243607122E-2</v>
      </c>
      <c r="AJ41">
        <v>-1.231137418760261E-2</v>
      </c>
      <c r="AK41">
        <v>-0.55649923420193859</v>
      </c>
      <c r="AL41" s="19">
        <v>2.5023990551934321</v>
      </c>
    </row>
    <row r="42" spans="11:39" ht="15.75" thickBot="1" x14ac:dyDescent="0.3"/>
    <row r="43" spans="11:39" ht="15.75" thickBot="1" x14ac:dyDescent="0.3">
      <c r="AG43" t="s">
        <v>27</v>
      </c>
      <c r="AH43" s="64" t="s">
        <v>45</v>
      </c>
      <c r="AI43" s="67"/>
      <c r="AJ43" s="67"/>
      <c r="AK43" s="67"/>
      <c r="AL43" s="68"/>
    </row>
    <row r="44" spans="11:39" ht="15.75" thickBot="1" x14ac:dyDescent="0.3">
      <c r="AG44" s="58">
        <f>X23</f>
        <v>20.62394230074613</v>
      </c>
      <c r="AH44" s="17">
        <f>(AG44*AH37)^0.5</f>
        <v>3.5458568476422658</v>
      </c>
      <c r="AI44" s="18">
        <f>(AG44*AI38)^0.5</f>
        <v>0.18221719054926214</v>
      </c>
      <c r="AJ44" s="18">
        <f>(AG44*AJ39)^0.5</f>
        <v>9.6317968436682624E-2</v>
      </c>
      <c r="AK44" s="18">
        <f>(AG44*AK40)^0.5</f>
        <v>3.5054018781174205</v>
      </c>
      <c r="AL44" s="24">
        <f>(AG44*AL41)^0.5</f>
        <v>7.1839636502247819</v>
      </c>
      <c r="AM44" t="s">
        <v>27</v>
      </c>
    </row>
  </sheetData>
  <sortState ref="F2:K11">
    <sortCondition ref="J1"/>
  </sortState>
  <mergeCells count="3">
    <mergeCell ref="E7:I7"/>
    <mergeCell ref="AH34:AL34"/>
    <mergeCell ref="AH43:AL43"/>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Model Evaluation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Dion</dc:creator>
  <cp:lastModifiedBy>Joe Dion</cp:lastModifiedBy>
  <dcterms:created xsi:type="dcterms:W3CDTF">2016-12-11T19:13:42Z</dcterms:created>
  <dcterms:modified xsi:type="dcterms:W3CDTF">2017-02-12T05:52:59Z</dcterms:modified>
</cp:coreProperties>
</file>