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carter\Downloads\"/>
    </mc:Choice>
  </mc:AlternateContent>
  <xr:revisionPtr revIDLastSave="0" documentId="13_ncr:1_{8C5F9796-A609-47EA-8CDD-CE8F0B04E744}" xr6:coauthVersionLast="47" xr6:coauthVersionMax="47" xr10:uidLastSave="{00000000-0000-0000-0000-000000000000}"/>
  <bookViews>
    <workbookView xWindow="-120" yWindow="-120" windowWidth="29040" windowHeight="17640" xr2:uid="{AD664862-04EC-42BE-894A-1F8B5FC5E06C}"/>
  </bookViews>
  <sheets>
    <sheet name="Scores" sheetId="1" r:id="rId1"/>
    <sheet name="Printable Sheets" sheetId="2" r:id="rId2"/>
  </sheets>
  <definedNames>
    <definedName name="_xlnm.Print_Area" localSheetId="1">'Printable Sheets'!$A$1:$L$30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0" i="1" l="1" a="1"/>
  <c r="AC40" i="1" s="1"/>
  <c r="AC33" i="1" a="1"/>
  <c r="AC33" i="1" s="1"/>
  <c r="AC25" i="1" a="1"/>
  <c r="AC25" i="1" s="1"/>
  <c r="AC19" i="1" a="1"/>
  <c r="AC19" i="1" s="1"/>
  <c r="AC10" i="1" a="1"/>
  <c r="AC10" i="1" s="1"/>
  <c r="AC6" i="1" a="1"/>
  <c r="AC6" i="1" s="1"/>
  <c r="E27" i="1"/>
  <c r="F27" i="1" s="1"/>
  <c r="J27" i="1"/>
  <c r="K27" i="1" s="1"/>
  <c r="O27" i="1"/>
  <c r="P27" i="1" s="1"/>
  <c r="T27" i="1"/>
  <c r="U27" i="1" s="1"/>
  <c r="J35" i="1"/>
  <c r="J54" i="1"/>
  <c r="J5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5" i="1"/>
  <c r="E4" i="1"/>
  <c r="E5" i="1"/>
  <c r="E6" i="1"/>
  <c r="E7" i="1"/>
  <c r="E8" i="1"/>
  <c r="E9" i="1"/>
  <c r="E10" i="1"/>
  <c r="E11" i="1"/>
  <c r="E12" i="1"/>
  <c r="E13" i="1"/>
  <c r="E14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8" i="1"/>
  <c r="T29" i="1"/>
  <c r="T30" i="1"/>
  <c r="T31" i="1"/>
  <c r="T32" i="1"/>
  <c r="T33" i="1"/>
  <c r="T34" i="1"/>
  <c r="U34" i="1" s="1"/>
  <c r="T35" i="1"/>
  <c r="T36" i="1"/>
  <c r="U36" i="1" s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O49" i="1"/>
  <c r="O50" i="1"/>
  <c r="O51" i="1"/>
  <c r="O52" i="1"/>
  <c r="O53" i="1"/>
  <c r="P53" i="1" s="1"/>
  <c r="O54" i="1"/>
  <c r="O55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P47" i="1" s="1"/>
  <c r="O48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W39" i="1" s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T4" i="1"/>
  <c r="T5" i="1"/>
  <c r="T6" i="1"/>
  <c r="T7" i="1"/>
  <c r="T8" i="1"/>
  <c r="T9" i="1"/>
  <c r="U9" i="1" s="1"/>
  <c r="T10" i="1"/>
  <c r="T11" i="1"/>
  <c r="O4" i="1"/>
  <c r="O5" i="1"/>
  <c r="O6" i="1"/>
  <c r="O7" i="1"/>
  <c r="O8" i="1"/>
  <c r="O9" i="1"/>
  <c r="O10" i="1"/>
  <c r="O11" i="1"/>
  <c r="P46" i="1" l="1"/>
  <c r="P49" i="1"/>
  <c r="P48" i="1"/>
  <c r="P44" i="1"/>
  <c r="P45" i="1"/>
  <c r="P52" i="1"/>
  <c r="P4" i="1"/>
  <c r="P6" i="1"/>
  <c r="P43" i="1"/>
  <c r="P5" i="1"/>
  <c r="P7" i="1"/>
  <c r="P9" i="1"/>
  <c r="P16" i="1"/>
  <c r="P15" i="1"/>
  <c r="P12" i="1"/>
  <c r="P50" i="1"/>
  <c r="P36" i="1"/>
  <c r="P51" i="1"/>
  <c r="P30" i="1"/>
  <c r="P54" i="1"/>
  <c r="P55" i="1"/>
  <c r="P20" i="1"/>
  <c r="U15" i="1"/>
  <c r="P17" i="1"/>
  <c r="P22" i="1"/>
  <c r="P21" i="1"/>
  <c r="P19" i="1"/>
  <c r="P29" i="1"/>
  <c r="P26" i="1"/>
  <c r="P24" i="1"/>
  <c r="U33" i="1"/>
  <c r="U31" i="1"/>
  <c r="F30" i="1"/>
  <c r="F19" i="1"/>
  <c r="F29" i="1"/>
  <c r="K35" i="1"/>
  <c r="W27" i="1"/>
  <c r="X27" i="1" s="1"/>
  <c r="K33" i="1"/>
  <c r="K32" i="1"/>
  <c r="K31" i="1"/>
  <c r="K37" i="1"/>
  <c r="K36" i="1"/>
  <c r="K38" i="1"/>
  <c r="K40" i="1"/>
  <c r="K34" i="1"/>
  <c r="K42" i="1"/>
  <c r="K41" i="1"/>
  <c r="K39" i="1"/>
  <c r="U32" i="1"/>
  <c r="U37" i="1"/>
  <c r="U28" i="1"/>
  <c r="U35" i="1"/>
  <c r="F22" i="1"/>
  <c r="F21" i="1"/>
  <c r="F20" i="1"/>
  <c r="F28" i="1"/>
  <c r="F26" i="1"/>
  <c r="F23" i="1"/>
  <c r="F32" i="1"/>
  <c r="F24" i="1"/>
  <c r="F35" i="1"/>
  <c r="U29" i="1"/>
  <c r="U23" i="1"/>
  <c r="U24" i="1"/>
  <c r="U30" i="1"/>
  <c r="U26" i="1"/>
  <c r="U25" i="1"/>
  <c r="U17" i="1"/>
  <c r="K43" i="1"/>
  <c r="K45" i="1"/>
  <c r="P28" i="1"/>
  <c r="P23" i="1"/>
  <c r="P41" i="1"/>
  <c r="P25" i="1"/>
  <c r="P33" i="1"/>
  <c r="K44" i="1"/>
  <c r="K49" i="1"/>
  <c r="K48" i="1"/>
  <c r="K47" i="1"/>
  <c r="K46" i="1"/>
  <c r="K54" i="1"/>
  <c r="K53" i="1"/>
  <c r="F33" i="1"/>
  <c r="F31" i="1"/>
  <c r="F37" i="1"/>
  <c r="F36" i="1"/>
  <c r="F34" i="1"/>
  <c r="F17" i="1"/>
  <c r="F41" i="1"/>
  <c r="F25" i="1"/>
  <c r="F43" i="1"/>
  <c r="F42" i="1"/>
  <c r="F46" i="1"/>
  <c r="F38" i="1"/>
  <c r="F39" i="1"/>
  <c r="F40" i="1"/>
  <c r="U20" i="1"/>
  <c r="U4" i="1"/>
  <c r="U21" i="1"/>
  <c r="U18" i="1"/>
  <c r="U19" i="1"/>
  <c r="U22" i="1"/>
  <c r="K52" i="1"/>
  <c r="K51" i="1"/>
  <c r="K50" i="1"/>
  <c r="K55" i="1"/>
  <c r="K11" i="1"/>
  <c r="K4" i="1"/>
  <c r="K10" i="1"/>
  <c r="K16" i="1"/>
  <c r="K14" i="1"/>
  <c r="U6" i="1"/>
  <c r="U41" i="1"/>
  <c r="P32" i="1"/>
  <c r="P31" i="1"/>
  <c r="P14" i="1"/>
  <c r="P34" i="1"/>
  <c r="P42" i="1"/>
  <c r="F47" i="1"/>
  <c r="F53" i="1"/>
  <c r="F45" i="1"/>
  <c r="F44" i="1"/>
  <c r="F49" i="1"/>
  <c r="F48" i="1"/>
  <c r="F54" i="1"/>
  <c r="F7" i="1"/>
  <c r="F52" i="1"/>
  <c r="F51" i="1"/>
  <c r="F50" i="1"/>
  <c r="F5" i="1"/>
  <c r="K7" i="1"/>
  <c r="K8" i="1"/>
  <c r="K19" i="1"/>
  <c r="U39" i="1"/>
  <c r="U40" i="1"/>
  <c r="U46" i="1"/>
  <c r="U38" i="1"/>
  <c r="U42" i="1"/>
  <c r="W55" i="1"/>
  <c r="U47" i="1"/>
  <c r="U45" i="1"/>
  <c r="F16" i="1"/>
  <c r="F10" i="1"/>
  <c r="F11" i="1"/>
  <c r="F14" i="1"/>
  <c r="F55" i="1"/>
  <c r="P35" i="1"/>
  <c r="P37" i="1"/>
  <c r="P40" i="1"/>
  <c r="P39" i="1"/>
  <c r="U53" i="1"/>
  <c r="U44" i="1"/>
  <c r="U43" i="1"/>
  <c r="U49" i="1"/>
  <c r="W47" i="1"/>
  <c r="U48" i="1"/>
  <c r="K26" i="1"/>
  <c r="K28" i="1"/>
  <c r="K22" i="1"/>
  <c r="K18" i="1"/>
  <c r="K20" i="1"/>
  <c r="K17" i="1"/>
  <c r="K30" i="1"/>
  <c r="K24" i="1"/>
  <c r="K29" i="1"/>
  <c r="K23" i="1"/>
  <c r="K25" i="1"/>
  <c r="U50" i="1"/>
  <c r="U51" i="1"/>
  <c r="W53" i="1"/>
  <c r="AC52" i="1" s="1" a="1"/>
  <c r="AC52" i="1" s="1"/>
  <c r="U54" i="1"/>
  <c r="U52" i="1"/>
  <c r="W54" i="1"/>
  <c r="U55" i="1"/>
  <c r="P38" i="1"/>
  <c r="F8" i="1"/>
  <c r="F12" i="1"/>
  <c r="F6" i="1"/>
  <c r="F13" i="1"/>
  <c r="F15" i="1"/>
  <c r="U10" i="1"/>
  <c r="U12" i="1"/>
  <c r="U13" i="1"/>
  <c r="U8" i="1"/>
  <c r="U16" i="1"/>
  <c r="U14" i="1"/>
  <c r="P8" i="1"/>
  <c r="P13" i="1"/>
  <c r="P10" i="1"/>
  <c r="K15" i="1"/>
  <c r="K13" i="1"/>
  <c r="K9" i="1"/>
  <c r="K21" i="1"/>
  <c r="U7" i="1"/>
  <c r="U5" i="1"/>
  <c r="U11" i="1"/>
  <c r="P18" i="1"/>
  <c r="P11" i="1"/>
  <c r="K6" i="1"/>
  <c r="K5" i="1"/>
  <c r="K12" i="1"/>
  <c r="F9" i="1"/>
  <c r="F4" i="1"/>
  <c r="F18" i="1"/>
  <c r="W30" i="1"/>
  <c r="W50" i="1"/>
  <c r="W46" i="1"/>
  <c r="W9" i="1"/>
  <c r="W51" i="1"/>
  <c r="W31" i="1"/>
  <c r="W15" i="1"/>
  <c r="W23" i="1"/>
  <c r="W14" i="1"/>
  <c r="W38" i="1"/>
  <c r="W37" i="1"/>
  <c r="W21" i="1"/>
  <c r="W43" i="1"/>
  <c r="AC45" i="1" s="1" a="1"/>
  <c r="AC45" i="1" s="1"/>
  <c r="W52" i="1"/>
  <c r="W36" i="1"/>
  <c r="W20" i="1"/>
  <c r="W42" i="1"/>
  <c r="W26" i="1"/>
  <c r="W49" i="1"/>
  <c r="W41" i="1"/>
  <c r="W33" i="1"/>
  <c r="W25" i="1"/>
  <c r="W17" i="1"/>
  <c r="W22" i="1"/>
  <c r="W45" i="1"/>
  <c r="W29" i="1"/>
  <c r="W35" i="1"/>
  <c r="W19" i="1"/>
  <c r="W44" i="1"/>
  <c r="W28" i="1"/>
  <c r="W34" i="1"/>
  <c r="W18" i="1"/>
  <c r="W48" i="1"/>
  <c r="AC48" i="1" s="1" a="1"/>
  <c r="AC48" i="1" s="1"/>
  <c r="W40" i="1"/>
  <c r="W32" i="1"/>
  <c r="W24" i="1"/>
  <c r="W16" i="1"/>
  <c r="W7" i="1"/>
  <c r="W13" i="1"/>
  <c r="W12" i="1"/>
  <c r="W6" i="1"/>
  <c r="W11" i="1"/>
  <c r="W10" i="1"/>
  <c r="W8" i="1"/>
  <c r="W5" i="1"/>
  <c r="W4" i="1"/>
  <c r="AA25" i="1" l="1"/>
  <c r="X36" i="1"/>
  <c r="X33" i="1"/>
  <c r="X31" i="1"/>
  <c r="X34" i="1"/>
  <c r="X32" i="1"/>
  <c r="X42" i="1"/>
  <c r="X41" i="1"/>
  <c r="X35" i="1"/>
  <c r="X46" i="1"/>
  <c r="AA33" i="1"/>
  <c r="X37" i="1"/>
  <c r="X45" i="1"/>
  <c r="X47" i="1"/>
  <c r="X48" i="1"/>
  <c r="X44" i="1"/>
  <c r="AA48" i="1"/>
  <c r="X49" i="1"/>
  <c r="X43" i="1"/>
  <c r="AA45" i="1"/>
  <c r="X26" i="1"/>
  <c r="X28" i="1"/>
  <c r="X17" i="1"/>
  <c r="X20" i="1"/>
  <c r="X22" i="1"/>
  <c r="X29" i="1"/>
  <c r="X25" i="1"/>
  <c r="X30" i="1"/>
  <c r="X23" i="1"/>
  <c r="X24" i="1"/>
  <c r="X53" i="1"/>
  <c r="X50" i="1"/>
  <c r="X51" i="1"/>
  <c r="X52" i="1"/>
  <c r="X54" i="1"/>
  <c r="X55" i="1"/>
  <c r="X39" i="1"/>
  <c r="X40" i="1"/>
  <c r="AA52" i="1"/>
  <c r="AA40" i="1"/>
  <c r="X38" i="1"/>
  <c r="X14" i="1"/>
  <c r="X16" i="1"/>
  <c r="X10" i="1"/>
  <c r="X8" i="1"/>
  <c r="X15" i="1"/>
  <c r="X7" i="1"/>
  <c r="X19" i="1"/>
  <c r="X6" i="1"/>
  <c r="X13" i="1"/>
  <c r="AA19" i="1"/>
  <c r="AA6" i="1"/>
  <c r="AA10" i="1"/>
  <c r="X11" i="1"/>
  <c r="X4" i="1"/>
  <c r="X12" i="1"/>
  <c r="X5" i="1"/>
  <c r="X21" i="1"/>
  <c r="X9" i="1"/>
  <c r="X18" i="1"/>
  <c r="AC31" i="1" l="1"/>
  <c r="AC8" i="1"/>
  <c r="AC17" i="1"/>
  <c r="AC43" i="1"/>
  <c r="AC50" i="1"/>
  <c r="AC38" i="1"/>
  <c r="AC46" i="1"/>
  <c r="AC4" i="1"/>
  <c r="AC23" i="1"/>
  <c r="AC9" i="1" a="1"/>
  <c r="AC9" i="1" s="1"/>
  <c r="AC24" i="1" a="1"/>
  <c r="AC24" i="1" s="1"/>
  <c r="AA24" i="1"/>
  <c r="AC32" i="1" a="1"/>
  <c r="AC32" i="1" s="1"/>
  <c r="AA32" i="1"/>
  <c r="AC47" i="1" a="1"/>
  <c r="AC47" i="1" s="1"/>
  <c r="AC44" i="1" a="1"/>
  <c r="AC44" i="1" s="1"/>
  <c r="AA47" i="1"/>
  <c r="AA44" i="1"/>
  <c r="AC51" i="1" a="1"/>
  <c r="AC51" i="1" s="1"/>
  <c r="AA51" i="1"/>
  <c r="AC39" i="1" a="1"/>
  <c r="AC39" i="1" s="1"/>
  <c r="AA39" i="1"/>
  <c r="AC5" i="1" a="1"/>
  <c r="AC5" i="1" s="1"/>
  <c r="AC18" i="1" a="1"/>
  <c r="AC18" i="1" s="1"/>
  <c r="AA18" i="1"/>
  <c r="AA9" i="1"/>
  <c r="AA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<sst xmlns="http://schemas.openxmlformats.org/spreadsheetml/2006/main" count="158" uniqueCount="86">
  <si>
    <t>Team</t>
  </si>
  <si>
    <t>Time</t>
  </si>
  <si>
    <t>Calc Time</t>
  </si>
  <si>
    <t>Rank</t>
  </si>
  <si>
    <t>Stage #1</t>
  </si>
  <si>
    <t>Penalty</t>
  </si>
  <si>
    <t>Stage #2</t>
  </si>
  <si>
    <t>Stage #3</t>
  </si>
  <si>
    <t>Stage #4</t>
  </si>
  <si>
    <t>Total</t>
  </si>
  <si>
    <t>Team:</t>
  </si>
  <si>
    <t>Department:</t>
  </si>
  <si>
    <t>Stage #</t>
  </si>
  <si>
    <t>Time:</t>
  </si>
  <si>
    <t>Penalties:</t>
  </si>
  <si>
    <t>seconds</t>
  </si>
  <si>
    <t xml:space="preserve">  +</t>
  </si>
  <si>
    <t>Calculated Time:</t>
  </si>
  <si>
    <t>Dodd/Kovac</t>
  </si>
  <si>
    <t>Hahn/Stanley</t>
  </si>
  <si>
    <t>Duthler/Uhrik</t>
  </si>
  <si>
    <t>Goff/Sullivan</t>
  </si>
  <si>
    <t>Brayman/Durr</t>
  </si>
  <si>
    <t>Hibler/Hoeksema</t>
  </si>
  <si>
    <t>Dora/VanDommelen</t>
  </si>
  <si>
    <t>Harwood/Lifer</t>
  </si>
  <si>
    <t>Kuklewski/Morse</t>
  </si>
  <si>
    <t>Kutches/Slamka</t>
  </si>
  <si>
    <t>Dullock/Deleeuw</t>
  </si>
  <si>
    <t>Slenk/Winston</t>
  </si>
  <si>
    <t>Israels/Rathjen</t>
  </si>
  <si>
    <t>Spykerman/Bly</t>
  </si>
  <si>
    <t>Schoen/Reuschel</t>
  </si>
  <si>
    <t>Howie/Lee</t>
  </si>
  <si>
    <t>Zuby/Lynema</t>
  </si>
  <si>
    <t>Sale/Abraham</t>
  </si>
  <si>
    <t>Garnsey/Smith</t>
  </si>
  <si>
    <t>Bennett/Veeneman</t>
  </si>
  <si>
    <t>Coulson/Steffes</t>
  </si>
  <si>
    <t>Johnson/Rohloff</t>
  </si>
  <si>
    <t>Zwak/DeJong</t>
  </si>
  <si>
    <t>Rietberg/Updyke</t>
  </si>
  <si>
    <t>Boutwell/Bytwerk</t>
  </si>
  <si>
    <t>Vickery/Conner</t>
  </si>
  <si>
    <t>Cavanaugh/Saladino</t>
  </si>
  <si>
    <t>Stanton/Holbrook</t>
  </si>
  <si>
    <t>Ysquierdo/Myczkowiak</t>
  </si>
  <si>
    <t>Stuart/Marz</t>
  </si>
  <si>
    <t>Davis/Vigen</t>
  </si>
  <si>
    <t>White/Lesnar</t>
  </si>
  <si>
    <t>Pittman/Newhouse</t>
  </si>
  <si>
    <t>Dame/Gorby</t>
  </si>
  <si>
    <t>Godsey/Wolthuis</t>
  </si>
  <si>
    <t>Kibby/Damveld</t>
  </si>
  <si>
    <t>Klinge/Haskill</t>
  </si>
  <si>
    <t>Murphy/Vereeke</t>
  </si>
  <si>
    <t>Kacos/Greene</t>
  </si>
  <si>
    <t>Morgan/Mysliwiec</t>
  </si>
  <si>
    <t>Biel/Bindus</t>
  </si>
  <si>
    <t>Ritzenhein/Wietfeldt</t>
  </si>
  <si>
    <t>Jeltema/ Raisanen</t>
  </si>
  <si>
    <t>Smith/Wolterink</t>
  </si>
  <si>
    <t>Modderman/Hulst</t>
  </si>
  <si>
    <t>Miller/Tabor</t>
  </si>
  <si>
    <t>Dyer/Frantz</t>
  </si>
  <si>
    <t>Overall:</t>
  </si>
  <si>
    <t>Wolf/Burks</t>
  </si>
  <si>
    <t>Soulard/VonKoenig</t>
  </si>
  <si>
    <t>Plane/Huddleston</t>
  </si>
  <si>
    <t>Beelen/Tremain</t>
  </si>
  <si>
    <t>DQ</t>
  </si>
  <si>
    <r>
      <t xml:space="preserve">Berrien </t>
    </r>
    <r>
      <rPr>
        <b/>
        <u/>
        <sz val="11"/>
        <color theme="1"/>
        <rFont val="Aptos Narrow"/>
        <family val="2"/>
        <scheme val="minor"/>
      </rPr>
      <t>Average</t>
    </r>
  </si>
  <si>
    <r>
      <t xml:space="preserve">Grand Rapids </t>
    </r>
    <r>
      <rPr>
        <b/>
        <u/>
        <sz val="11"/>
        <color theme="1"/>
        <rFont val="Aptos Narrow"/>
        <family val="2"/>
        <scheme val="minor"/>
      </rPr>
      <t>Average</t>
    </r>
  </si>
  <si>
    <r>
      <t xml:space="preserve">Ottawa </t>
    </r>
    <r>
      <rPr>
        <b/>
        <u/>
        <sz val="11"/>
        <color theme="1"/>
        <rFont val="Aptos Narrow"/>
        <family val="2"/>
        <scheme val="minor"/>
      </rPr>
      <t>Average</t>
    </r>
  </si>
  <si>
    <r>
      <t>Kent</t>
    </r>
    <r>
      <rPr>
        <b/>
        <u/>
        <sz val="11"/>
        <color theme="1"/>
        <rFont val="Aptos Narrow"/>
        <family val="2"/>
        <scheme val="minor"/>
      </rPr>
      <t xml:space="preserve"> Average</t>
    </r>
  </si>
  <si>
    <r>
      <t xml:space="preserve">Allegan </t>
    </r>
    <r>
      <rPr>
        <b/>
        <u/>
        <sz val="11"/>
        <color theme="1"/>
        <rFont val="Aptos Narrow"/>
        <family val="2"/>
        <scheme val="minor"/>
      </rPr>
      <t>Average</t>
    </r>
  </si>
  <si>
    <r>
      <t>Holland</t>
    </r>
    <r>
      <rPr>
        <b/>
        <u/>
        <sz val="11"/>
        <color theme="1"/>
        <rFont val="Aptos Narrow"/>
        <family val="2"/>
        <scheme val="minor"/>
      </rPr>
      <t xml:space="preserve"> Average</t>
    </r>
  </si>
  <si>
    <r>
      <t xml:space="preserve">Walker </t>
    </r>
    <r>
      <rPr>
        <b/>
        <u/>
        <sz val="11"/>
        <color theme="1"/>
        <rFont val="Aptos Narrow"/>
        <family val="2"/>
        <scheme val="minor"/>
      </rPr>
      <t>Average</t>
    </r>
  </si>
  <si>
    <r>
      <t xml:space="preserve">Kentwood </t>
    </r>
    <r>
      <rPr>
        <b/>
        <u/>
        <sz val="11"/>
        <color theme="1"/>
        <rFont val="Aptos Narrow"/>
        <family val="2"/>
        <scheme val="minor"/>
      </rPr>
      <t>Average</t>
    </r>
  </si>
  <si>
    <r>
      <t xml:space="preserve">Muskegon </t>
    </r>
    <r>
      <rPr>
        <b/>
        <u/>
        <sz val="11"/>
        <color theme="1"/>
        <rFont val="Aptos Narrow"/>
        <family val="2"/>
        <scheme val="minor"/>
      </rPr>
      <t>Average</t>
    </r>
  </si>
  <si>
    <t>Rank:</t>
  </si>
  <si>
    <t>Greene/Blaskie</t>
  </si>
  <si>
    <t>Davis / Vigen</t>
  </si>
  <si>
    <t>Kutches / Slamka</t>
  </si>
  <si>
    <t>Dodd / Kovac</t>
  </si>
  <si>
    <t>Biel / Bindus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</si>
</sst>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rgb="FFFF0000"/>
      <name val="Aptos Narrow"/>
      <family val="2"/>
      <scheme val="minor"/>
    </font>
    <font>
      <b/>
      <sz val="28"/>
      <color rgb="FFFFFF00"/>
      <name val="Aptos Narrow"/>
      <family val="2"/>
      <scheme val="minor"/>
    </font>
    <font>
      <b/>
      <sz val="28"/>
      <color rgb="FF00B050"/>
      <name val="Aptos Narrow"/>
      <family val="2"/>
      <scheme val="minor"/>
    </font>
    <font>
      <b/>
      <sz val="28"/>
      <color rgb="FF00B0F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6" borderId="0" xfId="0" applyFill="1"/>
    <xf numFmtId="0" fontId="9" fillId="7" borderId="0" xfId="0" applyFont="1" applyFill="1"/>
    <xf numFmtId="0" fontId="0" fillId="4" borderId="2" xfId="0" applyFill="1" applyBorder="1"/>
    <xf numFmtId="0" fontId="0" fillId="0" borderId="2" xfId="0" applyBorder="1"/>
    <xf numFmtId="0" fontId="9" fillId="7" borderId="2" xfId="0" applyFont="1" applyFill="1" applyBorder="1"/>
    <xf numFmtId="0" fontId="0" fillId="3" borderId="2" xfId="0" applyFill="1" applyBorder="1"/>
    <xf numFmtId="0" fontId="0" fillId="6" borderId="2" xfId="0" applyFill="1" applyBorder="1"/>
    <xf numFmtId="0" fontId="0" fillId="5" borderId="2" xfId="0" applyFill="1" applyBorder="1"/>
    <xf numFmtId="0" fontId="9" fillId="0" borderId="0" xfId="0" applyFont="1"/>
    <xf numFmtId="2" fontId="0" fillId="0" borderId="0" xfId="0" applyNumberFormat="1"/>
    <xf numFmtId="2" fontId="0" fillId="0" borderId="2" xfId="0" applyNumberFormat="1" applyBorder="1"/>
    <xf numFmtId="0" fontId="0" fillId="8" borderId="0" xfId="0" applyFill="1"/>
    <xf numFmtId="0" fontId="15" fillId="3" borderId="0" xfId="0" applyFont="1" applyFill="1"/>
    <xf numFmtId="0" fontId="15" fillId="0" borderId="0" xfId="0" applyFont="1"/>
    <xf numFmtId="0" fontId="16" fillId="7" borderId="0" xfId="0" applyFont="1" applyFill="1"/>
    <xf numFmtId="0" fontId="1" fillId="2" borderId="0" xfId="0" applyFont="1" applyFill="1"/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3" borderId="4" xfId="0" applyFont="1" applyFill="1" applyBorder="1"/>
  </cellXfs>
  <cellStyles count="1">
    <cellStyle name="Normal" xfId="0" builtinId="0"/>
  </cellStyles>
  <dxfs count="23">
    <dxf>
      <font>
        <b/>
        <i val="0"/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font>
        <b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font>
        <b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font>
        <b/>
        <i val="0"/>
      </font>
      <numFmt numFmtId="0" formatCode="General"/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font>
        <b/>
        <i val="0"/>
      </font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687457</xdr:colOff>
      <xdr:row>5</xdr:row>
      <xdr:rowOff>140804</xdr:rowOff>
    </xdr:from>
    <xdr:ext cx="1261381" cy="969950"/>
    <xdr:pic>
      <xdr:nvPicPr>
        <xdr:cNvPr id="10" name="Picture 9">
          <a:extLst>
            <a:ext uri="{FF2B5EF4-FFF2-40B4-BE49-F238E27FC236}">
              <a16:creationId xmlns:a16="http://schemas.microsoft.com/office/drawing/2014/main" id="{B5C083F5-63EE-4A91-9A9F-E39580B31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" r="3553"/>
        <a:stretch/>
      </xdr:blipFill>
      <xdr:spPr>
        <a:xfrm>
          <a:off x="5350566" y="1648239"/>
          <a:ext cx="1261381" cy="969950"/>
        </a:xfrm>
        <a:prstGeom prst="rect">
          <a:avLst/>
        </a:prstGeom>
      </xdr:spPr>
    </xdr:pic>
    <xdr:clientData/>
  </xdr:oneCellAnchor>
  <xdr:oneCellAnchor>
    <xdr:from>
      <xdr:col>8</xdr:col>
      <xdr:colOff>687457</xdr:colOff>
      <xdr:row>16</xdr:row>
      <xdr:rowOff>140804</xdr:rowOff>
    </xdr:from>
    <xdr:ext cx="1261381" cy="969950"/>
    <xdr:pic>
      <xdr:nvPicPr>
        <xdr:cNvPr id="12" name="Picture 11">
          <a:extLst>
            <a:ext uri="{FF2B5EF4-FFF2-40B4-BE49-F238E27FC236}">
              <a16:creationId xmlns:a16="http://schemas.microsoft.com/office/drawing/2014/main" id="{08FDF40A-20F8-4544-B853-F6B34D6A7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" r="3553"/>
        <a:stretch/>
      </xdr:blipFill>
      <xdr:spPr>
        <a:xfrm>
          <a:off x="5350566" y="1648239"/>
          <a:ext cx="1261381" cy="969950"/>
        </a:xfrm>
        <a:prstGeom prst="rect">
          <a:avLst/>
        </a:prstGeom>
      </xdr:spPr>
    </xdr:pic>
    <xdr:clientData/>
  </xdr:oneCellAnchor>
  <xdr:oneCellAnchor>
    <xdr:from>
      <xdr:col>8</xdr:col>
      <xdr:colOff>687457</xdr:colOff>
      <xdr:row>27</xdr:row>
      <xdr:rowOff>140804</xdr:rowOff>
    </xdr:from>
    <xdr:ext cx="1261381" cy="969950"/>
    <xdr:pic>
      <xdr:nvPicPr>
        <xdr:cNvPr id="13" name="Picture 12">
          <a:extLst>
            <a:ext uri="{FF2B5EF4-FFF2-40B4-BE49-F238E27FC236}">
              <a16:creationId xmlns:a16="http://schemas.microsoft.com/office/drawing/2014/main" id="{2E250118-DA7E-44EE-9421-FC6FFFCC7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" r="3553"/>
        <a:stretch/>
      </xdr:blipFill>
      <xdr:spPr>
        <a:xfrm>
          <a:off x="5350566" y="1648239"/>
          <a:ext cx="1261381" cy="9699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4B4A7A-A886-43EF-9B19-B1AFBC31A882}" name="Table1" displayName="Table1" ref="C3:F55" totalsRowShown="0" headerRowDxfId="22">
  <autoFilter ref="C3:F55" xr:uid="{E84B4A7A-A886-43EF-9B19-B1AFBC31A882}"/>
  <tableColumns count="4">
    <tableColumn id="1" xr3:uid="{A087D81C-AC1C-480C-9D3D-A348AA2C7AFD}" name="Time"/>
    <tableColumn id="2" xr3:uid="{8ECAFD26-0945-4FC4-96A7-357BCBF53604}" name="Penalty"/>
    <tableColumn id="3" xr3:uid="{A2F94A43-EE63-4236-B756-1682F3DFF5AD}" name="Calc Time" dataDxfId="21">
      <calculatedColumnFormula>$C4+$D4</calculatedColumnFormula>
    </tableColumn>
    <tableColumn id="4" xr3:uid="{A8B02B34-7DC6-49EA-B946-88F1763EA1A0}" name="Rank" dataDxfId="20">
      <calculatedColumnFormula>IF($E4=0, "",(IF($E4&gt;0,RANK($E4,$E$4:$E$55, 1)- COUNTIF($E$4:$E$55,0), RANK($E4,$E$4:$E$55, 1))))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9B163-9139-4746-A2ED-509A21C2CBB6}" name="Table13" displayName="Table13" ref="H3:K55" totalsRowShown="0" headerRowDxfId="19">
  <autoFilter ref="H3:K55" xr:uid="{5879B163-9139-4746-A2ED-509A21C2CBB6}"/>
  <tableColumns count="4">
    <tableColumn id="1" xr3:uid="{FE40D8BF-1272-4340-B5F4-581460DE8824}" name="Time"/>
    <tableColumn id="2" xr3:uid="{7EA00D22-A3BA-4A26-BE64-E520D7EEE185}" name="Penalty"/>
    <tableColumn id="3" xr3:uid="{A2FA7BD5-FFF3-4704-B781-8F39B5B575E4}" name="Calc Time" dataDxfId="18">
      <calculatedColumnFormula>$H4+$I4</calculatedColumnFormula>
    </tableColumn>
    <tableColumn id="4" xr3:uid="{5DDA8EAE-915B-446E-AD63-2C259B4F37E3}" name="Rank" dataDxfId="17">
      <calculatedColumnFormula>IF($J4=0, "",(IF($J4&gt;0,RANK($J4,$J$4:$J$55, 1)- COUNTIF($J$4:$J$55,0), RANK($J4,$J$4:$J$55, 1))))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A460AF-A142-454A-8429-01D0D7972B97}" name="Table14" displayName="Table14" ref="M3:P55" totalsRowShown="0" headerRowDxfId="16">
  <autoFilter ref="M3:P55" xr:uid="{2DA460AF-A142-454A-8429-01D0D7972B97}"/>
  <tableColumns count="4">
    <tableColumn id="1" xr3:uid="{0792ACCF-2746-492D-93A6-2599705F140C}" name="Time"/>
    <tableColumn id="2" xr3:uid="{8352E0E7-A8B4-4CA6-B4FD-8DD2B2AEF93C}" name="Penalty"/>
    <tableColumn id="3" xr3:uid="{49BE1C66-B165-4D47-93EE-77E536E9F84E}" name="Calc Time" dataDxfId="15">
      <calculatedColumnFormula>$M4+$N4</calculatedColumnFormula>
    </tableColumn>
    <tableColumn id="4" xr3:uid="{7CD8AF44-DF85-421A-97D6-70D00CDF44EA}" name="Rank" dataDxfId="14">
      <calculatedColumnFormula>IF($O4=0, "",(IF($O4&gt;0,RANK($O4,$O$4:$O$55, 1)- COUNTIF($O$4:$O$55,0), RANK($O4,$O$4:$O$55, 1))))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2404F6-8DD5-42C0-BF35-3C523B08D860}" name="Table15" displayName="Table15" ref="R3:U55" totalsRowShown="0" headerRowDxfId="13">
  <autoFilter ref="R3:U55" xr:uid="{992404F6-8DD5-42C0-BF35-3C523B08D860}"/>
  <tableColumns count="4">
    <tableColumn id="1" xr3:uid="{E00BCB11-DAB0-426A-A93C-BCD6A69FB4DC}" name="Time"/>
    <tableColumn id="2" xr3:uid="{8400D8C7-DC55-4D38-BF87-9F0253E6D3AA}" name="Penalty"/>
    <tableColumn id="3" xr3:uid="{62AF7CA9-4F09-4C8E-AB70-5066C5528476}" name="Calc Time" dataDxfId="12">
      <calculatedColumnFormula>$R4+$S4</calculatedColumnFormula>
    </tableColumn>
    <tableColumn id="4" xr3:uid="{B5B791F1-BB16-40E5-9191-30B8684742AF}" name="Rank" dataDxfId="11">
      <calculatedColumnFormula>IF($T4=0, "",(IF($T4&gt;0,RANK($T4,$T$4:$T$55, 1)- COUNTIF($T$4:$T$55,0), RANK($T4,$T$4:$T$55, 1))))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B3689F-6AA7-43EA-899F-1ECBF5846548}" name="Table5" displayName="Table5" ref="W3:X55" totalsRowShown="0" headerRowDxfId="10">
  <autoFilter ref="W3:X55" xr:uid="{6EB3689F-6AA7-43EA-899F-1ECBF5846548}"/>
  <tableColumns count="2">
    <tableColumn id="1" xr3:uid="{030F85A3-3670-4582-959F-2EFF3FAD9CBE}" name="Time">
      <calculatedColumnFormula>SUM(Table1[[#This Row],[Calc Time]],Table13[[#This Row],[Calc Time]],Table14[[#This Row],[Calc Time]],Table15[[#This Row],[Calc Time]])</calculatedColumnFormula>
    </tableColumn>
    <tableColumn id="2" xr3:uid="{D1FED5D7-D4C2-4128-BC1A-3D8344D94F19}" name="Rank" dataDxfId="9">
      <calculatedColumnFormula>IF($W4=0, "",(IF($W4&gt;0,RANK($W4,$W$4:$W$55, 1)- COUNTIF($W$4:$W$55,0), RANK($W4,$W$4:$W$55, 1))))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CB46-6BE0-46BB-8787-C4620FAEB885}">
  <dimension ref="A1:AC5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" x14ac:dyDescent="0.25"/>
  <cols>
    <col min="1" max="1" width="21.5703125" bestFit="1" customWidth="1"/>
    <col min="2" max="2" width="3.85546875" customWidth="1"/>
    <col min="3" max="6" width="9.7109375" customWidth="1"/>
    <col min="7" max="7" width="3.85546875" customWidth="1"/>
    <col min="8" max="11" width="9.7109375" customWidth="1"/>
    <col min="12" max="12" width="3.85546875" customWidth="1"/>
    <col min="13" max="16" width="9.7109375" customWidth="1"/>
    <col min="17" max="17" width="3.85546875" customWidth="1"/>
    <col min="18" max="21" width="9.7109375" customWidth="1"/>
    <col min="22" max="22" width="3.85546875" customWidth="1"/>
    <col min="23" max="24" width="9.7109375" customWidth="1"/>
    <col min="25" max="25" width="5.7109375" customWidth="1"/>
    <col min="27" max="27" width="11.85546875" customWidth="1"/>
  </cols>
  <sheetData>
    <row r="1" spans="1:29" s="1" customFormat="1" ht="56.25" customHeight="1" x14ac:dyDescent="0.25">
      <c r="C1" s="30" t="s">
        <v>4</v>
      </c>
      <c r="D1" s="30"/>
      <c r="E1" s="30"/>
      <c r="F1" s="30"/>
      <c r="H1" s="31" t="s">
        <v>6</v>
      </c>
      <c r="I1" s="31"/>
      <c r="J1" s="31"/>
      <c r="K1" s="31"/>
      <c r="M1" s="32" t="s">
        <v>7</v>
      </c>
      <c r="N1" s="32"/>
      <c r="O1" s="32"/>
      <c r="P1" s="32"/>
      <c r="R1" s="33" t="s">
        <v>8</v>
      </c>
      <c r="S1" s="33"/>
      <c r="T1" s="33"/>
      <c r="U1" s="33"/>
      <c r="W1" s="34" t="s">
        <v>9</v>
      </c>
      <c r="X1" s="34"/>
    </row>
    <row r="2" spans="1:29" s="1" customFormat="1" x14ac:dyDescent="0.25">
      <c r="C2" s="27" t="s">
        <v>83</v>
      </c>
      <c r="D2" s="27"/>
      <c r="E2" s="27"/>
      <c r="F2" s="27"/>
      <c r="G2" s="26"/>
      <c r="H2" s="29" t="s">
        <v>84</v>
      </c>
      <c r="I2" s="29"/>
      <c r="J2" s="29"/>
      <c r="K2" s="29"/>
      <c r="L2" s="26"/>
      <c r="M2" s="27" t="s">
        <v>85</v>
      </c>
      <c r="N2" s="27"/>
      <c r="O2" s="27"/>
      <c r="P2" s="27"/>
      <c r="Q2" s="26"/>
      <c r="R2" s="28" t="s">
        <v>82</v>
      </c>
      <c r="S2" s="28"/>
      <c r="T2" s="28"/>
      <c r="U2" s="28"/>
    </row>
    <row r="3" spans="1:29" s="1" customFormat="1" ht="15.75" x14ac:dyDescent="0.25">
      <c r="A3" s="4" t="s">
        <v>0</v>
      </c>
      <c r="B3" s="3"/>
      <c r="C3" s="4" t="s">
        <v>1</v>
      </c>
      <c r="D3" s="4" t="s">
        <v>5</v>
      </c>
      <c r="E3" s="4" t="s">
        <v>2</v>
      </c>
      <c r="F3" s="4" t="s">
        <v>3</v>
      </c>
      <c r="H3" s="4" t="s">
        <v>1</v>
      </c>
      <c r="I3" s="4" t="s">
        <v>5</v>
      </c>
      <c r="J3" s="4" t="s">
        <v>2</v>
      </c>
      <c r="K3" s="4" t="s">
        <v>3</v>
      </c>
      <c r="M3" s="4" t="s">
        <v>1</v>
      </c>
      <c r="N3" s="4" t="s">
        <v>5</v>
      </c>
      <c r="O3" s="4" t="s">
        <v>2</v>
      </c>
      <c r="P3" s="4" t="s">
        <v>3</v>
      </c>
      <c r="R3" s="4" t="s">
        <v>1</v>
      </c>
      <c r="S3" s="4" t="s">
        <v>5</v>
      </c>
      <c r="T3" s="4" t="s">
        <v>2</v>
      </c>
      <c r="U3" s="4" t="s">
        <v>3</v>
      </c>
      <c r="W3" s="2" t="s">
        <v>1</v>
      </c>
      <c r="X3" s="2" t="s">
        <v>3</v>
      </c>
    </row>
    <row r="4" spans="1:29" x14ac:dyDescent="0.25">
      <c r="A4" s="8" t="s">
        <v>33</v>
      </c>
      <c r="C4">
        <v>76.13</v>
      </c>
      <c r="D4">
        <v>47</v>
      </c>
      <c r="E4" s="12">
        <f t="shared" ref="E4:E55" si="0">$C4+$D4</f>
        <v>123.13</v>
      </c>
      <c r="F4">
        <f t="shared" ref="F4:F35" si="1">IF($E4=0, "",(IF($E4&gt;0,RANK($E4,$E$4:$E$55, 1)- COUNTIF($E$4:$E$55,0), RANK($E4,$E$4:$E$55, 1))))</f>
        <v>49</v>
      </c>
      <c r="H4">
        <v>31.98</v>
      </c>
      <c r="J4" s="12">
        <f t="shared" ref="J4:J55" si="2">$H4+$I4</f>
        <v>31.98</v>
      </c>
      <c r="K4">
        <f t="shared" ref="K4:K35" si="3">IF($J4=0, "",(IF($J4&gt;0,RANK($J4,$J$4:$J$55, 1)- COUNTIF($J$4:$J$55,0), RANK($J4,$J$4:$J$55, 1))))</f>
        <v>8</v>
      </c>
      <c r="M4">
        <v>321</v>
      </c>
      <c r="N4">
        <v>200</v>
      </c>
      <c r="O4" s="12">
        <f t="shared" ref="O4:O55" si="4">$M4+$N4</f>
        <v>521</v>
      </c>
      <c r="P4">
        <f t="shared" ref="P4:P35" si="5">IF($O4=0, "",(IF($O4&gt;0,RANK($O4,$O$4:$O$55, 1)- COUNTIF($O$4:$O$55,0), RANK($O4,$O$4:$O$55, 1))))</f>
        <v>30</v>
      </c>
      <c r="R4">
        <v>84.91</v>
      </c>
      <c r="S4">
        <v>60</v>
      </c>
      <c r="T4" s="12">
        <f t="shared" ref="T4:T55" si="6">$R4+$S4</f>
        <v>144.91</v>
      </c>
      <c r="U4">
        <f t="shared" ref="U4:U35" si="7">IF($T4=0, "",(IF($T4&gt;0,RANK($T4,$T$4:$T$55, 1)- COUNTIF($T$4:$T$55,0), RANK($T4,$T$4:$T$55, 1))))</f>
        <v>18</v>
      </c>
      <c r="W4">
        <f>SUM(Table1[[#This Row],[Calc Time]],Table13[[#This Row],[Calc Time]],Table14[[#This Row],[Calc Time]],Table15[[#This Row],[Calc Time]])</f>
        <v>821.02</v>
      </c>
      <c r="X4">
        <f t="shared" ref="X4:X35" si="8">IF($W4=0, "",(IF($W4&gt;0,RANK($W4,$W$4:$W$55, 1)- COUNTIF($W$4:$W$55,0), RANK($W4,$W$4:$W$55, 1))))</f>
        <v>27</v>
      </c>
      <c r="Z4" s="19" t="s">
        <v>72</v>
      </c>
      <c r="AB4" s="35" t="s">
        <v>80</v>
      </c>
      <c r="AC4" s="36">
        <f>RANK(AC6,($AC$6, $AC$10, $AC$19, $AC$25, $AC$33, $AC$40, $AC$45, $AC$48, $AC$52), 1)</f>
        <v>4</v>
      </c>
    </row>
    <row r="5" spans="1:29" x14ac:dyDescent="0.25">
      <c r="A5" s="8" t="s">
        <v>34</v>
      </c>
      <c r="C5">
        <v>67.34</v>
      </c>
      <c r="D5">
        <v>18</v>
      </c>
      <c r="E5" s="12">
        <f t="shared" si="0"/>
        <v>85.34</v>
      </c>
      <c r="F5">
        <f t="shared" si="1"/>
        <v>11</v>
      </c>
      <c r="H5">
        <v>35.92</v>
      </c>
      <c r="J5" s="12">
        <f t="shared" si="2"/>
        <v>35.92</v>
      </c>
      <c r="K5">
        <f t="shared" si="3"/>
        <v>13</v>
      </c>
      <c r="M5">
        <v>285</v>
      </c>
      <c r="N5">
        <v>60</v>
      </c>
      <c r="O5" s="12">
        <f t="shared" si="4"/>
        <v>345</v>
      </c>
      <c r="P5">
        <f t="shared" si="5"/>
        <v>3</v>
      </c>
      <c r="R5">
        <v>76.59</v>
      </c>
      <c r="S5">
        <v>75</v>
      </c>
      <c r="T5" s="12">
        <f t="shared" si="6"/>
        <v>151.59</v>
      </c>
      <c r="U5">
        <f t="shared" si="7"/>
        <v>23</v>
      </c>
      <c r="W5">
        <f>SUM(Table1[[#This Row],[Calc Time]],Table13[[#This Row],[Calc Time]],Table14[[#This Row],[Calc Time]],Table15[[#This Row],[Calc Time]])</f>
        <v>617.85</v>
      </c>
      <c r="X5">
        <f t="shared" si="8"/>
        <v>4</v>
      </c>
      <c r="Z5" t="s">
        <v>3</v>
      </c>
      <c r="AA5">
        <f>AVERAGE(X4:X7)</f>
        <v>17</v>
      </c>
      <c r="AB5" s="19" t="s">
        <v>65</v>
      </c>
      <c r="AC5" cm="1">
        <f t="array" ref="AC5">AVERAGE(SMALL(X4:X7, {1,2,3,4}))</f>
        <v>17</v>
      </c>
    </row>
    <row r="6" spans="1:29" ht="15.75" thickBot="1" x14ac:dyDescent="0.3">
      <c r="A6" s="8" t="s">
        <v>35</v>
      </c>
      <c r="C6">
        <v>80.45</v>
      </c>
      <c r="D6">
        <v>23</v>
      </c>
      <c r="E6" s="12">
        <f t="shared" si="0"/>
        <v>103.45</v>
      </c>
      <c r="F6">
        <f t="shared" si="1"/>
        <v>33</v>
      </c>
      <c r="H6">
        <v>40.86</v>
      </c>
      <c r="I6">
        <v>30</v>
      </c>
      <c r="J6" s="12">
        <f t="shared" si="2"/>
        <v>70.86</v>
      </c>
      <c r="K6">
        <f t="shared" si="3"/>
        <v>36</v>
      </c>
      <c r="M6">
        <v>347</v>
      </c>
      <c r="N6">
        <v>110</v>
      </c>
      <c r="O6" s="12">
        <f t="shared" si="4"/>
        <v>457</v>
      </c>
      <c r="P6">
        <f t="shared" si="5"/>
        <v>21</v>
      </c>
      <c r="R6" s="14">
        <v>86.92</v>
      </c>
      <c r="S6" s="14">
        <v>85</v>
      </c>
      <c r="T6" s="12">
        <f t="shared" si="6"/>
        <v>171.92000000000002</v>
      </c>
      <c r="U6">
        <f t="shared" si="7"/>
        <v>38</v>
      </c>
      <c r="W6">
        <f>SUM(Table1[[#This Row],[Calc Time]],Table13[[#This Row],[Calc Time]],Table14[[#This Row],[Calc Time]],Table15[[#This Row],[Calc Time]])</f>
        <v>803.23</v>
      </c>
      <c r="X6">
        <f t="shared" si="8"/>
        <v>25</v>
      </c>
      <c r="Z6" t="s">
        <v>1</v>
      </c>
      <c r="AA6">
        <f>AVERAGE(W4:W7)</f>
        <v>732.37750000000005</v>
      </c>
      <c r="AC6" cm="1">
        <f t="array" ref="AC6">SUM(SMALL(W4:W7, {1,2,3}))</f>
        <v>2108.4900000000002</v>
      </c>
    </row>
    <row r="7" spans="1:29" ht="15.75" thickBot="1" x14ac:dyDescent="0.3">
      <c r="A7" s="13" t="s">
        <v>36</v>
      </c>
      <c r="B7" s="14"/>
      <c r="C7" s="14">
        <v>87.66</v>
      </c>
      <c r="D7" s="14">
        <v>12</v>
      </c>
      <c r="E7" s="15">
        <f t="shared" si="0"/>
        <v>99.66</v>
      </c>
      <c r="F7" s="14">
        <f t="shared" si="1"/>
        <v>29</v>
      </c>
      <c r="G7" s="14"/>
      <c r="H7" s="14">
        <v>43.04</v>
      </c>
      <c r="I7" s="14"/>
      <c r="J7" s="15">
        <f t="shared" si="2"/>
        <v>43.04</v>
      </c>
      <c r="K7" s="14">
        <f t="shared" si="3"/>
        <v>20</v>
      </c>
      <c r="L7" s="14"/>
      <c r="M7" s="14">
        <v>360</v>
      </c>
      <c r="N7" s="14">
        <v>60</v>
      </c>
      <c r="O7" s="15">
        <f t="shared" si="4"/>
        <v>420</v>
      </c>
      <c r="P7" s="14">
        <f t="shared" si="5"/>
        <v>11</v>
      </c>
      <c r="Q7" s="14"/>
      <c r="R7" s="14">
        <v>99.71</v>
      </c>
      <c r="S7" s="14">
        <v>25</v>
      </c>
      <c r="T7" s="15">
        <f t="shared" si="6"/>
        <v>124.71</v>
      </c>
      <c r="U7" s="14">
        <f t="shared" si="7"/>
        <v>7</v>
      </c>
      <c r="V7" s="14"/>
      <c r="W7" s="14">
        <f>SUM(Table1[[#This Row],[Calc Time]],Table13[[#This Row],[Calc Time]],Table14[[#This Row],[Calc Time]],Table15[[#This Row],[Calc Time]])</f>
        <v>687.41000000000008</v>
      </c>
      <c r="X7" s="14">
        <f t="shared" si="8"/>
        <v>12</v>
      </c>
      <c r="Y7" s="14"/>
      <c r="Z7" s="14"/>
      <c r="AA7" s="14"/>
    </row>
    <row r="8" spans="1:29" x14ac:dyDescent="0.25">
      <c r="A8" s="8" t="s">
        <v>67</v>
      </c>
      <c r="C8">
        <v>72.760000000000005</v>
      </c>
      <c r="D8">
        <v>23</v>
      </c>
      <c r="E8" s="12">
        <f t="shared" si="0"/>
        <v>95.76</v>
      </c>
      <c r="F8">
        <f t="shared" si="1"/>
        <v>23</v>
      </c>
      <c r="H8">
        <v>28.75</v>
      </c>
      <c r="J8" s="12">
        <f t="shared" si="2"/>
        <v>28.75</v>
      </c>
      <c r="K8">
        <f t="shared" si="3"/>
        <v>5</v>
      </c>
      <c r="M8">
        <v>335</v>
      </c>
      <c r="N8">
        <v>40</v>
      </c>
      <c r="O8" s="12">
        <f t="shared" si="4"/>
        <v>375</v>
      </c>
      <c r="P8">
        <f t="shared" si="5"/>
        <v>4</v>
      </c>
      <c r="R8">
        <v>75.39</v>
      </c>
      <c r="S8">
        <v>20</v>
      </c>
      <c r="T8" s="12">
        <f t="shared" si="6"/>
        <v>95.39</v>
      </c>
      <c r="U8">
        <f t="shared" si="7"/>
        <v>2</v>
      </c>
      <c r="W8">
        <f>SUM(Table1[[#This Row],[Calc Time]],Table13[[#This Row],[Calc Time]],Table14[[#This Row],[Calc Time]],Table15[[#This Row],[Calc Time]])</f>
        <v>594.9</v>
      </c>
      <c r="X8">
        <f t="shared" si="8"/>
        <v>2</v>
      </c>
      <c r="Z8" s="19" t="s">
        <v>71</v>
      </c>
      <c r="AB8" s="35" t="s">
        <v>80</v>
      </c>
      <c r="AC8" s="37">
        <f>RANK(AC10,($AC$6, $AC$10, $AC$19, $AC$25, $AC$33, $AC$40, $AC$45, $AC$48, $AC$52), 1)</f>
        <v>1</v>
      </c>
    </row>
    <row r="9" spans="1:29" x14ac:dyDescent="0.25">
      <c r="A9" s="8" t="s">
        <v>18</v>
      </c>
      <c r="C9">
        <v>67.16</v>
      </c>
      <c r="D9">
        <v>29</v>
      </c>
      <c r="E9" s="12">
        <f t="shared" si="0"/>
        <v>96.16</v>
      </c>
      <c r="F9">
        <f t="shared" si="1"/>
        <v>24</v>
      </c>
      <c r="H9">
        <v>25.91</v>
      </c>
      <c r="J9" s="12">
        <f t="shared" si="2"/>
        <v>25.91</v>
      </c>
      <c r="K9">
        <f t="shared" si="3"/>
        <v>1</v>
      </c>
      <c r="M9">
        <v>310</v>
      </c>
      <c r="N9">
        <v>10</v>
      </c>
      <c r="O9" s="12">
        <f t="shared" si="4"/>
        <v>320</v>
      </c>
      <c r="P9">
        <f t="shared" si="5"/>
        <v>2</v>
      </c>
      <c r="R9">
        <v>83.06</v>
      </c>
      <c r="S9">
        <v>70</v>
      </c>
      <c r="T9" s="12">
        <f t="shared" si="6"/>
        <v>153.06</v>
      </c>
      <c r="U9">
        <f t="shared" si="7"/>
        <v>25</v>
      </c>
      <c r="W9">
        <f>SUM(Table1[[#This Row],[Calc Time]],Table13[[#This Row],[Calc Time]],Table14[[#This Row],[Calc Time]],Table15[[#This Row],[Calc Time]])</f>
        <v>595.13</v>
      </c>
      <c r="X9">
        <f t="shared" si="8"/>
        <v>3</v>
      </c>
      <c r="Z9" t="s">
        <v>3</v>
      </c>
      <c r="AA9" s="20">
        <f>AVERAGE(X8:X16)</f>
        <v>19.888888888888889</v>
      </c>
      <c r="AB9" s="19" t="s">
        <v>65</v>
      </c>
      <c r="AC9" cm="1">
        <f t="array" ref="AC9">AVERAGE(SMALL(X8:X16, {1,2,3,4}))</f>
        <v>5</v>
      </c>
    </row>
    <row r="10" spans="1:29" x14ac:dyDescent="0.25">
      <c r="A10" s="8" t="s">
        <v>19</v>
      </c>
      <c r="C10">
        <v>69.44</v>
      </c>
      <c r="D10">
        <v>15</v>
      </c>
      <c r="E10" s="12">
        <f t="shared" si="0"/>
        <v>84.44</v>
      </c>
      <c r="F10">
        <f t="shared" si="1"/>
        <v>7</v>
      </c>
      <c r="H10">
        <v>29.07</v>
      </c>
      <c r="I10">
        <v>20</v>
      </c>
      <c r="J10" s="12">
        <f t="shared" si="2"/>
        <v>49.07</v>
      </c>
      <c r="K10">
        <f t="shared" si="3"/>
        <v>23</v>
      </c>
      <c r="M10">
        <v>317</v>
      </c>
      <c r="N10">
        <v>60</v>
      </c>
      <c r="O10" s="12">
        <f t="shared" si="4"/>
        <v>377</v>
      </c>
      <c r="P10">
        <f t="shared" si="5"/>
        <v>5</v>
      </c>
      <c r="R10">
        <v>85.55</v>
      </c>
      <c r="S10">
        <v>75</v>
      </c>
      <c r="T10" s="12">
        <f t="shared" si="6"/>
        <v>160.55000000000001</v>
      </c>
      <c r="U10">
        <f t="shared" si="7"/>
        <v>28</v>
      </c>
      <c r="W10">
        <f>SUM(Table1[[#This Row],[Calc Time]],Table13[[#This Row],[Calc Time]],Table14[[#This Row],[Calc Time]],Table15[[#This Row],[Calc Time]])</f>
        <v>671.06</v>
      </c>
      <c r="X10">
        <f t="shared" si="8"/>
        <v>9</v>
      </c>
      <c r="Z10" t="s">
        <v>1</v>
      </c>
      <c r="AA10" s="20">
        <f>AVERAGE(W8:W16)</f>
        <v>767.42111111111126</v>
      </c>
      <c r="AC10" cm="1">
        <f t="array" ref="AC10">SUM(SMALL(W8:W16, {1,2,3}))</f>
        <v>1838.49</v>
      </c>
    </row>
    <row r="11" spans="1:29" x14ac:dyDescent="0.25">
      <c r="A11" s="8" t="s">
        <v>20</v>
      </c>
      <c r="C11">
        <v>77.599999999999994</v>
      </c>
      <c r="D11">
        <v>38</v>
      </c>
      <c r="E11" s="12">
        <f t="shared" si="0"/>
        <v>115.6</v>
      </c>
      <c r="F11">
        <f t="shared" si="1"/>
        <v>45</v>
      </c>
      <c r="H11">
        <v>29.12</v>
      </c>
      <c r="I11">
        <v>10</v>
      </c>
      <c r="J11" s="12">
        <f t="shared" si="2"/>
        <v>39.120000000000005</v>
      </c>
      <c r="K11">
        <f t="shared" si="3"/>
        <v>18</v>
      </c>
      <c r="M11">
        <v>455</v>
      </c>
      <c r="N11">
        <v>40</v>
      </c>
      <c r="O11" s="12">
        <f t="shared" si="4"/>
        <v>495</v>
      </c>
      <c r="P11">
        <f t="shared" si="5"/>
        <v>28</v>
      </c>
      <c r="R11">
        <v>125.36</v>
      </c>
      <c r="S11">
        <v>115</v>
      </c>
      <c r="T11" s="12">
        <f t="shared" si="6"/>
        <v>240.36</v>
      </c>
      <c r="U11">
        <f t="shared" si="7"/>
        <v>51</v>
      </c>
      <c r="W11">
        <f>SUM(Table1[[#This Row],[Calc Time]],Table13[[#This Row],[Calc Time]],Table14[[#This Row],[Calc Time]],Table15[[#This Row],[Calc Time]])</f>
        <v>890.08</v>
      </c>
      <c r="X11">
        <f t="shared" si="8"/>
        <v>34</v>
      </c>
    </row>
    <row r="12" spans="1:29" x14ac:dyDescent="0.25">
      <c r="A12" s="8" t="s">
        <v>68</v>
      </c>
      <c r="C12">
        <v>76.48</v>
      </c>
      <c r="D12">
        <v>12</v>
      </c>
      <c r="E12" s="12">
        <f t="shared" si="0"/>
        <v>88.48</v>
      </c>
      <c r="F12">
        <f t="shared" si="1"/>
        <v>14</v>
      </c>
      <c r="H12">
        <v>28.51</v>
      </c>
      <c r="I12">
        <v>20</v>
      </c>
      <c r="J12" s="12">
        <f t="shared" si="2"/>
        <v>48.510000000000005</v>
      </c>
      <c r="K12">
        <f t="shared" si="3"/>
        <v>22</v>
      </c>
      <c r="M12">
        <v>339</v>
      </c>
      <c r="N12">
        <v>40</v>
      </c>
      <c r="O12" s="12">
        <f t="shared" si="4"/>
        <v>379</v>
      </c>
      <c r="P12">
        <f t="shared" si="5"/>
        <v>7</v>
      </c>
      <c r="R12">
        <v>77.47</v>
      </c>
      <c r="S12">
        <v>55</v>
      </c>
      <c r="T12" s="12">
        <f t="shared" si="6"/>
        <v>132.47</v>
      </c>
      <c r="U12">
        <f t="shared" si="7"/>
        <v>9</v>
      </c>
      <c r="W12">
        <f>SUM(Table1[[#This Row],[Calc Time]],Table13[[#This Row],[Calc Time]],Table14[[#This Row],[Calc Time]],Table15[[#This Row],[Calc Time]])</f>
        <v>648.46</v>
      </c>
      <c r="X12">
        <f t="shared" si="8"/>
        <v>6</v>
      </c>
    </row>
    <row r="13" spans="1:29" x14ac:dyDescent="0.25">
      <c r="A13" s="8" t="s">
        <v>66</v>
      </c>
      <c r="C13">
        <v>77.23</v>
      </c>
      <c r="D13">
        <v>9</v>
      </c>
      <c r="E13" s="12">
        <f t="shared" si="0"/>
        <v>86.23</v>
      </c>
      <c r="F13">
        <f t="shared" si="1"/>
        <v>12</v>
      </c>
      <c r="H13">
        <v>26.93</v>
      </c>
      <c r="I13">
        <v>10</v>
      </c>
      <c r="J13" s="12">
        <f t="shared" si="2"/>
        <v>36.93</v>
      </c>
      <c r="K13">
        <f t="shared" si="3"/>
        <v>14</v>
      </c>
      <c r="M13">
        <v>404</v>
      </c>
      <c r="N13">
        <v>200</v>
      </c>
      <c r="O13" s="12">
        <f t="shared" si="4"/>
        <v>604</v>
      </c>
      <c r="P13">
        <f t="shared" si="5"/>
        <v>40</v>
      </c>
      <c r="R13">
        <v>104.57</v>
      </c>
      <c r="S13">
        <v>40</v>
      </c>
      <c r="T13" s="12">
        <f t="shared" si="6"/>
        <v>144.57</v>
      </c>
      <c r="U13">
        <f t="shared" si="7"/>
        <v>17</v>
      </c>
      <c r="W13">
        <f>SUM(Table1[[#This Row],[Calc Time]],Table13[[#This Row],[Calc Time]],Table14[[#This Row],[Calc Time]],Table15[[#This Row],[Calc Time]])</f>
        <v>871.73</v>
      </c>
      <c r="X13">
        <f t="shared" si="8"/>
        <v>31</v>
      </c>
    </row>
    <row r="14" spans="1:29" x14ac:dyDescent="0.25">
      <c r="A14" s="8" t="s">
        <v>81</v>
      </c>
      <c r="C14">
        <v>65.930000000000007</v>
      </c>
      <c r="D14">
        <v>34</v>
      </c>
      <c r="E14" s="12">
        <f t="shared" si="0"/>
        <v>99.93</v>
      </c>
      <c r="F14">
        <f t="shared" si="1"/>
        <v>30</v>
      </c>
      <c r="H14">
        <v>35.159999999999997</v>
      </c>
      <c r="I14">
        <v>120</v>
      </c>
      <c r="J14" s="12">
        <f t="shared" si="2"/>
        <v>155.16</v>
      </c>
      <c r="K14">
        <f t="shared" si="3"/>
        <v>46</v>
      </c>
      <c r="M14">
        <v>373</v>
      </c>
      <c r="N14">
        <v>190</v>
      </c>
      <c r="O14" s="12">
        <f t="shared" si="4"/>
        <v>563</v>
      </c>
      <c r="P14">
        <f t="shared" si="5"/>
        <v>35</v>
      </c>
      <c r="R14">
        <v>95.16</v>
      </c>
      <c r="S14">
        <v>60</v>
      </c>
      <c r="T14" s="12">
        <f t="shared" si="6"/>
        <v>155.16</v>
      </c>
      <c r="U14">
        <f t="shared" si="7"/>
        <v>26</v>
      </c>
      <c r="W14">
        <f>SUM(Table1[[#This Row],[Calc Time]],Table13[[#This Row],[Calc Time]],Table14[[#This Row],[Calc Time]],Table15[[#This Row],[Calc Time]])</f>
        <v>973.25</v>
      </c>
      <c r="X14">
        <f t="shared" si="8"/>
        <v>41</v>
      </c>
    </row>
    <row r="15" spans="1:29" x14ac:dyDescent="0.25">
      <c r="A15" s="8" t="s">
        <v>21</v>
      </c>
      <c r="C15">
        <v>80.650000000000006</v>
      </c>
      <c r="D15">
        <v>46</v>
      </c>
      <c r="E15" s="12">
        <f t="shared" si="0"/>
        <v>126.65</v>
      </c>
      <c r="F15">
        <f t="shared" si="1"/>
        <v>50</v>
      </c>
      <c r="H15">
        <v>34.04</v>
      </c>
      <c r="J15" s="12">
        <f t="shared" si="2"/>
        <v>34.04</v>
      </c>
      <c r="K15">
        <f t="shared" si="3"/>
        <v>10</v>
      </c>
      <c r="M15">
        <v>378</v>
      </c>
      <c r="N15">
        <v>90</v>
      </c>
      <c r="O15" s="12">
        <f t="shared" si="4"/>
        <v>468</v>
      </c>
      <c r="P15">
        <f t="shared" si="5"/>
        <v>22</v>
      </c>
      <c r="R15">
        <v>95.66</v>
      </c>
      <c r="S15">
        <v>55</v>
      </c>
      <c r="T15" s="12">
        <f t="shared" si="6"/>
        <v>150.66</v>
      </c>
      <c r="U15">
        <f t="shared" si="7"/>
        <v>22</v>
      </c>
      <c r="W15">
        <f>SUM(Table1[[#This Row],[Calc Time]],Table13[[#This Row],[Calc Time]],Table14[[#This Row],[Calc Time]],Table15[[#This Row],[Calc Time]])</f>
        <v>779.35</v>
      </c>
      <c r="X15">
        <f t="shared" si="8"/>
        <v>21</v>
      </c>
    </row>
    <row r="16" spans="1:29" ht="15.75" thickBot="1" x14ac:dyDescent="0.3">
      <c r="A16" s="13" t="s">
        <v>64</v>
      </c>
      <c r="B16" s="14"/>
      <c r="C16" s="14">
        <v>81.7</v>
      </c>
      <c r="D16" s="14">
        <v>24</v>
      </c>
      <c r="E16" s="15">
        <f t="shared" si="0"/>
        <v>105.7</v>
      </c>
      <c r="F16" s="14">
        <f t="shared" si="1"/>
        <v>34</v>
      </c>
      <c r="G16" s="14"/>
      <c r="H16" s="14">
        <v>26.13</v>
      </c>
      <c r="I16" s="14"/>
      <c r="J16" s="15">
        <f t="shared" si="2"/>
        <v>26.13</v>
      </c>
      <c r="K16" s="14">
        <f t="shared" si="3"/>
        <v>2</v>
      </c>
      <c r="L16" s="14"/>
      <c r="M16" s="14">
        <v>441</v>
      </c>
      <c r="N16" s="14">
        <v>170</v>
      </c>
      <c r="O16" s="15">
        <f t="shared" si="4"/>
        <v>611</v>
      </c>
      <c r="P16" s="14">
        <f t="shared" si="5"/>
        <v>41</v>
      </c>
      <c r="Q16" s="14"/>
      <c r="R16" s="14">
        <v>90</v>
      </c>
      <c r="S16" s="14">
        <v>50</v>
      </c>
      <c r="T16" s="15">
        <f t="shared" si="6"/>
        <v>140</v>
      </c>
      <c r="U16" s="14">
        <f t="shared" si="7"/>
        <v>12</v>
      </c>
      <c r="V16" s="14"/>
      <c r="W16" s="14">
        <f>SUM(Table1[[#This Row],[Calc Time]],Table13[[#This Row],[Calc Time]],Table14[[#This Row],[Calc Time]],Table15[[#This Row],[Calc Time]])</f>
        <v>882.83</v>
      </c>
      <c r="X16" s="14">
        <f t="shared" si="8"/>
        <v>32</v>
      </c>
      <c r="Y16" s="14"/>
      <c r="Z16" s="14"/>
      <c r="AA16" s="14"/>
    </row>
    <row r="17" spans="1:29" x14ac:dyDescent="0.25">
      <c r="A17" s="10" t="s">
        <v>37</v>
      </c>
      <c r="C17">
        <v>77.37</v>
      </c>
      <c r="D17">
        <v>24</v>
      </c>
      <c r="E17" s="12">
        <f t="shared" si="0"/>
        <v>101.37</v>
      </c>
      <c r="F17">
        <f t="shared" si="1"/>
        <v>32</v>
      </c>
      <c r="H17">
        <v>29.88</v>
      </c>
      <c r="I17">
        <v>10</v>
      </c>
      <c r="J17" s="12">
        <f t="shared" si="2"/>
        <v>39.879999999999995</v>
      </c>
      <c r="K17">
        <f t="shared" si="3"/>
        <v>19</v>
      </c>
      <c r="M17">
        <v>350</v>
      </c>
      <c r="N17">
        <v>100</v>
      </c>
      <c r="O17" s="12">
        <f t="shared" si="4"/>
        <v>450</v>
      </c>
      <c r="P17">
        <f t="shared" si="5"/>
        <v>16</v>
      </c>
      <c r="R17">
        <v>79.98</v>
      </c>
      <c r="S17">
        <v>85</v>
      </c>
      <c r="T17" s="12">
        <f t="shared" si="6"/>
        <v>164.98000000000002</v>
      </c>
      <c r="U17">
        <f t="shared" si="7"/>
        <v>35</v>
      </c>
      <c r="W17">
        <f>SUM(Table1[[#This Row],[Calc Time]],Table13[[#This Row],[Calc Time]],Table14[[#This Row],[Calc Time]],Table15[[#This Row],[Calc Time]])</f>
        <v>756.23</v>
      </c>
      <c r="X17">
        <f t="shared" si="8"/>
        <v>19</v>
      </c>
      <c r="Z17" s="19" t="s">
        <v>73</v>
      </c>
      <c r="AB17" s="35" t="s">
        <v>80</v>
      </c>
      <c r="AC17" s="37">
        <f>RANK(AC19,($AC$6, $AC$10, $AC$19, $AC$25, $AC$33, $AC$40, $AC$45, $AC$48, $AC$52), 1)</f>
        <v>3</v>
      </c>
    </row>
    <row r="18" spans="1:29" x14ac:dyDescent="0.25">
      <c r="A18" s="10" t="s">
        <v>38</v>
      </c>
      <c r="C18">
        <v>76.12</v>
      </c>
      <c r="D18">
        <v>9</v>
      </c>
      <c r="E18" s="12">
        <f t="shared" si="0"/>
        <v>85.12</v>
      </c>
      <c r="F18">
        <f t="shared" si="1"/>
        <v>10</v>
      </c>
      <c r="H18">
        <v>34.25</v>
      </c>
      <c r="I18">
        <v>20</v>
      </c>
      <c r="J18" s="12">
        <f t="shared" si="2"/>
        <v>54.25</v>
      </c>
      <c r="K18">
        <f t="shared" si="3"/>
        <v>29</v>
      </c>
      <c r="M18">
        <v>332</v>
      </c>
      <c r="N18">
        <v>90</v>
      </c>
      <c r="O18" s="12">
        <f t="shared" si="4"/>
        <v>422</v>
      </c>
      <c r="P18">
        <f t="shared" si="5"/>
        <v>13</v>
      </c>
      <c r="R18">
        <v>76.17</v>
      </c>
      <c r="S18">
        <v>45</v>
      </c>
      <c r="T18" s="12">
        <f t="shared" si="6"/>
        <v>121.17</v>
      </c>
      <c r="U18">
        <f t="shared" si="7"/>
        <v>6</v>
      </c>
      <c r="W18">
        <f>SUM(Table1[[#This Row],[Calc Time]],Table13[[#This Row],[Calc Time]],Table14[[#This Row],[Calc Time]],Table15[[#This Row],[Calc Time]])</f>
        <v>682.54</v>
      </c>
      <c r="X18">
        <f t="shared" si="8"/>
        <v>11</v>
      </c>
      <c r="Z18" t="s">
        <v>3</v>
      </c>
      <c r="AA18" s="20">
        <f>AVERAGE(X17:X22)</f>
        <v>20.666666666666668</v>
      </c>
      <c r="AB18" s="19" t="s">
        <v>65</v>
      </c>
      <c r="AC18" cm="1">
        <f t="array" ref="AC18">AVERAGE(SMALL(X17:X22, {1,2,3,4}))</f>
        <v>14.5</v>
      </c>
    </row>
    <row r="19" spans="1:29" x14ac:dyDescent="0.25">
      <c r="A19" s="10" t="s">
        <v>39</v>
      </c>
      <c r="C19">
        <v>77.14</v>
      </c>
      <c r="D19">
        <v>20</v>
      </c>
      <c r="E19" s="12">
        <f t="shared" si="0"/>
        <v>97.14</v>
      </c>
      <c r="F19">
        <f t="shared" si="1"/>
        <v>26</v>
      </c>
      <c r="H19">
        <v>44.59</v>
      </c>
      <c r="I19">
        <v>10</v>
      </c>
      <c r="J19" s="12">
        <f t="shared" si="2"/>
        <v>54.59</v>
      </c>
      <c r="K19">
        <f t="shared" si="3"/>
        <v>30</v>
      </c>
      <c r="M19">
        <v>362</v>
      </c>
      <c r="N19">
        <v>80</v>
      </c>
      <c r="O19" s="12">
        <f t="shared" si="4"/>
        <v>442</v>
      </c>
      <c r="P19">
        <f t="shared" si="5"/>
        <v>15</v>
      </c>
      <c r="R19">
        <v>84.01</v>
      </c>
      <c r="S19">
        <v>90</v>
      </c>
      <c r="T19" s="12">
        <f t="shared" si="6"/>
        <v>174.01</v>
      </c>
      <c r="U19">
        <f t="shared" si="7"/>
        <v>40</v>
      </c>
      <c r="W19">
        <f>SUM(Table1[[#This Row],[Calc Time]],Table13[[#This Row],[Calc Time]],Table14[[#This Row],[Calc Time]],Table15[[#This Row],[Calc Time]])</f>
        <v>767.74</v>
      </c>
      <c r="X19">
        <f t="shared" si="8"/>
        <v>20</v>
      </c>
      <c r="Z19" t="s">
        <v>1</v>
      </c>
      <c r="AA19" s="20">
        <f>AVERAGE(W17:W22)</f>
        <v>786.05666666666673</v>
      </c>
      <c r="AC19" cm="1">
        <f t="array" ref="AC19">SUM(SMALL(W17:W22, {1,2,3}))</f>
        <v>2108.33</v>
      </c>
    </row>
    <row r="20" spans="1:29" x14ac:dyDescent="0.25">
      <c r="A20" s="10" t="s">
        <v>40</v>
      </c>
      <c r="C20">
        <v>76.739999999999995</v>
      </c>
      <c r="D20">
        <v>32</v>
      </c>
      <c r="E20" s="12">
        <f t="shared" si="0"/>
        <v>108.74</v>
      </c>
      <c r="F20">
        <f t="shared" si="1"/>
        <v>37</v>
      </c>
      <c r="H20">
        <v>37.56</v>
      </c>
      <c r="J20" s="12">
        <f t="shared" si="2"/>
        <v>37.56</v>
      </c>
      <c r="K20">
        <f t="shared" si="3"/>
        <v>17</v>
      </c>
      <c r="M20">
        <v>349</v>
      </c>
      <c r="N20">
        <v>140</v>
      </c>
      <c r="O20" s="12">
        <f t="shared" si="4"/>
        <v>489</v>
      </c>
      <c r="P20">
        <f t="shared" si="5"/>
        <v>27</v>
      </c>
      <c r="R20">
        <v>98.15</v>
      </c>
      <c r="S20">
        <v>65</v>
      </c>
      <c r="T20" s="12">
        <f t="shared" si="6"/>
        <v>163.15</v>
      </c>
      <c r="U20">
        <f t="shared" si="7"/>
        <v>31</v>
      </c>
      <c r="W20">
        <f>SUM(Table1[[#This Row],[Calc Time]],Table13[[#This Row],[Calc Time]],Table14[[#This Row],[Calc Time]],Table15[[#This Row],[Calc Time]])</f>
        <v>798.44999999999993</v>
      </c>
      <c r="X20">
        <f t="shared" si="8"/>
        <v>23</v>
      </c>
    </row>
    <row r="21" spans="1:29" x14ac:dyDescent="0.25">
      <c r="A21" s="10" t="s">
        <v>41</v>
      </c>
      <c r="C21">
        <v>76.38</v>
      </c>
      <c r="D21">
        <v>14</v>
      </c>
      <c r="E21" s="12">
        <f t="shared" si="0"/>
        <v>90.38</v>
      </c>
      <c r="F21">
        <f t="shared" si="1"/>
        <v>18</v>
      </c>
      <c r="H21">
        <v>43.83</v>
      </c>
      <c r="I21">
        <v>10</v>
      </c>
      <c r="J21" s="12">
        <f t="shared" si="2"/>
        <v>53.83</v>
      </c>
      <c r="K21">
        <f t="shared" si="3"/>
        <v>27</v>
      </c>
      <c r="M21">
        <v>314</v>
      </c>
      <c r="N21">
        <v>70</v>
      </c>
      <c r="O21" s="12">
        <f t="shared" si="4"/>
        <v>384</v>
      </c>
      <c r="P21">
        <f t="shared" si="5"/>
        <v>8</v>
      </c>
      <c r="R21">
        <v>86.35</v>
      </c>
      <c r="S21">
        <v>55</v>
      </c>
      <c r="T21" s="12">
        <f t="shared" si="6"/>
        <v>141.35</v>
      </c>
      <c r="U21">
        <f t="shared" si="7"/>
        <v>13</v>
      </c>
      <c r="W21">
        <f>SUM(Table1[[#This Row],[Calc Time]],Table13[[#This Row],[Calc Time]],Table14[[#This Row],[Calc Time]],Table15[[#This Row],[Calc Time]])</f>
        <v>669.56000000000006</v>
      </c>
      <c r="X21">
        <f t="shared" si="8"/>
        <v>8</v>
      </c>
    </row>
    <row r="22" spans="1:29" ht="15.75" thickBot="1" x14ac:dyDescent="0.3">
      <c r="A22" s="16" t="s">
        <v>42</v>
      </c>
      <c r="B22" s="14"/>
      <c r="C22" s="14">
        <v>96.07</v>
      </c>
      <c r="D22" s="14">
        <v>3</v>
      </c>
      <c r="E22" s="15">
        <f t="shared" si="0"/>
        <v>99.07</v>
      </c>
      <c r="F22" s="14">
        <f t="shared" si="1"/>
        <v>28</v>
      </c>
      <c r="G22" s="14"/>
      <c r="H22" s="14">
        <v>142.04</v>
      </c>
      <c r="I22" s="14">
        <v>20</v>
      </c>
      <c r="J22" s="15">
        <f t="shared" si="2"/>
        <v>162.04</v>
      </c>
      <c r="K22" s="14">
        <f t="shared" si="3"/>
        <v>48</v>
      </c>
      <c r="L22" s="14"/>
      <c r="M22" s="14">
        <v>397</v>
      </c>
      <c r="N22" s="14">
        <v>190</v>
      </c>
      <c r="O22" s="15">
        <f t="shared" si="4"/>
        <v>587</v>
      </c>
      <c r="P22" s="14">
        <f t="shared" si="5"/>
        <v>38</v>
      </c>
      <c r="Q22" s="14"/>
      <c r="R22" s="14">
        <v>93.71</v>
      </c>
      <c r="S22" s="14">
        <v>100</v>
      </c>
      <c r="T22" s="15">
        <f t="shared" si="6"/>
        <v>193.70999999999998</v>
      </c>
      <c r="U22" s="14">
        <f t="shared" si="7"/>
        <v>49</v>
      </c>
      <c r="V22" s="14"/>
      <c r="W22" s="14">
        <f>SUM(Table1[[#This Row],[Calc Time]],Table13[[#This Row],[Calc Time]],Table14[[#This Row],[Calc Time]],Table15[[#This Row],[Calc Time]])</f>
        <v>1041.82</v>
      </c>
      <c r="X22" s="14">
        <f t="shared" si="8"/>
        <v>43</v>
      </c>
      <c r="Y22" s="14"/>
      <c r="Z22" s="14"/>
      <c r="AA22" s="14"/>
    </row>
    <row r="23" spans="1:29" x14ac:dyDescent="0.25">
      <c r="A23" s="10" t="s">
        <v>43</v>
      </c>
      <c r="C23">
        <v>74.58</v>
      </c>
      <c r="D23">
        <v>21</v>
      </c>
      <c r="E23" s="12">
        <f t="shared" si="0"/>
        <v>95.58</v>
      </c>
      <c r="F23">
        <f t="shared" si="1"/>
        <v>22</v>
      </c>
      <c r="H23">
        <v>48.75</v>
      </c>
      <c r="I23">
        <v>30</v>
      </c>
      <c r="J23" s="12">
        <f t="shared" si="2"/>
        <v>78.75</v>
      </c>
      <c r="K23">
        <f t="shared" si="3"/>
        <v>38</v>
      </c>
      <c r="M23">
        <v>334</v>
      </c>
      <c r="N23">
        <v>120</v>
      </c>
      <c r="O23" s="12">
        <f t="shared" si="4"/>
        <v>454</v>
      </c>
      <c r="P23">
        <f t="shared" si="5"/>
        <v>18</v>
      </c>
      <c r="R23">
        <v>74.09</v>
      </c>
      <c r="S23">
        <v>30</v>
      </c>
      <c r="T23" s="12">
        <f t="shared" si="6"/>
        <v>104.09</v>
      </c>
      <c r="U23">
        <f t="shared" si="7"/>
        <v>3</v>
      </c>
      <c r="W23">
        <f>SUM(Table1[[#This Row],[Calc Time]],Table13[[#This Row],[Calc Time]],Table14[[#This Row],[Calc Time]],Table15[[#This Row],[Calc Time]])</f>
        <v>732.42</v>
      </c>
      <c r="X23">
        <f t="shared" si="8"/>
        <v>18</v>
      </c>
      <c r="Z23" s="19" t="s">
        <v>74</v>
      </c>
      <c r="AB23" s="35" t="s">
        <v>80</v>
      </c>
      <c r="AC23" s="37">
        <f>RANK(AC25,($AC$6, $AC$10, $AC$19, $AC$25, $AC$33, $AC$40, $AC$45, $AC$48, $AC$52), 1)</f>
        <v>2</v>
      </c>
    </row>
    <row r="24" spans="1:29" x14ac:dyDescent="0.25">
      <c r="A24" s="10" t="s">
        <v>44</v>
      </c>
      <c r="C24">
        <v>78.489999999999995</v>
      </c>
      <c r="D24">
        <v>6</v>
      </c>
      <c r="E24" s="12">
        <f t="shared" si="0"/>
        <v>84.49</v>
      </c>
      <c r="F24">
        <f t="shared" si="1"/>
        <v>8</v>
      </c>
      <c r="H24">
        <v>35.21</v>
      </c>
      <c r="J24" s="12">
        <f t="shared" si="2"/>
        <v>35.21</v>
      </c>
      <c r="K24">
        <f t="shared" si="3"/>
        <v>12</v>
      </c>
      <c r="M24">
        <v>342</v>
      </c>
      <c r="N24">
        <v>110</v>
      </c>
      <c r="O24" s="12">
        <f t="shared" si="4"/>
        <v>452</v>
      </c>
      <c r="P24">
        <f t="shared" si="5"/>
        <v>17</v>
      </c>
      <c r="R24">
        <v>78.73</v>
      </c>
      <c r="S24">
        <v>70</v>
      </c>
      <c r="T24" s="12">
        <f t="shared" si="6"/>
        <v>148.73000000000002</v>
      </c>
      <c r="U24">
        <f t="shared" si="7"/>
        <v>21</v>
      </c>
      <c r="W24">
        <f>SUM(Table1[[#This Row],[Calc Time]],Table13[[#This Row],[Calc Time]],Table14[[#This Row],[Calc Time]],Table15[[#This Row],[Calc Time]])</f>
        <v>720.43000000000006</v>
      </c>
      <c r="X24">
        <f t="shared" si="8"/>
        <v>16</v>
      </c>
      <c r="Z24" t="s">
        <v>3</v>
      </c>
      <c r="AA24">
        <f>AVERAGE(X23:X26, X28:X30)</f>
        <v>18.142857142857142</v>
      </c>
      <c r="AB24" s="19" t="s">
        <v>65</v>
      </c>
      <c r="AC24" cm="1">
        <f t="array" ref="AC24">AVERAGE(SMALL((X23:X26, X28:X30), {1,2,3,4}))</f>
        <v>10.75</v>
      </c>
    </row>
    <row r="25" spans="1:29" x14ac:dyDescent="0.25">
      <c r="A25" s="10" t="s">
        <v>45</v>
      </c>
      <c r="C25">
        <v>66.680000000000007</v>
      </c>
      <c r="D25">
        <v>17</v>
      </c>
      <c r="E25" s="12">
        <f t="shared" si="0"/>
        <v>83.68</v>
      </c>
      <c r="F25">
        <f t="shared" si="1"/>
        <v>5</v>
      </c>
      <c r="H25">
        <v>34.01</v>
      </c>
      <c r="J25" s="12">
        <f t="shared" si="2"/>
        <v>34.01</v>
      </c>
      <c r="K25">
        <f t="shared" si="3"/>
        <v>9</v>
      </c>
      <c r="M25">
        <v>335</v>
      </c>
      <c r="N25">
        <v>120</v>
      </c>
      <c r="O25" s="12">
        <f t="shared" si="4"/>
        <v>455</v>
      </c>
      <c r="P25">
        <f t="shared" si="5"/>
        <v>20</v>
      </c>
      <c r="R25">
        <v>88.56</v>
      </c>
      <c r="S25">
        <v>55</v>
      </c>
      <c r="T25" s="12">
        <f t="shared" si="6"/>
        <v>143.56</v>
      </c>
      <c r="U25">
        <f t="shared" si="7"/>
        <v>16</v>
      </c>
      <c r="W25">
        <f>SUM(Table1[[#This Row],[Calc Time]],Table13[[#This Row],[Calc Time]],Table14[[#This Row],[Calc Time]],Table15[[#This Row],[Calc Time]])</f>
        <v>716.25</v>
      </c>
      <c r="X25">
        <f t="shared" si="8"/>
        <v>15</v>
      </c>
      <c r="Z25" t="s">
        <v>1</v>
      </c>
      <c r="AA25">
        <f>AVERAGE(W23:W26,W28:W30)</f>
        <v>756.95142857142855</v>
      </c>
      <c r="AC25" cm="1">
        <f t="array" ref="AC25">SUM(SMALL((W23:W26, W28:W30), {1,2,3}))</f>
        <v>2009.84</v>
      </c>
    </row>
    <row r="26" spans="1:29" x14ac:dyDescent="0.25">
      <c r="A26" s="10" t="s">
        <v>46</v>
      </c>
      <c r="C26">
        <v>73.989999999999995</v>
      </c>
      <c r="D26">
        <v>18</v>
      </c>
      <c r="E26" s="12">
        <f t="shared" si="0"/>
        <v>91.99</v>
      </c>
      <c r="F26">
        <f t="shared" si="1"/>
        <v>20</v>
      </c>
      <c r="H26">
        <v>27.98</v>
      </c>
      <c r="I26">
        <v>20</v>
      </c>
      <c r="J26" s="12">
        <f t="shared" si="2"/>
        <v>47.980000000000004</v>
      </c>
      <c r="K26">
        <f t="shared" si="3"/>
        <v>21</v>
      </c>
      <c r="M26">
        <v>308</v>
      </c>
      <c r="N26">
        <v>70</v>
      </c>
      <c r="O26" s="12">
        <f t="shared" si="4"/>
        <v>378</v>
      </c>
      <c r="P26">
        <f t="shared" si="5"/>
        <v>6</v>
      </c>
      <c r="R26">
        <v>75.06</v>
      </c>
      <c r="S26">
        <v>45</v>
      </c>
      <c r="T26" s="12">
        <f t="shared" si="6"/>
        <v>120.06</v>
      </c>
      <c r="U26">
        <f t="shared" si="7"/>
        <v>5</v>
      </c>
      <c r="W26">
        <f>SUM(Table1[[#This Row],[Calc Time]],Table13[[#This Row],[Calc Time]],Table14[[#This Row],[Calc Time]],Table15[[#This Row],[Calc Time]])</f>
        <v>638.03</v>
      </c>
      <c r="X26">
        <f t="shared" si="8"/>
        <v>5</v>
      </c>
    </row>
    <row r="27" spans="1:29" s="24" customFormat="1" x14ac:dyDescent="0.25">
      <c r="A27" s="23" t="s">
        <v>47</v>
      </c>
      <c r="E27" s="25">
        <f t="shared" si="0"/>
        <v>0</v>
      </c>
      <c r="F27" s="24" t="str">
        <f t="shared" si="1"/>
        <v/>
      </c>
      <c r="J27" s="25">
        <f t="shared" si="2"/>
        <v>0</v>
      </c>
      <c r="K27" s="24" t="str">
        <f t="shared" si="3"/>
        <v/>
      </c>
      <c r="O27" s="25">
        <f t="shared" si="4"/>
        <v>0</v>
      </c>
      <c r="P27" s="24" t="str">
        <f t="shared" si="5"/>
        <v/>
      </c>
      <c r="T27" s="25">
        <f t="shared" si="6"/>
        <v>0</v>
      </c>
      <c r="U27" s="24" t="str">
        <f t="shared" si="7"/>
        <v/>
      </c>
      <c r="W27" s="24">
        <f>SUM(Table1[[#This Row],[Calc Time]],Table13[[#This Row],[Calc Time]],Table14[[#This Row],[Calc Time]],Table15[[#This Row],[Calc Time]])</f>
        <v>0</v>
      </c>
      <c r="X27" s="24" t="str">
        <f t="shared" si="8"/>
        <v/>
      </c>
    </row>
    <row r="28" spans="1:29" x14ac:dyDescent="0.25">
      <c r="A28" s="10" t="s">
        <v>48</v>
      </c>
      <c r="C28">
        <v>65.790000000000006</v>
      </c>
      <c r="D28">
        <v>21</v>
      </c>
      <c r="E28" s="12">
        <f t="shared" si="0"/>
        <v>86.79</v>
      </c>
      <c r="F28">
        <f t="shared" si="1"/>
        <v>13</v>
      </c>
      <c r="H28">
        <v>23.73</v>
      </c>
      <c r="I28">
        <v>30</v>
      </c>
      <c r="J28" s="12">
        <f t="shared" si="2"/>
        <v>53.730000000000004</v>
      </c>
      <c r="K28">
        <f t="shared" si="3"/>
        <v>26</v>
      </c>
      <c r="M28">
        <v>280</v>
      </c>
      <c r="N28">
        <v>140</v>
      </c>
      <c r="O28" s="12">
        <f t="shared" si="4"/>
        <v>420</v>
      </c>
      <c r="P28">
        <f t="shared" si="5"/>
        <v>11</v>
      </c>
      <c r="R28">
        <v>65.040000000000006</v>
      </c>
      <c r="S28">
        <v>30</v>
      </c>
      <c r="T28" s="12">
        <f t="shared" si="6"/>
        <v>95.04</v>
      </c>
      <c r="U28">
        <f t="shared" si="7"/>
        <v>1</v>
      </c>
      <c r="W28">
        <f>SUM(Table1[[#This Row],[Calc Time]],Table13[[#This Row],[Calc Time]],Table14[[#This Row],[Calc Time]],Table15[[#This Row],[Calc Time]])</f>
        <v>655.56</v>
      </c>
      <c r="X28">
        <f t="shared" si="8"/>
        <v>7</v>
      </c>
    </row>
    <row r="29" spans="1:29" x14ac:dyDescent="0.25">
      <c r="A29" s="10" t="s">
        <v>49</v>
      </c>
      <c r="C29">
        <v>84.43</v>
      </c>
      <c r="D29">
        <v>16</v>
      </c>
      <c r="E29" s="12">
        <f t="shared" si="0"/>
        <v>100.43</v>
      </c>
      <c r="F29">
        <f t="shared" si="1"/>
        <v>31</v>
      </c>
      <c r="H29">
        <v>31.56</v>
      </c>
      <c r="I29">
        <v>20</v>
      </c>
      <c r="J29" s="12">
        <f t="shared" si="2"/>
        <v>51.56</v>
      </c>
      <c r="K29">
        <f t="shared" si="3"/>
        <v>24</v>
      </c>
      <c r="M29">
        <v>371</v>
      </c>
      <c r="N29">
        <v>100</v>
      </c>
      <c r="O29" s="12">
        <f t="shared" si="4"/>
        <v>471</v>
      </c>
      <c r="P29">
        <f t="shared" si="5"/>
        <v>24</v>
      </c>
      <c r="R29">
        <v>82.15</v>
      </c>
      <c r="S29">
        <v>80</v>
      </c>
      <c r="T29" s="12">
        <f t="shared" si="6"/>
        <v>162.15</v>
      </c>
      <c r="U29">
        <f t="shared" si="7"/>
        <v>30</v>
      </c>
      <c r="W29">
        <f>SUM(Table1[[#This Row],[Calc Time]],Table13[[#This Row],[Calc Time]],Table14[[#This Row],[Calc Time]],Table15[[#This Row],[Calc Time]])</f>
        <v>785.14</v>
      </c>
      <c r="X29">
        <f t="shared" si="8"/>
        <v>22</v>
      </c>
    </row>
    <row r="30" spans="1:29" ht="15.75" thickBot="1" x14ac:dyDescent="0.3">
      <c r="A30" s="16" t="s">
        <v>50</v>
      </c>
      <c r="B30" s="14"/>
      <c r="C30" s="14">
        <v>84.05</v>
      </c>
      <c r="D30" s="14">
        <v>6</v>
      </c>
      <c r="E30" s="15">
        <f t="shared" si="0"/>
        <v>90.05</v>
      </c>
      <c r="F30" s="14">
        <f t="shared" si="1"/>
        <v>17</v>
      </c>
      <c r="G30" s="14"/>
      <c r="H30" s="14">
        <v>34.840000000000003</v>
      </c>
      <c r="I30" s="14"/>
      <c r="J30" s="15">
        <f t="shared" si="2"/>
        <v>34.840000000000003</v>
      </c>
      <c r="K30" s="14">
        <f t="shared" si="3"/>
        <v>11</v>
      </c>
      <c r="L30" s="14"/>
      <c r="M30" s="14">
        <v>363</v>
      </c>
      <c r="N30" s="14">
        <v>390</v>
      </c>
      <c r="O30" s="15">
        <f t="shared" si="4"/>
        <v>753</v>
      </c>
      <c r="P30" s="14">
        <f t="shared" si="5"/>
        <v>46</v>
      </c>
      <c r="Q30" s="14"/>
      <c r="R30" s="14">
        <v>92.94</v>
      </c>
      <c r="S30" s="14">
        <v>80</v>
      </c>
      <c r="T30" s="15">
        <f t="shared" si="6"/>
        <v>172.94</v>
      </c>
      <c r="U30" s="14">
        <f t="shared" si="7"/>
        <v>39</v>
      </c>
      <c r="V30" s="14"/>
      <c r="W30" s="14">
        <f>SUM(Table1[[#This Row],[Calc Time]],Table13[[#This Row],[Calc Time]],Table14[[#This Row],[Calc Time]],Table15[[#This Row],[Calc Time]])</f>
        <v>1050.83</v>
      </c>
      <c r="X30" s="14">
        <f t="shared" si="8"/>
        <v>44</v>
      </c>
      <c r="Y30" s="14"/>
      <c r="Z30" s="14"/>
      <c r="AA30" s="14"/>
    </row>
    <row r="31" spans="1:29" x14ac:dyDescent="0.25">
      <c r="A31" s="11" t="s">
        <v>51</v>
      </c>
      <c r="C31">
        <v>78.209999999999994</v>
      </c>
      <c r="D31">
        <v>29</v>
      </c>
      <c r="E31" s="12">
        <f t="shared" si="0"/>
        <v>107.21</v>
      </c>
      <c r="F31">
        <f t="shared" si="1"/>
        <v>36</v>
      </c>
      <c r="H31">
        <v>46.28</v>
      </c>
      <c r="I31">
        <v>40</v>
      </c>
      <c r="J31" s="12">
        <f t="shared" si="2"/>
        <v>86.28</v>
      </c>
      <c r="K31">
        <f t="shared" si="3"/>
        <v>42</v>
      </c>
      <c r="M31">
        <v>471</v>
      </c>
      <c r="N31">
        <v>190</v>
      </c>
      <c r="O31" s="12">
        <f t="shared" si="4"/>
        <v>661</v>
      </c>
      <c r="P31">
        <f t="shared" si="5"/>
        <v>43</v>
      </c>
      <c r="R31">
        <v>113.8</v>
      </c>
      <c r="S31">
        <v>70</v>
      </c>
      <c r="T31" s="12">
        <f t="shared" si="6"/>
        <v>183.8</v>
      </c>
      <c r="U31">
        <f t="shared" si="7"/>
        <v>44</v>
      </c>
      <c r="W31">
        <f>SUM(Table1[[#This Row],[Calc Time]],Table13[[#This Row],[Calc Time]],Table14[[#This Row],[Calc Time]],Table15[[#This Row],[Calc Time]])</f>
        <v>1038.29</v>
      </c>
      <c r="X31">
        <f t="shared" si="8"/>
        <v>42</v>
      </c>
      <c r="Z31" s="19" t="s">
        <v>75</v>
      </c>
      <c r="AB31" s="35" t="s">
        <v>80</v>
      </c>
      <c r="AC31" s="36">
        <f>RANK(AC33,($AC$6, $AC$10, $AC$19, $AC$25, $AC$33, $AC$40, $AC$45, $AC$48, $AC$52), 1)</f>
        <v>7</v>
      </c>
    </row>
    <row r="32" spans="1:29" x14ac:dyDescent="0.25">
      <c r="A32" s="11" t="s">
        <v>52</v>
      </c>
      <c r="C32">
        <v>75.849999999999994</v>
      </c>
      <c r="D32">
        <v>6</v>
      </c>
      <c r="E32" s="12">
        <f t="shared" si="0"/>
        <v>81.849999999999994</v>
      </c>
      <c r="F32">
        <f t="shared" si="1"/>
        <v>3</v>
      </c>
      <c r="H32">
        <v>67.239999999999995</v>
      </c>
      <c r="I32">
        <v>30</v>
      </c>
      <c r="J32" s="12">
        <f t="shared" si="2"/>
        <v>97.24</v>
      </c>
      <c r="K32">
        <f t="shared" si="3"/>
        <v>43</v>
      </c>
      <c r="M32">
        <v>400</v>
      </c>
      <c r="N32">
        <v>160</v>
      </c>
      <c r="O32" s="12">
        <f t="shared" si="4"/>
        <v>560</v>
      </c>
      <c r="P32">
        <f t="shared" si="5"/>
        <v>34</v>
      </c>
      <c r="R32">
        <v>91.81</v>
      </c>
      <c r="S32">
        <v>80</v>
      </c>
      <c r="T32" s="12">
        <f t="shared" si="6"/>
        <v>171.81</v>
      </c>
      <c r="U32">
        <f t="shared" si="7"/>
        <v>37</v>
      </c>
      <c r="W32">
        <f>SUM(Table1[[#This Row],[Calc Time]],Table13[[#This Row],[Calc Time]],Table14[[#This Row],[Calc Time]],Table15[[#This Row],[Calc Time]])</f>
        <v>910.89999999999986</v>
      </c>
      <c r="X32">
        <f t="shared" si="8"/>
        <v>35</v>
      </c>
      <c r="Z32" t="s">
        <v>3</v>
      </c>
      <c r="AA32" s="20">
        <f>AVERAGE(X31:X37)</f>
        <v>36.285714285714285</v>
      </c>
      <c r="AB32" s="19" t="s">
        <v>65</v>
      </c>
      <c r="AC32" cm="1">
        <f t="array" ref="AC32">AVERAGE(SMALL(X31:X37, {1,2,3,4}))</f>
        <v>29</v>
      </c>
    </row>
    <row r="33" spans="1:29" x14ac:dyDescent="0.25">
      <c r="A33" s="11" t="s">
        <v>53</v>
      </c>
      <c r="C33">
        <v>71.17</v>
      </c>
      <c r="D33">
        <v>38</v>
      </c>
      <c r="E33" s="12">
        <f t="shared" si="0"/>
        <v>109.17</v>
      </c>
      <c r="F33">
        <f t="shared" si="1"/>
        <v>38</v>
      </c>
      <c r="H33">
        <v>70.69</v>
      </c>
      <c r="I33">
        <v>60</v>
      </c>
      <c r="J33" s="12">
        <f t="shared" si="2"/>
        <v>130.69</v>
      </c>
      <c r="K33">
        <f t="shared" si="3"/>
        <v>45</v>
      </c>
      <c r="M33">
        <v>453</v>
      </c>
      <c r="N33">
        <v>230</v>
      </c>
      <c r="O33" s="12">
        <f t="shared" si="4"/>
        <v>683</v>
      </c>
      <c r="P33">
        <f t="shared" si="5"/>
        <v>44</v>
      </c>
      <c r="R33">
        <v>103.7</v>
      </c>
      <c r="S33">
        <v>60</v>
      </c>
      <c r="T33" s="12">
        <f t="shared" si="6"/>
        <v>163.69999999999999</v>
      </c>
      <c r="U33">
        <f t="shared" si="7"/>
        <v>33</v>
      </c>
      <c r="W33">
        <f>SUM(Table1[[#This Row],[Calc Time]],Table13[[#This Row],[Calc Time]],Table14[[#This Row],[Calc Time]],Table15[[#This Row],[Calc Time]])</f>
        <v>1086.56</v>
      </c>
      <c r="X33">
        <f t="shared" si="8"/>
        <v>47</v>
      </c>
      <c r="Z33" t="s">
        <v>1</v>
      </c>
      <c r="AA33" s="20">
        <f>AVERAGE(W31:W37)</f>
        <v>967.41000000000008</v>
      </c>
      <c r="AC33" cm="1">
        <f t="array" ref="AC33">SUM(SMALL(W31:W37, {1,2,3}))</f>
        <v>2433.67</v>
      </c>
    </row>
    <row r="34" spans="1:29" x14ac:dyDescent="0.25">
      <c r="A34" s="11" t="s">
        <v>54</v>
      </c>
      <c r="C34">
        <v>80.89</v>
      </c>
      <c r="D34">
        <v>35</v>
      </c>
      <c r="E34" s="12">
        <f t="shared" si="0"/>
        <v>115.89</v>
      </c>
      <c r="F34">
        <f t="shared" si="1"/>
        <v>47</v>
      </c>
      <c r="H34">
        <v>38.53</v>
      </c>
      <c r="I34">
        <v>30</v>
      </c>
      <c r="J34" s="12">
        <f t="shared" si="2"/>
        <v>68.53</v>
      </c>
      <c r="K34">
        <f t="shared" si="3"/>
        <v>35</v>
      </c>
      <c r="M34">
        <v>370</v>
      </c>
      <c r="N34">
        <v>100</v>
      </c>
      <c r="O34" s="12">
        <f t="shared" si="4"/>
        <v>470</v>
      </c>
      <c r="P34">
        <f t="shared" si="5"/>
        <v>23</v>
      </c>
      <c r="R34">
        <v>90.51</v>
      </c>
      <c r="S34">
        <v>55</v>
      </c>
      <c r="T34" s="12">
        <f t="shared" si="6"/>
        <v>145.51</v>
      </c>
      <c r="U34">
        <f t="shared" si="7"/>
        <v>19</v>
      </c>
      <c r="W34">
        <f>SUM(Table1[[#This Row],[Calc Time]],Table13[[#This Row],[Calc Time]],Table14[[#This Row],[Calc Time]],Table15[[#This Row],[Calc Time]])</f>
        <v>799.93000000000006</v>
      </c>
      <c r="X34">
        <f t="shared" si="8"/>
        <v>24</v>
      </c>
    </row>
    <row r="35" spans="1:29" x14ac:dyDescent="0.25">
      <c r="A35" s="11" t="s">
        <v>55</v>
      </c>
      <c r="C35">
        <v>77.56</v>
      </c>
      <c r="D35">
        <v>11</v>
      </c>
      <c r="E35" s="12">
        <f t="shared" si="0"/>
        <v>88.56</v>
      </c>
      <c r="F35">
        <f t="shared" si="1"/>
        <v>15</v>
      </c>
      <c r="H35" s="22">
        <v>170</v>
      </c>
      <c r="I35" s="22" t="s">
        <v>70</v>
      </c>
      <c r="J35" s="12">
        <f>$H35</f>
        <v>170</v>
      </c>
      <c r="K35">
        <f t="shared" si="3"/>
        <v>49</v>
      </c>
      <c r="M35">
        <v>405</v>
      </c>
      <c r="N35">
        <v>140</v>
      </c>
      <c r="O35" s="12">
        <f t="shared" si="4"/>
        <v>545</v>
      </c>
      <c r="P35">
        <f t="shared" si="5"/>
        <v>33</v>
      </c>
      <c r="R35">
        <v>91.1</v>
      </c>
      <c r="S35">
        <v>75</v>
      </c>
      <c r="T35" s="12">
        <f t="shared" si="6"/>
        <v>166.1</v>
      </c>
      <c r="U35">
        <f t="shared" si="7"/>
        <v>36</v>
      </c>
      <c r="W35">
        <f>SUM(Table1[[#This Row],[Calc Time]],Table13[[#This Row],[Calc Time]],Table14[[#This Row],[Calc Time]],Table15[[#This Row],[Calc Time]])</f>
        <v>969.66</v>
      </c>
      <c r="X35">
        <f t="shared" si="8"/>
        <v>40</v>
      </c>
    </row>
    <row r="36" spans="1:29" x14ac:dyDescent="0.25">
      <c r="A36" s="11" t="s">
        <v>56</v>
      </c>
      <c r="C36">
        <v>88.52</v>
      </c>
      <c r="D36">
        <v>23</v>
      </c>
      <c r="E36" s="12">
        <f t="shared" si="0"/>
        <v>111.52</v>
      </c>
      <c r="F36">
        <f t="shared" ref="F36:F55" si="9">IF($E36=0, "",(IF($E36&gt;0,RANK($E36,$E$4:$E$55, 1)- COUNTIF($E$4:$E$55,0), RANK($E36,$E$4:$E$55, 1))))</f>
        <v>40</v>
      </c>
      <c r="H36">
        <v>52.68</v>
      </c>
      <c r="I36">
        <v>70</v>
      </c>
      <c r="J36" s="12">
        <f t="shared" si="2"/>
        <v>122.68</v>
      </c>
      <c r="K36">
        <f t="shared" ref="K36:K55" si="10">IF($J36=0, "",(IF($J36&gt;0,RANK($J36,$J$4:$J$55, 1)- COUNTIF($J$4:$J$55,0), RANK($J36,$J$4:$J$55, 1))))</f>
        <v>44</v>
      </c>
      <c r="M36">
        <v>489</v>
      </c>
      <c r="N36">
        <v>340</v>
      </c>
      <c r="O36" s="12">
        <f t="shared" si="4"/>
        <v>829</v>
      </c>
      <c r="P36">
        <f t="shared" ref="P36:P55" si="11">IF($O36=0, "",(IF($O36&gt;0,RANK($O36,$O$4:$O$55, 1)- COUNTIF($O$4:$O$55,0), RANK($O36,$O$4:$O$55, 1))))</f>
        <v>49</v>
      </c>
      <c r="R36">
        <v>110.49</v>
      </c>
      <c r="S36">
        <v>70</v>
      </c>
      <c r="T36" s="12">
        <f t="shared" si="6"/>
        <v>180.49</v>
      </c>
      <c r="U36">
        <f t="shared" ref="U36:U55" si="12">IF($T36=0, "",(IF($T36&gt;0,RANK($T36,$T$4:$T$55, 1)- COUNTIF($T$4:$T$55,0), RANK($T36,$T$4:$T$55, 1))))</f>
        <v>43</v>
      </c>
      <c r="W36">
        <f>SUM(Table1[[#This Row],[Calc Time]],Table13[[#This Row],[Calc Time]],Table14[[#This Row],[Calc Time]],Table15[[#This Row],[Calc Time]])</f>
        <v>1243.69</v>
      </c>
      <c r="X36">
        <f t="shared" ref="X36:X55" si="13">IF($W36=0, "",(IF($W36&gt;0,RANK($W36,$W$4:$W$55, 1)- COUNTIF($W$4:$W$55,0), RANK($W36,$W$4:$W$55, 1))))</f>
        <v>49</v>
      </c>
    </row>
    <row r="37" spans="1:29" ht="15.75" thickBot="1" x14ac:dyDescent="0.3">
      <c r="A37" s="17" t="s">
        <v>57</v>
      </c>
      <c r="B37" s="14"/>
      <c r="C37" s="14">
        <v>72.69</v>
      </c>
      <c r="D37" s="14">
        <v>9</v>
      </c>
      <c r="E37" s="15">
        <f t="shared" si="0"/>
        <v>81.69</v>
      </c>
      <c r="F37" s="14">
        <f t="shared" si="9"/>
        <v>2</v>
      </c>
      <c r="G37" s="14"/>
      <c r="H37" s="14">
        <v>37.17</v>
      </c>
      <c r="I37" s="14"/>
      <c r="J37" s="15">
        <f t="shared" si="2"/>
        <v>37.17</v>
      </c>
      <c r="K37" s="14">
        <f t="shared" si="10"/>
        <v>15</v>
      </c>
      <c r="L37" s="14"/>
      <c r="M37" s="14">
        <v>433</v>
      </c>
      <c r="N37" s="14">
        <v>40</v>
      </c>
      <c r="O37" s="15">
        <f t="shared" si="4"/>
        <v>473</v>
      </c>
      <c r="P37" s="14">
        <f t="shared" si="11"/>
        <v>25</v>
      </c>
      <c r="Q37" s="14"/>
      <c r="R37" s="14">
        <v>90.98</v>
      </c>
      <c r="S37" s="14">
        <v>40</v>
      </c>
      <c r="T37" s="15">
        <f t="shared" si="6"/>
        <v>130.98000000000002</v>
      </c>
      <c r="U37" s="14">
        <f t="shared" si="12"/>
        <v>8</v>
      </c>
      <c r="V37" s="14"/>
      <c r="W37" s="14">
        <f>SUM(Table1[[#This Row],[Calc Time]],Table13[[#This Row],[Calc Time]],Table14[[#This Row],[Calc Time]],Table15[[#This Row],[Calc Time]])</f>
        <v>722.84</v>
      </c>
      <c r="X37" s="14">
        <f t="shared" si="13"/>
        <v>17</v>
      </c>
      <c r="Y37" s="14"/>
      <c r="Z37" s="14"/>
      <c r="AA37" s="14"/>
    </row>
    <row r="38" spans="1:29" x14ac:dyDescent="0.25">
      <c r="A38" s="11" t="s">
        <v>28</v>
      </c>
      <c r="C38">
        <v>74</v>
      </c>
      <c r="D38">
        <v>45</v>
      </c>
      <c r="E38" s="12">
        <f t="shared" si="0"/>
        <v>119</v>
      </c>
      <c r="F38">
        <f t="shared" si="9"/>
        <v>48</v>
      </c>
      <c r="H38">
        <v>37.380000000000003</v>
      </c>
      <c r="J38" s="12">
        <f t="shared" si="2"/>
        <v>37.380000000000003</v>
      </c>
      <c r="K38">
        <f t="shared" si="10"/>
        <v>16</v>
      </c>
      <c r="M38">
        <v>329</v>
      </c>
      <c r="N38">
        <v>60</v>
      </c>
      <c r="O38" s="12">
        <f t="shared" si="4"/>
        <v>389</v>
      </c>
      <c r="P38">
        <f t="shared" si="11"/>
        <v>9</v>
      </c>
      <c r="R38">
        <v>89.96</v>
      </c>
      <c r="S38">
        <v>75</v>
      </c>
      <c r="T38" s="12">
        <f t="shared" si="6"/>
        <v>164.95999999999998</v>
      </c>
      <c r="U38">
        <f t="shared" si="12"/>
        <v>34</v>
      </c>
      <c r="W38">
        <f>SUM(Table1[[#This Row],[Calc Time]],Table13[[#This Row],[Calc Time]],Table14[[#This Row],[Calc Time]],Table15[[#This Row],[Calc Time]])</f>
        <v>710.33999999999992</v>
      </c>
      <c r="X38">
        <f t="shared" si="13"/>
        <v>14</v>
      </c>
      <c r="Z38" s="19" t="s">
        <v>76</v>
      </c>
      <c r="AB38" s="35" t="s">
        <v>80</v>
      </c>
      <c r="AC38" s="36">
        <f>RANK(AC40,($AC$6, $AC$10, $AC$19, $AC$25, $AC$33, $AC$40, $AC$45, $AC$48, $AC$52), 1)</f>
        <v>5</v>
      </c>
    </row>
    <row r="39" spans="1:29" x14ac:dyDescent="0.25">
      <c r="A39" s="11" t="s">
        <v>29</v>
      </c>
      <c r="C39">
        <v>75.63</v>
      </c>
      <c r="D39">
        <v>8</v>
      </c>
      <c r="E39" s="12">
        <f t="shared" si="0"/>
        <v>83.63</v>
      </c>
      <c r="F39">
        <f t="shared" si="9"/>
        <v>4</v>
      </c>
      <c r="H39">
        <v>26.41</v>
      </c>
      <c r="J39" s="12">
        <f t="shared" si="2"/>
        <v>26.41</v>
      </c>
      <c r="K39">
        <f t="shared" si="10"/>
        <v>3</v>
      </c>
      <c r="M39">
        <v>317</v>
      </c>
      <c r="N39">
        <v>120</v>
      </c>
      <c r="O39" s="12">
        <f t="shared" si="4"/>
        <v>437</v>
      </c>
      <c r="P39">
        <f t="shared" si="11"/>
        <v>14</v>
      </c>
      <c r="R39">
        <v>82.3</v>
      </c>
      <c r="S39">
        <v>60</v>
      </c>
      <c r="T39" s="12">
        <f t="shared" si="6"/>
        <v>142.30000000000001</v>
      </c>
      <c r="U39">
        <f t="shared" si="12"/>
        <v>14</v>
      </c>
      <c r="W39">
        <f>SUM(Table1[[#This Row],[Calc Time]],Table13[[#This Row],[Calc Time]],Table14[[#This Row],[Calc Time]],Table15[[#This Row],[Calc Time]])</f>
        <v>689.33999999999992</v>
      </c>
      <c r="X39">
        <f t="shared" si="13"/>
        <v>13</v>
      </c>
      <c r="Z39" t="s">
        <v>3</v>
      </c>
      <c r="AA39" s="20">
        <f>AVERAGE(X38:X42)</f>
        <v>24.4</v>
      </c>
      <c r="AB39" s="19" t="s">
        <v>65</v>
      </c>
      <c r="AC39" cm="1">
        <f t="array" ref="AC39">AVERAGE(SMALL(X38:X42, {1,2,3,4}))</f>
        <v>21</v>
      </c>
    </row>
    <row r="40" spans="1:29" x14ac:dyDescent="0.25">
      <c r="A40" s="11" t="s">
        <v>30</v>
      </c>
      <c r="C40">
        <v>79.86</v>
      </c>
      <c r="D40">
        <v>32</v>
      </c>
      <c r="E40" s="12">
        <f t="shared" si="0"/>
        <v>111.86</v>
      </c>
      <c r="F40">
        <f t="shared" si="9"/>
        <v>41</v>
      </c>
      <c r="H40">
        <v>31.9</v>
      </c>
      <c r="I40">
        <v>30</v>
      </c>
      <c r="J40" s="12">
        <f t="shared" si="2"/>
        <v>61.9</v>
      </c>
      <c r="K40">
        <f t="shared" si="10"/>
        <v>33</v>
      </c>
      <c r="M40">
        <v>386</v>
      </c>
      <c r="N40">
        <v>130</v>
      </c>
      <c r="O40" s="12">
        <f t="shared" si="4"/>
        <v>516</v>
      </c>
      <c r="P40">
        <f t="shared" si="11"/>
        <v>29</v>
      </c>
      <c r="R40">
        <v>81.42</v>
      </c>
      <c r="S40">
        <v>80</v>
      </c>
      <c r="T40" s="12">
        <f t="shared" si="6"/>
        <v>161.42000000000002</v>
      </c>
      <c r="U40">
        <f t="shared" si="12"/>
        <v>29</v>
      </c>
      <c r="W40">
        <f>SUM(Table1[[#This Row],[Calc Time]],Table13[[#This Row],[Calc Time]],Table14[[#This Row],[Calc Time]],Table15[[#This Row],[Calc Time]])</f>
        <v>851.18000000000006</v>
      </c>
      <c r="X40">
        <f t="shared" si="13"/>
        <v>28</v>
      </c>
      <c r="Z40" t="s">
        <v>1</v>
      </c>
      <c r="AA40" s="20">
        <f>AVERAGE(W38:W42)</f>
        <v>812.21199999999988</v>
      </c>
      <c r="AC40" cm="1">
        <f t="array" ref="AC40">SUM(SMALL(W38:W42, {1,2,3}))</f>
        <v>2250.8599999999997</v>
      </c>
    </row>
    <row r="41" spans="1:29" x14ac:dyDescent="0.25">
      <c r="A41" s="11" t="s">
        <v>31</v>
      </c>
      <c r="C41">
        <v>75.709999999999994</v>
      </c>
      <c r="D41">
        <v>40</v>
      </c>
      <c r="E41" s="12">
        <f t="shared" si="0"/>
        <v>115.71</v>
      </c>
      <c r="F41">
        <f t="shared" si="9"/>
        <v>46</v>
      </c>
      <c r="H41">
        <v>28.24</v>
      </c>
      <c r="J41" s="12">
        <f t="shared" si="2"/>
        <v>28.24</v>
      </c>
      <c r="K41">
        <f t="shared" si="10"/>
        <v>4</v>
      </c>
      <c r="M41">
        <v>466</v>
      </c>
      <c r="N41">
        <v>150</v>
      </c>
      <c r="O41" s="12">
        <f t="shared" si="4"/>
        <v>616</v>
      </c>
      <c r="P41">
        <f t="shared" si="11"/>
        <v>42</v>
      </c>
      <c r="R41">
        <v>110.96</v>
      </c>
      <c r="S41">
        <v>85</v>
      </c>
      <c r="T41" s="12">
        <f t="shared" si="6"/>
        <v>195.95999999999998</v>
      </c>
      <c r="U41">
        <f t="shared" si="12"/>
        <v>50</v>
      </c>
      <c r="W41">
        <f>SUM(Table1[[#This Row],[Calc Time]],Table13[[#This Row],[Calc Time]],Table14[[#This Row],[Calc Time]],Table15[[#This Row],[Calc Time]])</f>
        <v>955.91000000000008</v>
      </c>
      <c r="X41">
        <f t="shared" si="13"/>
        <v>38</v>
      </c>
    </row>
    <row r="42" spans="1:29" ht="15.75" thickBot="1" x14ac:dyDescent="0.3">
      <c r="A42" s="17" t="s">
        <v>32</v>
      </c>
      <c r="B42" s="14"/>
      <c r="C42" s="14">
        <v>73.400000000000006</v>
      </c>
      <c r="D42" s="14">
        <v>11</v>
      </c>
      <c r="E42" s="15">
        <f t="shared" si="0"/>
        <v>84.4</v>
      </c>
      <c r="F42" s="14">
        <f t="shared" si="9"/>
        <v>6</v>
      </c>
      <c r="G42" s="14"/>
      <c r="H42" s="14">
        <v>45.91</v>
      </c>
      <c r="I42" s="14">
        <v>10</v>
      </c>
      <c r="J42" s="15">
        <f t="shared" si="2"/>
        <v>55.91</v>
      </c>
      <c r="K42" s="14">
        <f t="shared" si="10"/>
        <v>31</v>
      </c>
      <c r="L42" s="14"/>
      <c r="M42" s="14">
        <v>390</v>
      </c>
      <c r="N42" s="14">
        <v>190</v>
      </c>
      <c r="O42" s="15">
        <f t="shared" si="4"/>
        <v>580</v>
      </c>
      <c r="P42" s="14">
        <f t="shared" si="11"/>
        <v>37</v>
      </c>
      <c r="Q42" s="14"/>
      <c r="R42" s="14">
        <v>88.98</v>
      </c>
      <c r="S42" s="14">
        <v>45</v>
      </c>
      <c r="T42" s="15">
        <f t="shared" si="6"/>
        <v>133.98000000000002</v>
      </c>
      <c r="U42" s="14">
        <f t="shared" si="12"/>
        <v>10</v>
      </c>
      <c r="V42" s="14"/>
      <c r="W42" s="14">
        <f>SUM(Table1[[#This Row],[Calc Time]],Table13[[#This Row],[Calc Time]],Table14[[#This Row],[Calc Time]],Table15[[#This Row],[Calc Time]])</f>
        <v>854.29</v>
      </c>
      <c r="X42" s="14">
        <f t="shared" si="13"/>
        <v>29</v>
      </c>
      <c r="Y42" s="14"/>
      <c r="Z42" s="14"/>
      <c r="AA42" s="14"/>
    </row>
    <row r="43" spans="1:29" x14ac:dyDescent="0.25">
      <c r="A43" s="9" t="s">
        <v>58</v>
      </c>
      <c r="C43">
        <v>92</v>
      </c>
      <c r="E43" s="12">
        <f t="shared" si="0"/>
        <v>92</v>
      </c>
      <c r="F43">
        <f t="shared" si="9"/>
        <v>21</v>
      </c>
      <c r="H43">
        <v>30.41</v>
      </c>
      <c r="J43" s="12">
        <f t="shared" si="2"/>
        <v>30.41</v>
      </c>
      <c r="K43">
        <f t="shared" si="10"/>
        <v>7</v>
      </c>
      <c r="M43">
        <v>265</v>
      </c>
      <c r="N43">
        <v>40</v>
      </c>
      <c r="O43" s="12">
        <f t="shared" si="4"/>
        <v>305</v>
      </c>
      <c r="P43">
        <f t="shared" si="11"/>
        <v>1</v>
      </c>
      <c r="R43">
        <v>73.42</v>
      </c>
      <c r="S43">
        <v>65</v>
      </c>
      <c r="T43" s="12">
        <f t="shared" si="6"/>
        <v>138.42000000000002</v>
      </c>
      <c r="U43">
        <f t="shared" si="12"/>
        <v>11</v>
      </c>
      <c r="W43">
        <f>SUM(Table1[[#This Row],[Calc Time]],Table13[[#This Row],[Calc Time]],Table14[[#This Row],[Calc Time]],Table15[[#This Row],[Calc Time]])</f>
        <v>565.82999999999993</v>
      </c>
      <c r="X43">
        <f t="shared" si="13"/>
        <v>1</v>
      </c>
      <c r="Z43" s="19" t="s">
        <v>77</v>
      </c>
      <c r="AB43" s="35" t="s">
        <v>80</v>
      </c>
      <c r="AC43" s="36">
        <f>RANK(AC45,($AC$6, $AC$10, $AC$19, $AC$25, $AC$33, $AC$40, $AC$45, $AC$48, $AC$52), 1)</f>
        <v>6</v>
      </c>
    </row>
    <row r="44" spans="1:29" x14ac:dyDescent="0.25">
      <c r="A44" s="9" t="s">
        <v>59</v>
      </c>
      <c r="C44">
        <v>80.88</v>
      </c>
      <c r="D44">
        <v>26</v>
      </c>
      <c r="E44" s="12">
        <f t="shared" si="0"/>
        <v>106.88</v>
      </c>
      <c r="F44">
        <f t="shared" si="9"/>
        <v>35</v>
      </c>
      <c r="H44">
        <v>29.2</v>
      </c>
      <c r="J44" s="12">
        <f t="shared" si="2"/>
        <v>29.2</v>
      </c>
      <c r="K44">
        <f t="shared" si="10"/>
        <v>6</v>
      </c>
      <c r="M44">
        <v>337</v>
      </c>
      <c r="N44">
        <v>200</v>
      </c>
      <c r="O44" s="12">
        <f t="shared" si="4"/>
        <v>537</v>
      </c>
      <c r="P44">
        <f t="shared" si="11"/>
        <v>31</v>
      </c>
      <c r="R44">
        <v>75.760000000000005</v>
      </c>
      <c r="S44">
        <v>70</v>
      </c>
      <c r="T44" s="12">
        <f t="shared" si="6"/>
        <v>145.76</v>
      </c>
      <c r="U44">
        <f t="shared" si="12"/>
        <v>20</v>
      </c>
      <c r="W44">
        <f>SUM(Table1[[#This Row],[Calc Time]],Table13[[#This Row],[Calc Time]],Table14[[#This Row],[Calc Time]],Table15[[#This Row],[Calc Time]])</f>
        <v>818.83999999999992</v>
      </c>
      <c r="X44">
        <f t="shared" si="13"/>
        <v>26</v>
      </c>
      <c r="Z44" t="s">
        <v>3</v>
      </c>
      <c r="AA44" s="20">
        <f>AVERAGE(X43:X45)</f>
        <v>20</v>
      </c>
      <c r="AB44" s="19" t="s">
        <v>65</v>
      </c>
      <c r="AC44" cm="1">
        <f t="array" ref="AC44">AVERAGE(SMALL(X43:X45, {1,2,3}))</f>
        <v>20</v>
      </c>
    </row>
    <row r="45" spans="1:29" ht="15.75" thickBot="1" x14ac:dyDescent="0.3">
      <c r="A45" s="18" t="s">
        <v>60</v>
      </c>
      <c r="B45" s="14"/>
      <c r="C45" s="14">
        <v>81.25</v>
      </c>
      <c r="D45" s="14">
        <v>33</v>
      </c>
      <c r="E45" s="15">
        <f t="shared" si="0"/>
        <v>114.25</v>
      </c>
      <c r="F45" s="14">
        <f t="shared" si="9"/>
        <v>43</v>
      </c>
      <c r="G45" s="14"/>
      <c r="H45" s="14">
        <v>78.92</v>
      </c>
      <c r="I45" s="14">
        <v>80</v>
      </c>
      <c r="J45" s="15">
        <f t="shared" si="2"/>
        <v>158.92000000000002</v>
      </c>
      <c r="K45" s="14">
        <f t="shared" si="10"/>
        <v>47</v>
      </c>
      <c r="L45" s="14"/>
      <c r="M45" s="14">
        <v>354</v>
      </c>
      <c r="N45" s="14">
        <v>100</v>
      </c>
      <c r="O45" s="15">
        <f t="shared" si="4"/>
        <v>454</v>
      </c>
      <c r="P45" s="14">
        <f t="shared" si="11"/>
        <v>18</v>
      </c>
      <c r="Q45" s="14"/>
      <c r="R45" s="14">
        <v>91.94</v>
      </c>
      <c r="S45" s="14">
        <v>65</v>
      </c>
      <c r="T45" s="15">
        <f t="shared" si="6"/>
        <v>156.94</v>
      </c>
      <c r="U45" s="14">
        <f t="shared" si="12"/>
        <v>27</v>
      </c>
      <c r="V45" s="14"/>
      <c r="W45" s="14">
        <f>SUM(Table1[[#This Row],[Calc Time]],Table13[[#This Row],[Calc Time]],Table14[[#This Row],[Calc Time]],Table15[[#This Row],[Calc Time]])</f>
        <v>884.11000000000013</v>
      </c>
      <c r="X45" s="14">
        <f t="shared" si="13"/>
        <v>33</v>
      </c>
      <c r="Y45" s="14"/>
      <c r="Z45" s="14" t="s">
        <v>1</v>
      </c>
      <c r="AA45" s="21">
        <f>AVERAGE(W43:W45)</f>
        <v>756.25999999999988</v>
      </c>
      <c r="AC45" cm="1">
        <f t="array" ref="AC45">SUM(SMALL(W43:W45, {1,2,3}))</f>
        <v>2268.7799999999997</v>
      </c>
    </row>
    <row r="46" spans="1:29" x14ac:dyDescent="0.25">
      <c r="A46" s="9" t="s">
        <v>61</v>
      </c>
      <c r="C46">
        <v>71.09</v>
      </c>
      <c r="D46">
        <v>43</v>
      </c>
      <c r="E46" s="12">
        <f t="shared" si="0"/>
        <v>114.09</v>
      </c>
      <c r="F46">
        <f t="shared" si="9"/>
        <v>42</v>
      </c>
      <c r="H46">
        <v>51</v>
      </c>
      <c r="I46">
        <v>30</v>
      </c>
      <c r="J46" s="12">
        <f t="shared" si="2"/>
        <v>81</v>
      </c>
      <c r="K46">
        <f t="shared" si="10"/>
        <v>39</v>
      </c>
      <c r="M46">
        <v>398</v>
      </c>
      <c r="N46">
        <v>170</v>
      </c>
      <c r="O46" s="12">
        <f t="shared" si="4"/>
        <v>568</v>
      </c>
      <c r="P46">
        <f t="shared" si="11"/>
        <v>36</v>
      </c>
      <c r="R46">
        <v>92.2</v>
      </c>
      <c r="S46">
        <v>95</v>
      </c>
      <c r="T46" s="12">
        <f t="shared" si="6"/>
        <v>187.2</v>
      </c>
      <c r="U46">
        <f t="shared" si="12"/>
        <v>46</v>
      </c>
      <c r="W46">
        <f>SUM(Table1[[#This Row],[Calc Time]],Table13[[#This Row],[Calc Time]],Table14[[#This Row],[Calc Time]],Table15[[#This Row],[Calc Time]])</f>
        <v>950.29</v>
      </c>
      <c r="X46">
        <f t="shared" si="13"/>
        <v>37</v>
      </c>
      <c r="Z46" s="19" t="s">
        <v>78</v>
      </c>
      <c r="AB46" s="35" t="s">
        <v>80</v>
      </c>
      <c r="AC46" s="36">
        <f>RANK(AC48,($AC$6, $AC$10, $AC$19, $AC$25, $AC$33, $AC$40, $AC$45, $AC$48, $AC$52), 1)</f>
        <v>8</v>
      </c>
    </row>
    <row r="47" spans="1:29" x14ac:dyDescent="0.25">
      <c r="A47" s="9" t="s">
        <v>62</v>
      </c>
      <c r="C47">
        <v>75.790000000000006</v>
      </c>
      <c r="D47">
        <v>9</v>
      </c>
      <c r="E47" s="12">
        <f t="shared" si="0"/>
        <v>84.79</v>
      </c>
      <c r="F47">
        <f t="shared" si="9"/>
        <v>9</v>
      </c>
      <c r="H47">
        <v>36.26</v>
      </c>
      <c r="I47">
        <v>40</v>
      </c>
      <c r="J47" s="12">
        <f t="shared" si="2"/>
        <v>76.259999999999991</v>
      </c>
      <c r="K47">
        <f t="shared" si="10"/>
        <v>37</v>
      </c>
      <c r="M47">
        <v>315</v>
      </c>
      <c r="N47">
        <v>90</v>
      </c>
      <c r="O47" s="12">
        <f t="shared" si="4"/>
        <v>405</v>
      </c>
      <c r="P47">
        <f t="shared" si="11"/>
        <v>10</v>
      </c>
      <c r="R47">
        <v>87.44</v>
      </c>
      <c r="S47">
        <v>25</v>
      </c>
      <c r="T47" s="12">
        <f t="shared" si="6"/>
        <v>112.44</v>
      </c>
      <c r="U47">
        <f t="shared" si="12"/>
        <v>4</v>
      </c>
      <c r="W47">
        <f>SUM(Table1[[#This Row],[Calc Time]],Table13[[#This Row],[Calc Time]],Table14[[#This Row],[Calc Time]],Table15[[#This Row],[Calc Time]])</f>
        <v>678.49</v>
      </c>
      <c r="X47">
        <f t="shared" si="13"/>
        <v>10</v>
      </c>
      <c r="Z47" t="s">
        <v>3</v>
      </c>
      <c r="AA47" s="20">
        <f>AVERAGE(X46:X49)</f>
        <v>33</v>
      </c>
      <c r="AB47" s="19" t="s">
        <v>65</v>
      </c>
      <c r="AC47" cm="1">
        <f t="array" ref="AC47">AVERAGE(SMALL(X46:X49, {1,2,3,4}))</f>
        <v>33</v>
      </c>
    </row>
    <row r="48" spans="1:29" x14ac:dyDescent="0.25">
      <c r="A48" s="9" t="s">
        <v>69</v>
      </c>
      <c r="C48">
        <v>68.61</v>
      </c>
      <c r="D48">
        <v>75</v>
      </c>
      <c r="E48" s="12">
        <f t="shared" si="0"/>
        <v>143.61000000000001</v>
      </c>
      <c r="F48">
        <f t="shared" si="9"/>
        <v>51</v>
      </c>
      <c r="H48">
        <v>53.57</v>
      </c>
      <c r="I48">
        <v>10</v>
      </c>
      <c r="J48" s="12">
        <f t="shared" si="2"/>
        <v>63.57</v>
      </c>
      <c r="K48">
        <f t="shared" si="10"/>
        <v>34</v>
      </c>
      <c r="M48">
        <v>399</v>
      </c>
      <c r="N48">
        <v>190</v>
      </c>
      <c r="O48" s="12">
        <f t="shared" si="4"/>
        <v>589</v>
      </c>
      <c r="P48">
        <f t="shared" si="11"/>
        <v>39</v>
      </c>
      <c r="R48">
        <v>98.25</v>
      </c>
      <c r="S48">
        <v>65</v>
      </c>
      <c r="T48" s="12">
        <f t="shared" si="6"/>
        <v>163.25</v>
      </c>
      <c r="U48">
        <f t="shared" si="12"/>
        <v>32</v>
      </c>
      <c r="W48">
        <f>SUM(Table1[[#This Row],[Calc Time]],Table13[[#This Row],[Calc Time]],Table14[[#This Row],[Calc Time]],Table15[[#This Row],[Calc Time]])</f>
        <v>959.43000000000006</v>
      </c>
      <c r="X48">
        <f t="shared" si="13"/>
        <v>39</v>
      </c>
      <c r="Z48" t="s">
        <v>1</v>
      </c>
      <c r="AA48" s="20">
        <f>AVERAGE(W46:W49)</f>
        <v>916.1875</v>
      </c>
      <c r="AC48" cm="1">
        <f t="array" ref="AC48">SUM(SMALL(W46:W49, {1,2,3}))</f>
        <v>2588.21</v>
      </c>
    </row>
    <row r="49" spans="1:29" ht="15.75" thickBot="1" x14ac:dyDescent="0.3">
      <c r="A49" s="18" t="s">
        <v>63</v>
      </c>
      <c r="B49" s="14"/>
      <c r="C49" s="14">
        <v>75.650000000000006</v>
      </c>
      <c r="D49" s="14">
        <v>39</v>
      </c>
      <c r="E49" s="15">
        <f t="shared" si="0"/>
        <v>114.65</v>
      </c>
      <c r="F49" s="14">
        <f t="shared" si="9"/>
        <v>44</v>
      </c>
      <c r="G49" s="14"/>
      <c r="H49" s="14">
        <v>44.02</v>
      </c>
      <c r="I49" s="14">
        <v>10</v>
      </c>
      <c r="J49" s="15">
        <f t="shared" si="2"/>
        <v>54.02</v>
      </c>
      <c r="K49" s="14">
        <f t="shared" si="10"/>
        <v>28</v>
      </c>
      <c r="L49" s="14"/>
      <c r="M49">
        <v>425</v>
      </c>
      <c r="N49">
        <v>330</v>
      </c>
      <c r="O49" s="15">
        <f t="shared" si="4"/>
        <v>755</v>
      </c>
      <c r="P49" s="14">
        <f t="shared" si="11"/>
        <v>47</v>
      </c>
      <c r="Q49" s="14"/>
      <c r="R49" s="14">
        <v>82.87</v>
      </c>
      <c r="S49" s="14">
        <v>70</v>
      </c>
      <c r="T49" s="15">
        <f t="shared" si="6"/>
        <v>152.87</v>
      </c>
      <c r="U49" s="14">
        <f t="shared" si="12"/>
        <v>24</v>
      </c>
      <c r="V49" s="14"/>
      <c r="W49" s="14">
        <f>SUM(Table1[[#This Row],[Calc Time]],Table13[[#This Row],[Calc Time]],Table14[[#This Row],[Calc Time]],Table15[[#This Row],[Calc Time]])</f>
        <v>1076.54</v>
      </c>
      <c r="X49" s="14">
        <f t="shared" si="13"/>
        <v>46</v>
      </c>
      <c r="Y49" s="14"/>
      <c r="Z49" s="14"/>
      <c r="AA49" s="14"/>
    </row>
    <row r="50" spans="1:29" x14ac:dyDescent="0.25">
      <c r="A50" s="9" t="s">
        <v>22</v>
      </c>
      <c r="C50">
        <v>76</v>
      </c>
      <c r="D50">
        <v>35</v>
      </c>
      <c r="E50" s="12">
        <f t="shared" si="0"/>
        <v>111</v>
      </c>
      <c r="F50">
        <f t="shared" si="9"/>
        <v>39</v>
      </c>
      <c r="H50">
        <v>42.43</v>
      </c>
      <c r="I50">
        <v>40</v>
      </c>
      <c r="J50" s="12">
        <f t="shared" si="2"/>
        <v>82.43</v>
      </c>
      <c r="K50">
        <f t="shared" si="10"/>
        <v>40</v>
      </c>
      <c r="M50">
        <v>498</v>
      </c>
      <c r="N50">
        <v>450</v>
      </c>
      <c r="O50" s="12">
        <f t="shared" si="4"/>
        <v>948</v>
      </c>
      <c r="P50">
        <f t="shared" si="11"/>
        <v>50</v>
      </c>
      <c r="R50">
        <v>104.93</v>
      </c>
      <c r="S50">
        <v>85</v>
      </c>
      <c r="T50" s="12">
        <f t="shared" si="6"/>
        <v>189.93</v>
      </c>
      <c r="U50">
        <f t="shared" si="12"/>
        <v>48</v>
      </c>
      <c r="W50">
        <f>SUM(Table1[[#This Row],[Calc Time]],Table13[[#This Row],[Calc Time]],Table14[[#This Row],[Calc Time]],Table15[[#This Row],[Calc Time]])</f>
        <v>1331.3600000000001</v>
      </c>
      <c r="X50">
        <f t="shared" si="13"/>
        <v>50</v>
      </c>
      <c r="Z50" s="19" t="s">
        <v>79</v>
      </c>
      <c r="AB50" s="35" t="s">
        <v>80</v>
      </c>
      <c r="AC50" s="36">
        <f>RANK(AC52,($AC$6, $AC$10, $AC$19, $AC$25, $AC$33, $AC$40, $AC$45, $AC$48, $AC$52), 1)</f>
        <v>9</v>
      </c>
    </row>
    <row r="51" spans="1:29" x14ac:dyDescent="0.25">
      <c r="A51" s="9" t="s">
        <v>23</v>
      </c>
      <c r="C51">
        <v>82.25</v>
      </c>
      <c r="D51">
        <v>9</v>
      </c>
      <c r="E51" s="12">
        <f t="shared" si="0"/>
        <v>91.25</v>
      </c>
      <c r="F51">
        <f t="shared" si="9"/>
        <v>19</v>
      </c>
      <c r="H51">
        <v>32.979999999999997</v>
      </c>
      <c r="I51">
        <v>50</v>
      </c>
      <c r="J51" s="12">
        <f t="shared" si="2"/>
        <v>82.97999999999999</v>
      </c>
      <c r="K51">
        <f t="shared" si="10"/>
        <v>41</v>
      </c>
      <c r="M51">
        <v>466</v>
      </c>
      <c r="N51">
        <v>280</v>
      </c>
      <c r="O51" s="12">
        <f t="shared" si="4"/>
        <v>746</v>
      </c>
      <c r="P51">
        <f t="shared" si="11"/>
        <v>45</v>
      </c>
      <c r="R51">
        <v>102.02</v>
      </c>
      <c r="S51">
        <v>75</v>
      </c>
      <c r="T51" s="12">
        <f t="shared" si="6"/>
        <v>177.01999999999998</v>
      </c>
      <c r="U51">
        <f t="shared" si="12"/>
        <v>41</v>
      </c>
      <c r="W51">
        <f>SUM(Table1[[#This Row],[Calc Time]],Table13[[#This Row],[Calc Time]],Table14[[#This Row],[Calc Time]],Table15[[#This Row],[Calc Time]])</f>
        <v>1097.25</v>
      </c>
      <c r="X51">
        <f t="shared" si="13"/>
        <v>48</v>
      </c>
      <c r="Z51" t="s">
        <v>3</v>
      </c>
      <c r="AA51" s="20">
        <f>AVERAGE(X50:X55)</f>
        <v>43.333333333333336</v>
      </c>
      <c r="AB51" s="19" t="s">
        <v>65</v>
      </c>
      <c r="AC51" cm="1">
        <f t="array" ref="AC51">AVERAGE(SMALL(X50:X55, {1,2,3,4}))</f>
        <v>39.75</v>
      </c>
    </row>
    <row r="52" spans="1:29" x14ac:dyDescent="0.25">
      <c r="A52" s="9" t="s">
        <v>24</v>
      </c>
      <c r="C52">
        <v>67.66</v>
      </c>
      <c r="D52">
        <v>22</v>
      </c>
      <c r="E52" s="12">
        <f t="shared" si="0"/>
        <v>89.66</v>
      </c>
      <c r="F52">
        <f t="shared" si="9"/>
        <v>16</v>
      </c>
      <c r="H52">
        <v>43.7</v>
      </c>
      <c r="I52">
        <v>10</v>
      </c>
      <c r="J52" s="12">
        <f t="shared" si="2"/>
        <v>53.7</v>
      </c>
      <c r="K52">
        <f t="shared" si="10"/>
        <v>25</v>
      </c>
      <c r="M52">
        <v>486</v>
      </c>
      <c r="N52">
        <v>280</v>
      </c>
      <c r="O52" s="12">
        <f t="shared" si="4"/>
        <v>766</v>
      </c>
      <c r="P52">
        <f t="shared" si="11"/>
        <v>48</v>
      </c>
      <c r="R52">
        <v>87.5</v>
      </c>
      <c r="S52">
        <v>55</v>
      </c>
      <c r="T52" s="12">
        <f t="shared" si="6"/>
        <v>142.5</v>
      </c>
      <c r="U52">
        <f t="shared" si="12"/>
        <v>15</v>
      </c>
      <c r="W52">
        <f>SUM(Table1[[#This Row],[Calc Time]],Table13[[#This Row],[Calc Time]],Table14[[#This Row],[Calc Time]],Table15[[#This Row],[Calc Time]])</f>
        <v>1051.8600000000001</v>
      </c>
      <c r="X52">
        <f t="shared" si="13"/>
        <v>45</v>
      </c>
      <c r="Z52" t="s">
        <v>1</v>
      </c>
      <c r="AA52" s="20">
        <f>AVERAGE(W50:W55)</f>
        <v>1112.4516666666666</v>
      </c>
      <c r="AC52" cm="1">
        <f t="array" ref="AC52">SUM(SMALL(W50:W55, {1,2,3}))</f>
        <v>2851.16</v>
      </c>
    </row>
    <row r="53" spans="1:29" x14ac:dyDescent="0.25">
      <c r="A53" s="9" t="s">
        <v>25</v>
      </c>
      <c r="C53">
        <v>71.16</v>
      </c>
      <c r="D53">
        <v>27</v>
      </c>
      <c r="E53" s="12">
        <f t="shared" si="0"/>
        <v>98.16</v>
      </c>
      <c r="F53">
        <f t="shared" si="9"/>
        <v>27</v>
      </c>
      <c r="H53" s="22">
        <v>170</v>
      </c>
      <c r="I53" s="22" t="s">
        <v>70</v>
      </c>
      <c r="J53" s="12">
        <f>$H53</f>
        <v>170</v>
      </c>
      <c r="K53">
        <f t="shared" si="10"/>
        <v>49</v>
      </c>
      <c r="M53">
        <v>948</v>
      </c>
      <c r="O53" s="12">
        <f t="shared" si="4"/>
        <v>948</v>
      </c>
      <c r="P53">
        <f t="shared" si="11"/>
        <v>50</v>
      </c>
      <c r="R53">
        <v>73.78</v>
      </c>
      <c r="S53">
        <v>105</v>
      </c>
      <c r="T53" s="12">
        <f t="shared" si="6"/>
        <v>178.78</v>
      </c>
      <c r="U53">
        <f t="shared" si="12"/>
        <v>42</v>
      </c>
      <c r="W53">
        <f>SUM(Table1[[#This Row],[Calc Time]],Table13[[#This Row],[Calc Time]],Table14[[#This Row],[Calc Time]],Table15[[#This Row],[Calc Time]])</f>
        <v>1394.9399999999998</v>
      </c>
      <c r="X53">
        <f t="shared" si="13"/>
        <v>51</v>
      </c>
    </row>
    <row r="54" spans="1:29" x14ac:dyDescent="0.25">
      <c r="A54" s="9" t="s">
        <v>26</v>
      </c>
      <c r="C54">
        <v>87.85</v>
      </c>
      <c r="D54">
        <v>9</v>
      </c>
      <c r="E54" s="12">
        <f t="shared" si="0"/>
        <v>96.85</v>
      </c>
      <c r="F54">
        <f t="shared" si="9"/>
        <v>25</v>
      </c>
      <c r="H54" s="22">
        <v>170</v>
      </c>
      <c r="I54" s="22" t="s">
        <v>70</v>
      </c>
      <c r="J54" s="12">
        <f>$H54</f>
        <v>170</v>
      </c>
      <c r="K54">
        <f t="shared" si="10"/>
        <v>49</v>
      </c>
      <c r="M54">
        <v>416</v>
      </c>
      <c r="N54">
        <v>70</v>
      </c>
      <c r="O54" s="12">
        <f t="shared" si="4"/>
        <v>486</v>
      </c>
      <c r="P54">
        <f t="shared" si="11"/>
        <v>26</v>
      </c>
      <c r="R54">
        <v>99.9</v>
      </c>
      <c r="S54">
        <v>90</v>
      </c>
      <c r="T54" s="12">
        <f t="shared" si="6"/>
        <v>189.9</v>
      </c>
      <c r="U54">
        <f t="shared" si="12"/>
        <v>47</v>
      </c>
      <c r="W54">
        <f>SUM(Table1[[#This Row],[Calc Time]],Table13[[#This Row],[Calc Time]],Table14[[#This Row],[Calc Time]],Table15[[#This Row],[Calc Time]])</f>
        <v>942.75</v>
      </c>
      <c r="X54">
        <f t="shared" si="13"/>
        <v>36</v>
      </c>
    </row>
    <row r="55" spans="1:29" ht="15.75" thickBot="1" x14ac:dyDescent="0.3">
      <c r="A55" s="18" t="s">
        <v>27</v>
      </c>
      <c r="B55" s="14"/>
      <c r="C55" s="14">
        <v>74.569999999999993</v>
      </c>
      <c r="D55" s="14"/>
      <c r="E55" s="15">
        <f t="shared" si="0"/>
        <v>74.569999999999993</v>
      </c>
      <c r="F55" s="14">
        <f t="shared" si="9"/>
        <v>1</v>
      </c>
      <c r="G55" s="14"/>
      <c r="H55" s="14">
        <v>57.51</v>
      </c>
      <c r="I55" s="14"/>
      <c r="J55" s="15">
        <f t="shared" si="2"/>
        <v>57.51</v>
      </c>
      <c r="K55" s="14">
        <f t="shared" si="10"/>
        <v>32</v>
      </c>
      <c r="L55" s="14"/>
      <c r="M55" s="14">
        <v>400</v>
      </c>
      <c r="N55" s="14">
        <v>140</v>
      </c>
      <c r="O55" s="15">
        <f t="shared" si="4"/>
        <v>540</v>
      </c>
      <c r="P55" s="14">
        <f t="shared" si="11"/>
        <v>32</v>
      </c>
      <c r="Q55" s="14"/>
      <c r="R55" s="14">
        <v>89.47</v>
      </c>
      <c r="S55" s="14">
        <v>95</v>
      </c>
      <c r="T55" s="15">
        <f t="shared" si="6"/>
        <v>184.47</v>
      </c>
      <c r="U55" s="14">
        <f t="shared" si="12"/>
        <v>45</v>
      </c>
      <c r="V55" s="14"/>
      <c r="W55" s="14">
        <f>SUM(Table1[[#This Row],[Calc Time]],Table13[[#This Row],[Calc Time]],Table14[[#This Row],[Calc Time]],Table15[[#This Row],[Calc Time]])</f>
        <v>856.55</v>
      </c>
      <c r="X55" s="14">
        <f t="shared" si="13"/>
        <v>30</v>
      </c>
    </row>
  </sheetData>
  <mergeCells count="9">
    <mergeCell ref="W1:X1"/>
    <mergeCell ref="M2:P2"/>
    <mergeCell ref="R2:U2"/>
    <mergeCell ref="H2:K2"/>
    <mergeCell ref="C2:F2"/>
    <mergeCell ref="C1:F1"/>
    <mergeCell ref="H1:K1"/>
    <mergeCell ref="M1:P1"/>
    <mergeCell ref="R1:U1"/>
  </mergeCells>
  <phoneticPr fontId="6" type="noConversion"/>
  <conditionalFormatting sqref="D4:D55">
    <cfRule type="top10" dxfId="8" priority="4" rank="1"/>
  </conditionalFormatting>
  <conditionalFormatting sqref="F4:F55">
    <cfRule type="cellIs" dxfId="7" priority="9" operator="lessThan">
      <formula>4</formula>
    </cfRule>
  </conditionalFormatting>
  <conditionalFormatting sqref="I4:I55">
    <cfRule type="top10" dxfId="6" priority="3" rank="1"/>
  </conditionalFormatting>
  <conditionalFormatting sqref="K4:K55">
    <cfRule type="cellIs" dxfId="5" priority="8" operator="lessThan">
      <formula>4</formula>
    </cfRule>
  </conditionalFormatting>
  <conditionalFormatting sqref="N4:N55">
    <cfRule type="top10" dxfId="4" priority="2" rank="1"/>
  </conditionalFormatting>
  <conditionalFormatting sqref="P4:P55">
    <cfRule type="cellIs" dxfId="3" priority="7" operator="lessThan">
      <formula>4</formula>
    </cfRule>
  </conditionalFormatting>
  <conditionalFormatting sqref="S4:S55">
    <cfRule type="top10" dxfId="2" priority="1" rank="1"/>
  </conditionalFormatting>
  <conditionalFormatting sqref="U4:U55">
    <cfRule type="cellIs" dxfId="1" priority="6" operator="lessThan">
      <formula>4</formula>
    </cfRule>
  </conditionalFormatting>
  <conditionalFormatting sqref="X4:X55">
    <cfRule type="cellIs" dxfId="0" priority="5" operator="lessThan">
      <formula>5</formula>
    </cfRule>
  </conditionalFormatting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C513-CE30-45FD-B775-0C18A22BA77F}">
  <dimension ref="B2:K30"/>
  <sheetViews>
    <sheetView view="pageLayout" topLeftCell="A5" zoomScale="115" zoomScaleNormal="100" zoomScaleSheetLayoutView="130" zoomScalePageLayoutView="115" workbookViewId="0">
      <selection activeCell="E21" sqref="E21"/>
    </sheetView>
  </sheetViews>
  <sheetFormatPr defaultColWidth="9.140625" defaultRowHeight="15.75" x14ac:dyDescent="0.25"/>
  <cols>
    <col min="1" max="1" width="1.42578125" style="5" customWidth="1"/>
    <col min="2" max="7" width="9.140625" style="5"/>
    <col min="8" max="8" width="8.7109375" style="5" customWidth="1"/>
    <col min="9" max="9" width="10" style="5" customWidth="1"/>
    <col min="10" max="10" width="8.42578125" style="5" customWidth="1"/>
    <col min="11" max="11" width="9.140625" style="5"/>
    <col min="12" max="12" width="9.140625" style="5" customWidth="1"/>
    <col min="13" max="16384" width="9.140625" style="5"/>
  </cols>
  <sheetData>
    <row r="2" spans="2:11" ht="36" customHeight="1" x14ac:dyDescent="0.25">
      <c r="B2" s="7" t="s">
        <v>10</v>
      </c>
      <c r="C2" s="6"/>
      <c r="D2" s="6"/>
      <c r="E2" s="6"/>
      <c r="J2" s="7" t="s">
        <v>12</v>
      </c>
      <c r="K2" s="6"/>
    </row>
    <row r="4" spans="2:11" ht="36" customHeight="1" x14ac:dyDescent="0.25">
      <c r="B4" s="7" t="s">
        <v>11</v>
      </c>
      <c r="C4" s="6"/>
      <c r="D4" s="6"/>
      <c r="E4" s="6"/>
      <c r="H4" s="7" t="s">
        <v>17</v>
      </c>
      <c r="I4" s="6"/>
      <c r="J4" s="6"/>
      <c r="K4" s="6" t="s">
        <v>15</v>
      </c>
    </row>
    <row r="6" spans="2:11" ht="36" customHeight="1" x14ac:dyDescent="0.25">
      <c r="B6" s="6" t="s">
        <v>13</v>
      </c>
      <c r="C6" s="6"/>
      <c r="D6" s="6"/>
      <c r="E6" s="6" t="s">
        <v>15</v>
      </c>
    </row>
    <row r="8" spans="2:11" ht="36" customHeight="1" x14ac:dyDescent="0.25">
      <c r="B8" s="6" t="s">
        <v>14</v>
      </c>
      <c r="C8" s="6" t="s">
        <v>16</v>
      </c>
      <c r="D8" s="6"/>
      <c r="E8" s="6" t="s">
        <v>15</v>
      </c>
    </row>
    <row r="13" spans="2:11" ht="36" customHeight="1" x14ac:dyDescent="0.25">
      <c r="B13" s="7" t="s">
        <v>10</v>
      </c>
      <c r="C13" s="6"/>
      <c r="D13" s="6"/>
      <c r="E13" s="6"/>
      <c r="J13" s="7" t="s">
        <v>12</v>
      </c>
      <c r="K13" s="6"/>
    </row>
    <row r="15" spans="2:11" ht="36" customHeight="1" x14ac:dyDescent="0.25">
      <c r="B15" s="7" t="s">
        <v>11</v>
      </c>
      <c r="C15" s="6"/>
      <c r="D15" s="6"/>
      <c r="E15" s="6"/>
      <c r="H15" s="7" t="s">
        <v>17</v>
      </c>
      <c r="I15" s="6"/>
      <c r="J15" s="6"/>
      <c r="K15" s="6" t="s">
        <v>15</v>
      </c>
    </row>
    <row r="17" spans="2:11" ht="36" customHeight="1" x14ac:dyDescent="0.25">
      <c r="B17" s="6" t="s">
        <v>13</v>
      </c>
      <c r="C17" s="6"/>
      <c r="D17" s="6"/>
      <c r="E17" s="6" t="s">
        <v>15</v>
      </c>
    </row>
    <row r="19" spans="2:11" ht="36" customHeight="1" x14ac:dyDescent="0.25">
      <c r="B19" s="6" t="s">
        <v>14</v>
      </c>
      <c r="C19" s="6" t="s">
        <v>16</v>
      </c>
      <c r="D19" s="6"/>
      <c r="E19" s="6" t="s">
        <v>15</v>
      </c>
    </row>
    <row r="24" spans="2:11" ht="36" customHeight="1" x14ac:dyDescent="0.25">
      <c r="B24" s="7" t="s">
        <v>10</v>
      </c>
      <c r="C24" s="6"/>
      <c r="D24" s="6"/>
      <c r="E24" s="6"/>
      <c r="J24" s="7" t="s">
        <v>12</v>
      </c>
      <c r="K24" s="6"/>
    </row>
    <row r="26" spans="2:11" ht="36" customHeight="1" x14ac:dyDescent="0.25">
      <c r="B26" s="7" t="s">
        <v>11</v>
      </c>
      <c r="C26" s="6"/>
      <c r="D26" s="6"/>
      <c r="E26" s="6"/>
      <c r="H26" s="7" t="s">
        <v>17</v>
      </c>
      <c r="I26" s="6"/>
      <c r="J26" s="6"/>
      <c r="K26" s="6" t="s">
        <v>15</v>
      </c>
    </row>
    <row r="28" spans="2:11" ht="36" customHeight="1" x14ac:dyDescent="0.25">
      <c r="B28" s="6" t="s">
        <v>13</v>
      </c>
      <c r="C28" s="6"/>
      <c r="D28" s="6"/>
      <c r="E28" s="6" t="s">
        <v>15</v>
      </c>
    </row>
    <row r="30" spans="2:11" ht="36" customHeight="1" x14ac:dyDescent="0.25">
      <c r="B30" s="6" t="s">
        <v>14</v>
      </c>
      <c r="C30" s="6" t="s">
        <v>16</v>
      </c>
      <c r="D30" s="6"/>
      <c r="E30" s="6" t="s">
        <v>15</v>
      </c>
    </row>
  </sheetData>
  <pageMargins left="0.25" right="0.25" top="0.3125" bottom="0.47916666666666669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Scores</vt:lpstr>
      <vt:lpstr>Printable Sheets</vt:lpstr>
      <vt:lpstr>'Printable Sheets'!Print_Area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Carter</dc:creator>
  <cp:lastModifiedBy>Kimberly Carter</cp:lastModifiedBy>
  <cp:lastPrinted>2024-04-26T14:53:08Z</cp:lastPrinted>
  <dcterms:created xsi:type="dcterms:W3CDTF">2024-04-12T11:37:17Z</dcterms:created>
  <dcterms:modified xsi:type="dcterms:W3CDTF">2024-04-29T20:30:32Z</dcterms:modified>
</cp:coreProperties>
</file>