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Jaclyn\OneDrive\Membership Director\"/>
    </mc:Choice>
  </mc:AlternateContent>
  <bookViews>
    <workbookView xWindow="0" yWindow="0" windowWidth="28800" windowHeight="12210" tabRatio="670"/>
  </bookViews>
  <sheets>
    <sheet name="General Points" sheetId="1" r:id="rId1"/>
    <sheet name="Society Attendance" sheetId="2" r:id="rId2"/>
    <sheet name="ECHO Attendance" sheetId="3" r:id="rId3"/>
    <sheet name="St Joseph Attendance" sheetId="4" r:id="rId4"/>
    <sheet name="Phoebe's Home Attendance" sheetId="5" r:id="rId5"/>
    <sheet name="BUILD Attendance" sheetId="8" r:id="rId6"/>
    <sheet name="Intermural Attendance" sheetId="7" r:id="rId7"/>
    <sheet name="MISC Attendance" sheetId="6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4" i="1" l="1"/>
  <c r="B129" i="1"/>
  <c r="B103" i="1"/>
  <c r="B43" i="1"/>
  <c r="B209" i="1"/>
  <c r="B36" i="1"/>
  <c r="B82" i="1"/>
  <c r="B138" i="1"/>
  <c r="B173" i="1"/>
  <c r="B204" i="1"/>
  <c r="B201" i="1"/>
  <c r="B186" i="1"/>
  <c r="B177" i="1"/>
  <c r="B172" i="1"/>
  <c r="B170" i="1"/>
  <c r="B165" i="1"/>
  <c r="B156" i="1"/>
  <c r="B154" i="1"/>
  <c r="B151" i="1"/>
  <c r="B150" i="1"/>
  <c r="B122" i="1"/>
  <c r="B119" i="1"/>
  <c r="B105" i="1"/>
  <c r="B104" i="1"/>
  <c r="B99" i="1"/>
  <c r="B76" i="1"/>
  <c r="B66" i="1"/>
  <c r="B64" i="1"/>
  <c r="B63" i="1"/>
  <c r="B62" i="1"/>
  <c r="B54" i="1"/>
  <c r="B47" i="1"/>
  <c r="B46" i="1"/>
  <c r="B45" i="1"/>
  <c r="B41" i="1"/>
  <c r="B29" i="1"/>
  <c r="B17" i="1"/>
  <c r="B192" i="1" l="1"/>
  <c r="B128" i="1"/>
  <c r="B44" i="1"/>
  <c r="B40" i="1"/>
  <c r="B7" i="1"/>
  <c r="B125" i="1"/>
  <c r="B202" i="1"/>
  <c r="B19" i="1"/>
  <c r="B84" i="1"/>
  <c r="B162" i="1"/>
  <c r="I51" i="6"/>
  <c r="I92" i="6"/>
  <c r="I196" i="6"/>
  <c r="I6" i="6"/>
  <c r="I121" i="6"/>
  <c r="I139" i="6"/>
  <c r="I43" i="6"/>
  <c r="I42" i="6"/>
  <c r="I41" i="6"/>
  <c r="I197" i="6"/>
  <c r="I18" i="6"/>
  <c r="I168" i="6"/>
  <c r="I101" i="6"/>
  <c r="I79" i="6"/>
  <c r="I181" i="6"/>
  <c r="I81" i="6"/>
  <c r="B67" i="1"/>
  <c r="B80" i="1"/>
  <c r="B185" i="1"/>
  <c r="B161" i="1" l="1"/>
  <c r="B96" i="1"/>
  <c r="B166" i="1"/>
  <c r="B218" i="1" l="1"/>
  <c r="B191" i="1"/>
  <c r="B182" i="1"/>
  <c r="B101" i="1"/>
  <c r="B190" i="1" l="1"/>
  <c r="B214" i="1"/>
  <c r="B181" i="1"/>
  <c r="B160" i="1"/>
  <c r="B158" i="1"/>
  <c r="B78" i="1"/>
  <c r="B55" i="1"/>
  <c r="B26" i="1"/>
  <c r="D108" i="1" l="1"/>
  <c r="D192" i="1"/>
  <c r="D184" i="1" l="1"/>
  <c r="D172" i="1"/>
  <c r="D128" i="1"/>
  <c r="D107" i="1"/>
  <c r="C71" i="1"/>
  <c r="D47" i="1"/>
  <c r="D45" i="1"/>
  <c r="D35" i="1"/>
  <c r="D24" i="1"/>
  <c r="D23" i="1"/>
  <c r="B118" i="1" l="1"/>
  <c r="D114" i="6" l="1"/>
  <c r="D97" i="6"/>
  <c r="D60" i="6"/>
  <c r="D181" i="6"/>
  <c r="D213" i="6"/>
  <c r="D33" i="6"/>
  <c r="D79" i="6"/>
  <c r="D177" i="6"/>
  <c r="B98" i="1"/>
  <c r="B131" i="1"/>
  <c r="B74" i="1"/>
  <c r="B27" i="1"/>
  <c r="D51" i="6"/>
  <c r="D99" i="6"/>
  <c r="D77" i="6"/>
  <c r="D18" i="6"/>
  <c r="D16" i="6"/>
  <c r="B136" i="1"/>
  <c r="B212" i="1"/>
  <c r="B139" i="1"/>
  <c r="B90" i="1"/>
  <c r="B68" i="1"/>
  <c r="B57" i="1"/>
  <c r="B34" i="1"/>
  <c r="D96" i="1"/>
  <c r="B211" i="1" l="1"/>
  <c r="B153" i="1"/>
  <c r="B39" i="1"/>
  <c r="B30" i="1"/>
  <c r="B114" i="1" l="1"/>
  <c r="B184" i="1"/>
  <c r="B137" i="1" l="1"/>
  <c r="B121" i="1"/>
  <c r="B94" i="1"/>
  <c r="B93" i="1"/>
  <c r="B92" i="1"/>
  <c r="B72" i="1"/>
  <c r="B178" i="1"/>
  <c r="D55" i="1"/>
  <c r="D62" i="1"/>
  <c r="D7" i="1" l="1"/>
  <c r="D202" i="1"/>
  <c r="D46" i="1"/>
  <c r="D164" i="1"/>
  <c r="B135" i="1"/>
  <c r="D135" i="1" s="1"/>
  <c r="B195" i="1"/>
  <c r="D195" i="1" s="1"/>
  <c r="B164" i="1"/>
  <c r="B141" i="1" l="1"/>
  <c r="B208" i="1"/>
  <c r="B189" i="1"/>
  <c r="B127" i="1" l="1"/>
  <c r="B61" i="1" l="1"/>
  <c r="B35" i="1" l="1"/>
  <c r="B24" i="1"/>
  <c r="B23" i="1"/>
  <c r="C84" i="1" l="1"/>
  <c r="D84" i="1" s="1"/>
  <c r="C68" i="1"/>
  <c r="D68" i="1" s="1"/>
  <c r="C58" i="1"/>
  <c r="D58" i="1" s="1"/>
  <c r="C51" i="1"/>
  <c r="D51" i="1" s="1"/>
  <c r="C49" i="1"/>
  <c r="D49" i="1" s="1"/>
  <c r="C39" i="1"/>
  <c r="D39" i="1" s="1"/>
  <c r="C16" i="1"/>
  <c r="D16" i="1" s="1"/>
  <c r="C14" i="1"/>
  <c r="D14" i="1" s="1"/>
  <c r="C12" i="1"/>
  <c r="D12" i="1" s="1"/>
  <c r="C11" i="1"/>
  <c r="D11" i="1" s="1"/>
  <c r="C208" i="1"/>
  <c r="D208" i="1" s="1"/>
  <c r="C171" i="1"/>
  <c r="D171" i="1" s="1"/>
  <c r="C163" i="1"/>
  <c r="D163" i="1" s="1"/>
  <c r="C139" i="1"/>
  <c r="D139" i="1" s="1"/>
  <c r="C137" i="1"/>
  <c r="D137" i="1" s="1"/>
  <c r="C133" i="1"/>
  <c r="D133" i="1" s="1"/>
  <c r="C113" i="1"/>
  <c r="D113" i="1" s="1"/>
  <c r="C92" i="1"/>
  <c r="D92" i="1" s="1"/>
  <c r="C89" i="1"/>
  <c r="D89" i="1" s="1"/>
  <c r="C88" i="1" l="1"/>
  <c r="D88" i="1" s="1"/>
  <c r="B221" i="1" l="1"/>
  <c r="B213" i="1"/>
  <c r="B157" i="1"/>
  <c r="B116" i="1"/>
  <c r="B110" i="1"/>
  <c r="B95" i="1"/>
  <c r="B81" i="1"/>
  <c r="B79" i="1"/>
  <c r="B70" i="1" l="1"/>
  <c r="D76" i="1" l="1"/>
  <c r="D80" i="1"/>
  <c r="D103" i="1"/>
  <c r="D125" i="1"/>
  <c r="D151" i="1"/>
  <c r="D156" i="1"/>
  <c r="D161" i="1"/>
  <c r="D162" i="1"/>
  <c r="D170" i="1"/>
  <c r="D204" i="1"/>
  <c r="D211" i="1"/>
  <c r="B73" i="1"/>
  <c r="D73" i="1" s="1"/>
  <c r="D70" i="1"/>
  <c r="D19" i="1"/>
  <c r="D105" i="1"/>
  <c r="D185" i="1"/>
  <c r="C221" i="1" l="1"/>
  <c r="D221" i="1" s="1"/>
  <c r="C220" i="1"/>
  <c r="D220" i="1" s="1"/>
  <c r="C218" i="1"/>
  <c r="D218" i="1" s="1"/>
  <c r="C216" i="1"/>
  <c r="D216" i="1" s="1"/>
  <c r="C215" i="1"/>
  <c r="D215" i="1" s="1"/>
  <c r="C214" i="1"/>
  <c r="D214" i="1" s="1"/>
  <c r="C213" i="1"/>
  <c r="D213" i="1" s="1"/>
  <c r="C212" i="1"/>
  <c r="D212" i="1" s="1"/>
  <c r="C210" i="1"/>
  <c r="D210" i="1" s="1"/>
  <c r="C209" i="1"/>
  <c r="D209" i="1" s="1"/>
  <c r="C206" i="1"/>
  <c r="D206" i="1" s="1"/>
  <c r="C203" i="1"/>
  <c r="D203" i="1" s="1"/>
  <c r="C201" i="1"/>
  <c r="D201" i="1" s="1"/>
  <c r="C199" i="1"/>
  <c r="D199" i="1" s="1"/>
  <c r="C198" i="1"/>
  <c r="D198" i="1" s="1"/>
  <c r="C197" i="1"/>
  <c r="D197" i="1" s="1"/>
  <c r="C196" i="1"/>
  <c r="D196" i="1" s="1"/>
  <c r="C194" i="1"/>
  <c r="D194" i="1" s="1"/>
  <c r="C193" i="1"/>
  <c r="D193" i="1" s="1"/>
  <c r="C191" i="1"/>
  <c r="D191" i="1" s="1"/>
  <c r="C190" i="1"/>
  <c r="D190" i="1" s="1"/>
  <c r="C189" i="1"/>
  <c r="D189" i="1" s="1"/>
  <c r="C188" i="1"/>
  <c r="D188" i="1" s="1"/>
  <c r="C187" i="1"/>
  <c r="D187" i="1" s="1"/>
  <c r="C186" i="1"/>
  <c r="D186" i="1" s="1"/>
  <c r="C183" i="1"/>
  <c r="D183" i="1" s="1"/>
  <c r="C182" i="1"/>
  <c r="D182" i="1" s="1"/>
  <c r="C181" i="1"/>
  <c r="D181" i="1" s="1"/>
  <c r="C180" i="1"/>
  <c r="D180" i="1" s="1"/>
  <c r="C178" i="1"/>
  <c r="D178" i="1" s="1"/>
  <c r="C177" i="1"/>
  <c r="D177" i="1" s="1"/>
  <c r="C176" i="1"/>
  <c r="D176" i="1" s="1"/>
  <c r="C175" i="1"/>
  <c r="D175" i="1" s="1"/>
  <c r="C174" i="1"/>
  <c r="D174" i="1" s="1"/>
  <c r="C173" i="1"/>
  <c r="D173" i="1" s="1"/>
  <c r="C169" i="1"/>
  <c r="D169" i="1" s="1"/>
  <c r="C167" i="1"/>
  <c r="D167" i="1" s="1"/>
  <c r="C165" i="1"/>
  <c r="D165" i="1" s="1"/>
  <c r="C160" i="1"/>
  <c r="D160" i="1" s="1"/>
  <c r="C159" i="1"/>
  <c r="D159" i="1" s="1"/>
  <c r="C158" i="1"/>
  <c r="D158" i="1" s="1"/>
  <c r="C157" i="1"/>
  <c r="D157" i="1" s="1"/>
  <c r="C154" i="1"/>
  <c r="D154" i="1" s="1"/>
  <c r="C153" i="1"/>
  <c r="D153" i="1" s="1"/>
  <c r="C150" i="1"/>
  <c r="D150" i="1" s="1"/>
  <c r="C149" i="1"/>
  <c r="D149" i="1" s="1"/>
  <c r="C148" i="1"/>
  <c r="D148" i="1" s="1"/>
  <c r="C147" i="1"/>
  <c r="D147" i="1" s="1"/>
  <c r="C146" i="1"/>
  <c r="D146" i="1" s="1"/>
  <c r="C144" i="1"/>
  <c r="D144" i="1" s="1"/>
  <c r="C143" i="1"/>
  <c r="D143" i="1" s="1"/>
  <c r="C142" i="1"/>
  <c r="D142" i="1" s="1"/>
  <c r="C141" i="1"/>
  <c r="D141" i="1" s="1"/>
  <c r="C140" i="1"/>
  <c r="D140" i="1" s="1"/>
  <c r="C138" i="1"/>
  <c r="D138" i="1" s="1"/>
  <c r="C136" i="1"/>
  <c r="D136" i="1" s="1"/>
  <c r="C134" i="1"/>
  <c r="D134" i="1" s="1"/>
  <c r="C132" i="1"/>
  <c r="D132" i="1" s="1"/>
  <c r="C131" i="1"/>
  <c r="D131" i="1" s="1"/>
  <c r="C129" i="1"/>
  <c r="D129" i="1" s="1"/>
  <c r="C127" i="1"/>
  <c r="D127" i="1" s="1"/>
  <c r="C126" i="1"/>
  <c r="D126" i="1" s="1"/>
  <c r="C124" i="1"/>
  <c r="D124" i="1" s="1"/>
  <c r="C122" i="1"/>
  <c r="D122" i="1" s="1"/>
  <c r="C121" i="1"/>
  <c r="D121" i="1" s="1"/>
  <c r="C120" i="1"/>
  <c r="D120" i="1" s="1"/>
  <c r="C118" i="1"/>
  <c r="D118" i="1" s="1"/>
  <c r="C117" i="1"/>
  <c r="D117" i="1" s="1"/>
  <c r="C116" i="1"/>
  <c r="D116" i="1" s="1"/>
  <c r="C114" i="1"/>
  <c r="D114" i="1" s="1"/>
  <c r="C112" i="1"/>
  <c r="D112" i="1" s="1"/>
  <c r="C111" i="1"/>
  <c r="D111" i="1" s="1"/>
  <c r="C110" i="1"/>
  <c r="D110" i="1" s="1"/>
  <c r="C104" i="1"/>
  <c r="D104" i="1" s="1"/>
  <c r="C102" i="1"/>
  <c r="D102" i="1" s="1"/>
  <c r="C101" i="1"/>
  <c r="D101" i="1" s="1"/>
  <c r="C100" i="1"/>
  <c r="D100" i="1" s="1"/>
  <c r="C99" i="1"/>
  <c r="D99" i="1" s="1"/>
  <c r="C98" i="1"/>
  <c r="D98" i="1" s="1"/>
  <c r="C97" i="1"/>
  <c r="D97" i="1" s="1"/>
  <c r="C95" i="1"/>
  <c r="D95" i="1" s="1"/>
  <c r="C94" i="1"/>
  <c r="D94" i="1" s="1"/>
  <c r="C93" i="1"/>
  <c r="D93" i="1" s="1"/>
  <c r="C90" i="1"/>
  <c r="D90" i="1" s="1"/>
  <c r="C87" i="1"/>
  <c r="D87" i="1" s="1"/>
  <c r="C86" i="1"/>
  <c r="D86" i="1" s="1"/>
  <c r="C85" i="1"/>
  <c r="D85" i="1" s="1"/>
  <c r="C83" i="1"/>
  <c r="D83" i="1" s="1"/>
  <c r="C81" i="1"/>
  <c r="D81" i="1" s="1"/>
  <c r="C82" i="1"/>
  <c r="D82" i="1" s="1"/>
  <c r="C79" i="1"/>
  <c r="D79" i="1" s="1"/>
  <c r="C78" i="1"/>
  <c r="D78" i="1" s="1"/>
  <c r="C77" i="1"/>
  <c r="D77" i="1" s="1"/>
  <c r="C74" i="1"/>
  <c r="D74" i="1" s="1"/>
  <c r="C72" i="1"/>
  <c r="D72" i="1" s="1"/>
  <c r="D71" i="1"/>
  <c r="C69" i="1"/>
  <c r="D69" i="1" s="1"/>
  <c r="C67" i="1"/>
  <c r="D67" i="1" s="1"/>
  <c r="C66" i="1"/>
  <c r="D66" i="1" s="1"/>
  <c r="C64" i="1"/>
  <c r="D64" i="1" s="1"/>
  <c r="C63" i="1"/>
  <c r="D63" i="1" s="1"/>
  <c r="C61" i="1"/>
  <c r="D61" i="1" s="1"/>
  <c r="C59" i="1"/>
  <c r="D59" i="1" s="1"/>
  <c r="C57" i="1"/>
  <c r="D57" i="1" s="1"/>
  <c r="C54" i="1"/>
  <c r="D54" i="1" s="1"/>
  <c r="C53" i="1"/>
  <c r="D53" i="1" s="1"/>
  <c r="C52" i="1"/>
  <c r="D52" i="1" s="1"/>
  <c r="C50" i="1"/>
  <c r="D50" i="1" s="1"/>
  <c r="C48" i="1"/>
  <c r="D48" i="1" s="1"/>
  <c r="C44" i="1"/>
  <c r="D44" i="1" s="1"/>
  <c r="C43" i="1"/>
  <c r="D43" i="1" s="1"/>
  <c r="C42" i="1"/>
  <c r="D42" i="1" s="1"/>
  <c r="C40" i="1"/>
  <c r="D40" i="1" s="1"/>
  <c r="C37" i="1"/>
  <c r="D37" i="1" s="1"/>
  <c r="C36" i="1"/>
  <c r="D36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2" i="1"/>
  <c r="D22" i="1" s="1"/>
  <c r="C21" i="1"/>
  <c r="D21" i="1" s="1"/>
  <c r="C20" i="1"/>
  <c r="D20" i="1" s="1"/>
  <c r="C17" i="1"/>
  <c r="D17" i="1" s="1"/>
  <c r="C15" i="1"/>
  <c r="D15" i="1" s="1"/>
  <c r="C13" i="1"/>
  <c r="D13" i="1" s="1"/>
  <c r="C10" i="1"/>
  <c r="D10" i="1" s="1"/>
  <c r="C9" i="1"/>
  <c r="D9" i="1" s="1"/>
  <c r="C8" i="1"/>
  <c r="D8" i="1" s="1"/>
  <c r="W147" i="4" l="1"/>
  <c r="L16" i="6" l="1"/>
</calcChain>
</file>

<file path=xl/sharedStrings.xml><?xml version="1.0" encoding="utf-8"?>
<sst xmlns="http://schemas.openxmlformats.org/spreadsheetml/2006/main" count="2629" uniqueCount="264">
  <si>
    <t>Pre-Medical Society 2016-17</t>
  </si>
  <si>
    <t>Contact Jaclyn, the Membership Director, about discrepancies</t>
  </si>
  <si>
    <t>Attendance for Pre-Medical Society Meetings</t>
  </si>
  <si>
    <t>Attendance for ECHO Meetings</t>
  </si>
  <si>
    <t>Attendance for St Joe's Volunteering</t>
  </si>
  <si>
    <t>Attendance for Phoebe's Home Volunteering</t>
  </si>
  <si>
    <t xml:space="preserve">Total Fall  </t>
  </si>
  <si>
    <t>Points</t>
  </si>
  <si>
    <t xml:space="preserve">Total Spring  </t>
  </si>
  <si>
    <t>Name (Last, First)</t>
  </si>
  <si>
    <t>Total Annual</t>
  </si>
  <si>
    <t>P-Med Date</t>
  </si>
  <si>
    <t>A</t>
  </si>
  <si>
    <t>B</t>
  </si>
  <si>
    <t>Attendance for Intermurals</t>
  </si>
  <si>
    <t>Abinsay, Christian</t>
  </si>
  <si>
    <t>Acosta, Annalyssa</t>
  </si>
  <si>
    <t>Atodaria, Rahul</t>
  </si>
  <si>
    <t>Barbalias, Dean</t>
  </si>
  <si>
    <t>Boehme, Anne</t>
  </si>
  <si>
    <t>Brown, Kayla</t>
  </si>
  <si>
    <t>Burrus, Crystal</t>
  </si>
  <si>
    <t>C</t>
  </si>
  <si>
    <t>Cadena, Louis</t>
  </si>
  <si>
    <t>Conrad, Haley</t>
  </si>
  <si>
    <t>D</t>
  </si>
  <si>
    <t>Davis, William</t>
  </si>
  <si>
    <t>Doane, Casey</t>
  </si>
  <si>
    <t>E</t>
  </si>
  <si>
    <t>Erickson, Daniel</t>
  </si>
  <si>
    <t>F</t>
  </si>
  <si>
    <t>Fernandez, Sarah</t>
  </si>
  <si>
    <t>Flores, Jessica</t>
  </si>
  <si>
    <t>G</t>
  </si>
  <si>
    <t>Garrett, Matthew</t>
  </si>
  <si>
    <t>Garza, Victoria</t>
  </si>
  <si>
    <t>George, Lindsey</t>
  </si>
  <si>
    <t>Gregory, Abigail</t>
  </si>
  <si>
    <t>H</t>
  </si>
  <si>
    <t>Hester, Kaylee</t>
  </si>
  <si>
    <t>Holderness, Haley</t>
  </si>
  <si>
    <t>L</t>
  </si>
  <si>
    <t>Lamb, Faith</t>
  </si>
  <si>
    <t>Lewright, Joseph</t>
  </si>
  <si>
    <t>M</t>
  </si>
  <si>
    <t>Mack, Ferrell</t>
  </si>
  <si>
    <t>McProuty, Catherine</t>
  </si>
  <si>
    <t>Muhtaseb, Rami</t>
  </si>
  <si>
    <t xml:space="preserve">N </t>
  </si>
  <si>
    <t>Neisner, Robert</t>
  </si>
  <si>
    <t>Nicolas, Marissa</t>
  </si>
  <si>
    <t>R</t>
  </si>
  <si>
    <t>Raola, Akash</t>
  </si>
  <si>
    <t>Read, Grant</t>
  </si>
  <si>
    <t>S</t>
  </si>
  <si>
    <t>Sahin, Christopher</t>
  </si>
  <si>
    <t>Sanfelippo, Ashley</t>
  </si>
  <si>
    <t>South, Rebecca</t>
  </si>
  <si>
    <t>V</t>
  </si>
  <si>
    <t>Verna, Sabrina</t>
  </si>
  <si>
    <t>W</t>
  </si>
  <si>
    <t>Wagner, Cassie</t>
  </si>
  <si>
    <t>Walls, Harrison</t>
  </si>
  <si>
    <t>Westlake, Sarah</t>
  </si>
  <si>
    <t>✓</t>
  </si>
  <si>
    <t>ECHO date</t>
  </si>
  <si>
    <t>One checkmark for present, two for present with Pre-Med Shirt</t>
  </si>
  <si>
    <t>Attendance for BUILD Volunteering</t>
  </si>
  <si>
    <t>Adkins, Robert</t>
  </si>
  <si>
    <t>Anderson, Christian</t>
  </si>
  <si>
    <t>Anyakee, Ikechukwu</t>
  </si>
  <si>
    <t>Banda, Filiberto</t>
  </si>
  <si>
    <t>Barzkar, Hasti</t>
  </si>
  <si>
    <t>Begis, Brandon</t>
  </si>
  <si>
    <t>Cardenas, Donato</t>
  </si>
  <si>
    <t>Cardona, Astrid</t>
  </si>
  <si>
    <t>Carlisle, Katy</t>
  </si>
  <si>
    <t>Contreras, Fernando</t>
  </si>
  <si>
    <t>Crane, Alison</t>
  </si>
  <si>
    <t>Cronk, Jacob</t>
  </si>
  <si>
    <t>Fredrickson, Andrea</t>
  </si>
  <si>
    <t>Garcia, Christopher</t>
  </si>
  <si>
    <t>Garcia, Daisy</t>
  </si>
  <si>
    <t>Gay, Mitchell</t>
  </si>
  <si>
    <t>Graybill, Shawn</t>
  </si>
  <si>
    <t>Harris, Anson</t>
  </si>
  <si>
    <t>Holub, Chase</t>
  </si>
  <si>
    <t>Jones, Robin</t>
  </si>
  <si>
    <t>Kennedy, Charles</t>
  </si>
  <si>
    <t>Khetan, Jasmine</t>
  </si>
  <si>
    <t>MacQueen, Madison</t>
  </si>
  <si>
    <t>Martinez, Oscar</t>
  </si>
  <si>
    <t>McDonald, John</t>
  </si>
  <si>
    <t>Monroe, Colin</t>
  </si>
  <si>
    <t>Moore, Mason</t>
  </si>
  <si>
    <t>Morris, Andrew</t>
  </si>
  <si>
    <t>Nguyen, Trisha</t>
  </si>
  <si>
    <t>Perez, Brielle</t>
  </si>
  <si>
    <t>Plyler, Meggan</t>
  </si>
  <si>
    <t>Puthenpurail, Aselin</t>
  </si>
  <si>
    <t>Ramirez, Danielle</t>
  </si>
  <si>
    <t>Romine, Jarrod</t>
  </si>
  <si>
    <t>Saldana, Luis</t>
  </si>
  <si>
    <t>Sleiman, Daniel</t>
  </si>
  <si>
    <t>Smith, Somer</t>
  </si>
  <si>
    <t>Tang, Michael</t>
  </si>
  <si>
    <t>Tellez, April</t>
  </si>
  <si>
    <t>Young, Madeline</t>
  </si>
  <si>
    <t>Zabad, Noor</t>
  </si>
  <si>
    <t xml:space="preserve">Y </t>
  </si>
  <si>
    <t xml:space="preserve">Z </t>
  </si>
  <si>
    <t>Hasnain, Syed</t>
  </si>
  <si>
    <t xml:space="preserve">J </t>
  </si>
  <si>
    <t>K</t>
  </si>
  <si>
    <t>P</t>
  </si>
  <si>
    <t>J</t>
  </si>
  <si>
    <t>T</t>
  </si>
  <si>
    <t>✓✓</t>
  </si>
  <si>
    <t>Ahmed, Sara</t>
  </si>
  <si>
    <t>Volunteering Date</t>
  </si>
  <si>
    <t>Intermural Date</t>
  </si>
  <si>
    <t>Butcher, Kyisha</t>
  </si>
  <si>
    <t>Adams, Dylan</t>
  </si>
  <si>
    <t>Appel, Lauren</t>
  </si>
  <si>
    <t>Barba, Estefania</t>
  </si>
  <si>
    <t>Bhandari, Jessica</t>
  </si>
  <si>
    <t>Copeland, Benjamin</t>
  </si>
  <si>
    <t>Dinh, Sean</t>
  </si>
  <si>
    <t>Emiliani, Megan</t>
  </si>
  <si>
    <t>Farris, Katherine</t>
  </si>
  <si>
    <t>Glover, Baylee</t>
  </si>
  <si>
    <t>Green, Chase</t>
  </si>
  <si>
    <t>Hernandez, Michelle</t>
  </si>
  <si>
    <t>Higbee, Tyler</t>
  </si>
  <si>
    <t>Hoyumpa, Gabrielle</t>
  </si>
  <si>
    <t>Jendrusch, Tessa</t>
  </si>
  <si>
    <t>Kim, Elizabeth</t>
  </si>
  <si>
    <t>Kuzma, Jessica</t>
  </si>
  <si>
    <t>Marshall, Nicole</t>
  </si>
  <si>
    <t>Mathews, Nicole</t>
  </si>
  <si>
    <t>Ortiz, Olivia</t>
  </si>
  <si>
    <t>Patrick, Adam</t>
  </si>
  <si>
    <t>Reed, Jennifer</t>
  </si>
  <si>
    <t>Riccione, Nicholas</t>
  </si>
  <si>
    <t>Sanders, Madison</t>
  </si>
  <si>
    <t>Serrano, Eduardo</t>
  </si>
  <si>
    <t>Simpson, Eleanor</t>
  </si>
  <si>
    <t>Smith, Sadee</t>
  </si>
  <si>
    <t>Smith, Travis</t>
  </si>
  <si>
    <t>Stredick, Jasmin</t>
  </si>
  <si>
    <t>Sulistio, Jeremy</t>
  </si>
  <si>
    <t>Sutherland, Cydney</t>
  </si>
  <si>
    <t>Zimmerhanzel, David</t>
  </si>
  <si>
    <t>Hess, Ian</t>
  </si>
  <si>
    <t xml:space="preserve">O </t>
  </si>
  <si>
    <t>Rozell, Eric</t>
  </si>
  <si>
    <t>Wahrmund, Diana</t>
  </si>
  <si>
    <t>Warhmund, Diana</t>
  </si>
  <si>
    <t>Nguyen, Frederick</t>
  </si>
  <si>
    <t>Nguygen, Frederick</t>
  </si>
  <si>
    <t>Game Night Social</t>
  </si>
  <si>
    <t>Berno, Eric</t>
  </si>
  <si>
    <t>Bishara, Melanie</t>
  </si>
  <si>
    <t>Lubana, Bikramjit</t>
  </si>
  <si>
    <t>Lyons, Cody</t>
  </si>
  <si>
    <t>Thursday</t>
  </si>
  <si>
    <t>Friday</t>
  </si>
  <si>
    <t>Alzheimer's Walk</t>
  </si>
  <si>
    <t>Omecinski, Emily</t>
  </si>
  <si>
    <t>Suture Clinic</t>
  </si>
  <si>
    <t>Arriaga, Diane</t>
  </si>
  <si>
    <t>Baset, Nawsin</t>
  </si>
  <si>
    <t>Britton, Lorraine</t>
  </si>
  <si>
    <t>Calame, Will</t>
  </si>
  <si>
    <t>Costa, Camron</t>
  </si>
  <si>
    <t>Fabac, Haleigh</t>
  </si>
  <si>
    <t>Garcia, Diana</t>
  </si>
  <si>
    <t>Habib, Andy</t>
  </si>
  <si>
    <t>Jahromi, Hooman</t>
  </si>
  <si>
    <t>Johnston, Travis</t>
  </si>
  <si>
    <t>Kelley, Audrey</t>
  </si>
  <si>
    <t>McFall, John</t>
  </si>
  <si>
    <t>Payne, Victoria</t>
  </si>
  <si>
    <t>Sykes, Maggie</t>
  </si>
  <si>
    <t>Waheed, Uzair</t>
  </si>
  <si>
    <t>Watts, Victoria</t>
  </si>
  <si>
    <t>Works, Taylor</t>
  </si>
  <si>
    <t>Tailgate Social</t>
  </si>
  <si>
    <t>Whaley, Rachel</t>
  </si>
  <si>
    <t>Cook, Hannah</t>
  </si>
  <si>
    <t>October video</t>
  </si>
  <si>
    <t>Rustom, Emah</t>
  </si>
  <si>
    <t>Kuenstler, Rachel</t>
  </si>
  <si>
    <t>Fernandez, Salvador</t>
  </si>
  <si>
    <t>Janak, Emily</t>
  </si>
  <si>
    <t>Hardimon, Tiffany</t>
  </si>
  <si>
    <t>Nelson, Emelie</t>
  </si>
  <si>
    <t>Bean, Paris</t>
  </si>
  <si>
    <t>Volunteer: A.Walk</t>
  </si>
  <si>
    <t>Elizondo, Audrey</t>
  </si>
  <si>
    <t>McDonald, Nia</t>
  </si>
  <si>
    <t>Prakash, Alisha</t>
  </si>
  <si>
    <t>Sureja, Vedant</t>
  </si>
  <si>
    <t>Fitz-Gerald, Joseph</t>
  </si>
  <si>
    <t>CPR Training</t>
  </si>
  <si>
    <t>LAST Fall meeting</t>
  </si>
  <si>
    <t>Guzman, Rafael</t>
  </si>
  <si>
    <t>Parks, Matthew</t>
  </si>
  <si>
    <t>Last day</t>
  </si>
  <si>
    <t>November video</t>
  </si>
  <si>
    <t>Holiday Social</t>
  </si>
  <si>
    <t>Balinski, Anna</t>
  </si>
  <si>
    <t>Fewell, Heather</t>
  </si>
  <si>
    <t>Foston, Ke'Asia</t>
  </si>
  <si>
    <t>Galvan, Daniel</t>
  </si>
  <si>
    <t>Garcia-Castillo, Martha</t>
  </si>
  <si>
    <t>Hoque, Simin</t>
  </si>
  <si>
    <t>Hsu, Mitchell</t>
  </si>
  <si>
    <t>Lang, Hannah</t>
  </si>
  <si>
    <t>Nolte, Isabel</t>
  </si>
  <si>
    <t>Padilla, Kelbi</t>
  </si>
  <si>
    <t>Perez, Cruz</t>
  </si>
  <si>
    <t>Pietz, Mathew</t>
  </si>
  <si>
    <t>Ramirez, Kailee</t>
  </si>
  <si>
    <t>Scroggins, Ethan</t>
  </si>
  <si>
    <t>Treviño, Amanda</t>
  </si>
  <si>
    <t>Wainerdi, Christopher</t>
  </si>
  <si>
    <t>Fall Dates</t>
  </si>
  <si>
    <t>Valentine's Day Social</t>
  </si>
  <si>
    <t>IV Clinic</t>
  </si>
  <si>
    <t>Barcenas, Janna</t>
  </si>
  <si>
    <t>Brue, Taylor</t>
  </si>
  <si>
    <t>Bariselle, Max</t>
  </si>
  <si>
    <t>Cherlo, Sreeya</t>
  </si>
  <si>
    <t>Castleberry, Dustin</t>
  </si>
  <si>
    <t>Luu, Dana</t>
  </si>
  <si>
    <t>Schroeder, Alex</t>
  </si>
  <si>
    <t>Powell, Mason</t>
  </si>
  <si>
    <t>Strickland, Spencer</t>
  </si>
  <si>
    <t>Castleberry, Jennifer</t>
  </si>
  <si>
    <t>Tarbet, Megan</t>
  </si>
  <si>
    <t>Matejka, Caitlyn</t>
  </si>
  <si>
    <t>Aaron, Kaleigh</t>
  </si>
  <si>
    <t>February video</t>
  </si>
  <si>
    <t>Ellis, Blaine</t>
  </si>
  <si>
    <t>Crowell, Andrew</t>
  </si>
  <si>
    <t>I</t>
  </si>
  <si>
    <t>Ilanga, Malynn</t>
  </si>
  <si>
    <t>Razmdideh, Arvin</t>
  </si>
  <si>
    <t>Henson, Amy</t>
  </si>
  <si>
    <t>Bake Sale</t>
  </si>
  <si>
    <t>Spoons Profit Share</t>
  </si>
  <si>
    <t xml:space="preserve">Thursday </t>
  </si>
  <si>
    <t>Soria, Dalia</t>
  </si>
  <si>
    <t>Iyer, Aditya</t>
  </si>
  <si>
    <t>BANNER</t>
  </si>
  <si>
    <t>POINT CUTOFF- 4/8/2017</t>
  </si>
  <si>
    <t>Calloway, Kayla</t>
  </si>
  <si>
    <t>Prater, Jacob</t>
  </si>
  <si>
    <t>Kim, Aaron</t>
  </si>
  <si>
    <t>Grub Profit Share</t>
  </si>
  <si>
    <t>Big Event</t>
  </si>
  <si>
    <t>Cookout Social</t>
  </si>
  <si>
    <t>updated 4/2/2017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</si>
</sst>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Font="1"/>
    <xf numFmtId="14" fontId="0" fillId="0" borderId="0" xfId="0" applyNumberFormat="1"/>
    <xf numFmtId="0" fontId="0" fillId="0" borderId="0" xfId="0" applyFill="1"/>
    <xf numFmtId="0" fontId="1" fillId="0" borderId="0" xfId="0" applyFont="1" applyFill="1"/>
    <xf numFmtId="0" fontId="2" fillId="0" borderId="0" xfId="0" applyFont="1"/>
    <xf numFmtId="14" fontId="1" fillId="0" borderId="0" xfId="0" applyNumberFormat="1" applyFont="1"/>
    <xf numFmtId="0" fontId="0" fillId="0" borderId="0" xfId="0" applyFont="1" applyFill="1"/>
    <xf numFmtId="0" fontId="2" fillId="0" borderId="0" xfId="0" applyFont="1" applyFill="1"/>
    <xf numFmtId="0" fontId="0" fillId="2" borderId="0" xfId="0" applyFill="1"/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tabSelected="1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F8" sqref="F8"/>
    </sheetView>
  </sheetViews>
  <sheetFormatPr defaultRowHeight="15" x14ac:dyDescent="0.25"/>
  <cols>
    <col min="1" max="1" width="26.42578125" bestFit="1" customWidth="1"/>
    <col min="2" max="2" width="12.28515625" bestFit="1" customWidth="1"/>
    <col min="3" max="3" width="9.85546875" customWidth="1"/>
    <col min="4" max="4" width="12.140625" bestFit="1" customWidth="1"/>
    <col min="8" max="8" width="22.140625" bestFit="1" customWidth="1"/>
  </cols>
  <sheetData>
    <row r="1" spans="1:6" x14ac:dyDescent="0.25">
      <c r="A1" t="s">
        <v>263</v>
      </c>
      <c r="B1" s="1"/>
      <c r="C1" s="1"/>
      <c r="D1" s="1"/>
    </row>
    <row r="2" spans="1:6" x14ac:dyDescent="0.25">
      <c r="A2" s="1" t="s">
        <v>0</v>
      </c>
      <c r="B2" s="1"/>
      <c r="C2" s="1"/>
      <c r="D2" s="1"/>
      <c r="F2" s="1"/>
    </row>
    <row r="3" spans="1:6" x14ac:dyDescent="0.25">
      <c r="A3" s="1" t="s">
        <v>256</v>
      </c>
      <c r="B3" s="1"/>
      <c r="C3" s="1"/>
      <c r="D3" s="1"/>
      <c r="F3" s="1"/>
    </row>
    <row r="4" spans="1:6" x14ac:dyDescent="0.25">
      <c r="A4" s="1" t="s">
        <v>9</v>
      </c>
      <c r="B4" s="1" t="s">
        <v>8</v>
      </c>
      <c r="C4" s="1" t="s">
        <v>6</v>
      </c>
      <c r="D4" s="1" t="s">
        <v>10</v>
      </c>
    </row>
    <row r="5" spans="1:6" x14ac:dyDescent="0.25">
      <c r="A5" s="5"/>
      <c r="B5" s="1" t="s">
        <v>7</v>
      </c>
      <c r="C5" s="5" t="s">
        <v>7</v>
      </c>
      <c r="D5" s="1" t="s">
        <v>7</v>
      </c>
    </row>
    <row r="6" spans="1:6" x14ac:dyDescent="0.25">
      <c r="A6" s="5" t="s">
        <v>12</v>
      </c>
      <c r="B6" s="1"/>
      <c r="C6" s="5"/>
      <c r="D6" s="1"/>
    </row>
    <row r="7" spans="1:6" x14ac:dyDescent="0.25">
      <c r="A7" s="8" t="s">
        <v>242</v>
      </c>
      <c r="B7">
        <f>3+4</f>
        <v>7</v>
      </c>
      <c r="D7">
        <f>B7+C7</f>
        <v>7</v>
      </c>
    </row>
    <row r="8" spans="1:6" x14ac:dyDescent="0.25">
      <c r="A8" s="4" t="s">
        <v>15</v>
      </c>
      <c r="B8" s="4"/>
      <c r="C8" s="4">
        <f>3</f>
        <v>3</v>
      </c>
      <c r="D8">
        <f>B8+C8</f>
        <v>3</v>
      </c>
    </row>
    <row r="9" spans="1:6" x14ac:dyDescent="0.25">
      <c r="A9" s="4" t="s">
        <v>16</v>
      </c>
      <c r="B9" s="4"/>
      <c r="C9" s="4">
        <f>3+3+3+3+3+3</f>
        <v>18</v>
      </c>
      <c r="D9">
        <f>B9+C9</f>
        <v>18</v>
      </c>
    </row>
    <row r="10" spans="1:6" x14ac:dyDescent="0.25">
      <c r="A10" s="8" t="s">
        <v>122</v>
      </c>
      <c r="B10" s="4"/>
      <c r="C10" s="4">
        <f>3+2+3</f>
        <v>8</v>
      </c>
      <c r="D10">
        <f>B10+C10</f>
        <v>8</v>
      </c>
    </row>
    <row r="11" spans="1:6" x14ac:dyDescent="0.25">
      <c r="A11" s="4" t="s">
        <v>68</v>
      </c>
      <c r="B11" s="4"/>
      <c r="C11" s="4">
        <f>3</f>
        <v>3</v>
      </c>
      <c r="D11">
        <f>B11+C11</f>
        <v>3</v>
      </c>
    </row>
    <row r="12" spans="1:6" x14ac:dyDescent="0.25">
      <c r="A12" s="4" t="s">
        <v>118</v>
      </c>
      <c r="B12" s="4"/>
      <c r="C12" s="4">
        <f>3+3+2+2+3</f>
        <v>13</v>
      </c>
      <c r="D12">
        <f>B12+C12</f>
        <v>13</v>
      </c>
    </row>
    <row r="13" spans="1:6" x14ac:dyDescent="0.25">
      <c r="A13" s="4" t="s">
        <v>69</v>
      </c>
      <c r="B13" s="4"/>
      <c r="C13" s="4">
        <f>3+3+3</f>
        <v>9</v>
      </c>
      <c r="D13">
        <f>B13+C13</f>
        <v>9</v>
      </c>
    </row>
    <row r="14" spans="1:6" x14ac:dyDescent="0.25">
      <c r="A14" s="4" t="s">
        <v>70</v>
      </c>
      <c r="B14" s="4"/>
      <c r="C14" s="4">
        <f>3+1+3+3+6+3</f>
        <v>19</v>
      </c>
      <c r="D14">
        <f>B14+C14</f>
        <v>19</v>
      </c>
    </row>
    <row r="15" spans="1:6" x14ac:dyDescent="0.25">
      <c r="A15" s="8" t="s">
        <v>123</v>
      </c>
      <c r="B15" s="4"/>
      <c r="C15" s="4">
        <f>3+3+3+2</f>
        <v>11</v>
      </c>
      <c r="D15">
        <f>B15+C15</f>
        <v>11</v>
      </c>
    </row>
    <row r="16" spans="1:6" x14ac:dyDescent="0.25">
      <c r="A16" s="8" t="s">
        <v>170</v>
      </c>
      <c r="B16" s="4"/>
      <c r="C16" s="4">
        <f>3</f>
        <v>3</v>
      </c>
      <c r="D16">
        <f>B16+C16</f>
        <v>3</v>
      </c>
    </row>
    <row r="17" spans="1:4" x14ac:dyDescent="0.25">
      <c r="A17" s="10" t="s">
        <v>17</v>
      </c>
      <c r="B17" s="10">
        <f>3+3+2+2+3+1+2+3+2+1+2+2+3+2+2+1+2+4+2+3</f>
        <v>45</v>
      </c>
      <c r="C17" s="10">
        <f>3+2+2+3+2+1+3+2+3+2+8+3+2+3+2+3+2+1+3+2+2</f>
        <v>54</v>
      </c>
      <c r="D17" s="10">
        <f>B17+C17</f>
        <v>99</v>
      </c>
    </row>
    <row r="18" spans="1:4" x14ac:dyDescent="0.25">
      <c r="A18" s="5" t="s">
        <v>13</v>
      </c>
      <c r="B18" s="4"/>
      <c r="C18" s="4"/>
    </row>
    <row r="19" spans="1:4" x14ac:dyDescent="0.25">
      <c r="A19" s="8" t="s">
        <v>211</v>
      </c>
      <c r="B19">
        <f>3+3+1+3+4</f>
        <v>14</v>
      </c>
      <c r="D19">
        <f>B19+C19</f>
        <v>14</v>
      </c>
    </row>
    <row r="20" spans="1:4" x14ac:dyDescent="0.25">
      <c r="A20" s="8" t="s">
        <v>71</v>
      </c>
      <c r="B20" s="4"/>
      <c r="C20" s="4">
        <f>3</f>
        <v>3</v>
      </c>
      <c r="D20">
        <f>B20+C20</f>
        <v>3</v>
      </c>
    </row>
    <row r="21" spans="1:4" x14ac:dyDescent="0.25">
      <c r="A21" s="8" t="s">
        <v>124</v>
      </c>
      <c r="B21" s="4"/>
      <c r="C21" s="4">
        <f>3+3+2+2</f>
        <v>10</v>
      </c>
      <c r="D21">
        <f>B21+C21</f>
        <v>10</v>
      </c>
    </row>
    <row r="22" spans="1:4" x14ac:dyDescent="0.25">
      <c r="A22" s="4" t="s">
        <v>18</v>
      </c>
      <c r="B22" s="4"/>
      <c r="C22" s="4">
        <f>3</f>
        <v>3</v>
      </c>
      <c r="D22">
        <f>B22+C22</f>
        <v>3</v>
      </c>
    </row>
    <row r="23" spans="1:4" x14ac:dyDescent="0.25">
      <c r="A23" s="8" t="s">
        <v>230</v>
      </c>
      <c r="B23">
        <f>3</f>
        <v>3</v>
      </c>
      <c r="D23">
        <f>B23+C23</f>
        <v>3</v>
      </c>
    </row>
    <row r="24" spans="1:4" x14ac:dyDescent="0.25">
      <c r="A24" s="8" t="s">
        <v>232</v>
      </c>
      <c r="B24">
        <f>3</f>
        <v>3</v>
      </c>
      <c r="D24">
        <f>B24+C24</f>
        <v>3</v>
      </c>
    </row>
    <row r="25" spans="1:4" x14ac:dyDescent="0.25">
      <c r="A25" s="4" t="s">
        <v>72</v>
      </c>
      <c r="B25" s="4"/>
      <c r="C25" s="4">
        <f>3+3+3+3+3+3+3+3</f>
        <v>24</v>
      </c>
      <c r="D25">
        <f>B25+C25</f>
        <v>24</v>
      </c>
    </row>
    <row r="26" spans="1:4" x14ac:dyDescent="0.25">
      <c r="A26" s="11" t="s">
        <v>171</v>
      </c>
      <c r="B26" s="10">
        <f>3+3+3+3+2+3+2+3</f>
        <v>22</v>
      </c>
      <c r="C26" s="10">
        <f>3+2+3+3+2+3+2+2+2+3+2+2+3</f>
        <v>32</v>
      </c>
      <c r="D26" s="10">
        <f>B26+C26</f>
        <v>54</v>
      </c>
    </row>
    <row r="27" spans="1:4" x14ac:dyDescent="0.25">
      <c r="A27" s="8" t="s">
        <v>197</v>
      </c>
      <c r="B27" s="4">
        <f>2</f>
        <v>2</v>
      </c>
      <c r="C27" s="4">
        <f>3+3</f>
        <v>6</v>
      </c>
      <c r="D27">
        <f>B27+C27</f>
        <v>8</v>
      </c>
    </row>
    <row r="28" spans="1:4" x14ac:dyDescent="0.25">
      <c r="A28" s="4" t="s">
        <v>73</v>
      </c>
      <c r="B28" s="4"/>
      <c r="C28" s="4">
        <f>3</f>
        <v>3</v>
      </c>
      <c r="D28">
        <f>B28+C28</f>
        <v>3</v>
      </c>
    </row>
    <row r="29" spans="1:4" x14ac:dyDescent="0.25">
      <c r="A29" s="8" t="s">
        <v>161</v>
      </c>
      <c r="B29" s="4">
        <f>2+3+3</f>
        <v>8</v>
      </c>
      <c r="C29" s="4">
        <f>3+3+3</f>
        <v>9</v>
      </c>
      <c r="D29">
        <f>B29+C29</f>
        <v>17</v>
      </c>
    </row>
    <row r="30" spans="1:4" x14ac:dyDescent="0.25">
      <c r="A30" s="8" t="s">
        <v>125</v>
      </c>
      <c r="B30" s="4">
        <f>3+2</f>
        <v>5</v>
      </c>
      <c r="C30" s="4">
        <f>3+3+3+1</f>
        <v>10</v>
      </c>
      <c r="D30">
        <f>B30+C30</f>
        <v>15</v>
      </c>
    </row>
    <row r="31" spans="1:4" x14ac:dyDescent="0.25">
      <c r="A31" s="8" t="s">
        <v>162</v>
      </c>
      <c r="B31" s="4"/>
      <c r="C31" s="4">
        <f>3+3</f>
        <v>6</v>
      </c>
      <c r="D31">
        <f>B31+C31</f>
        <v>6</v>
      </c>
    </row>
    <row r="32" spans="1:4" x14ac:dyDescent="0.25">
      <c r="A32" s="4" t="s">
        <v>19</v>
      </c>
      <c r="B32" s="4"/>
      <c r="C32" s="4">
        <f>3+3+1+3</f>
        <v>10</v>
      </c>
      <c r="D32">
        <f>B32+C32</f>
        <v>10</v>
      </c>
    </row>
    <row r="33" spans="1:4" x14ac:dyDescent="0.25">
      <c r="A33" s="8" t="s">
        <v>172</v>
      </c>
      <c r="B33" s="4"/>
      <c r="C33" s="4">
        <f>3</f>
        <v>3</v>
      </c>
      <c r="D33">
        <f>B33+C33</f>
        <v>3</v>
      </c>
    </row>
    <row r="34" spans="1:4" x14ac:dyDescent="0.25">
      <c r="A34" s="4" t="s">
        <v>20</v>
      </c>
      <c r="B34" s="4">
        <f>3+3</f>
        <v>6</v>
      </c>
      <c r="C34" s="4">
        <f>3+3+2+3+3+3+3+3+6+3+3+3+3</f>
        <v>41</v>
      </c>
      <c r="D34">
        <f>B34+C34</f>
        <v>47</v>
      </c>
    </row>
    <row r="35" spans="1:4" x14ac:dyDescent="0.25">
      <c r="A35" s="8" t="s">
        <v>231</v>
      </c>
      <c r="B35">
        <f>3</f>
        <v>3</v>
      </c>
      <c r="D35">
        <f>B35+C35</f>
        <v>3</v>
      </c>
    </row>
    <row r="36" spans="1:4" x14ac:dyDescent="0.25">
      <c r="A36" s="10" t="s">
        <v>21</v>
      </c>
      <c r="B36" s="10">
        <f>3+3+2+1+3+2+2+2+3+3+2+2</f>
        <v>28</v>
      </c>
      <c r="C36" s="10">
        <f>3+3+2+3+2+3+3+3+2+1+2+3+2+3+2+2+2+3+2</f>
        <v>46</v>
      </c>
      <c r="D36" s="10">
        <f>B36+C36</f>
        <v>74</v>
      </c>
    </row>
    <row r="37" spans="1:4" x14ac:dyDescent="0.25">
      <c r="A37" s="4" t="s">
        <v>121</v>
      </c>
      <c r="B37" s="4"/>
      <c r="C37" s="4">
        <f>3+3+3+2+2+2+3+2+2+3+2</f>
        <v>27</v>
      </c>
      <c r="D37">
        <f>B37+C37</f>
        <v>27</v>
      </c>
    </row>
    <row r="38" spans="1:4" x14ac:dyDescent="0.25">
      <c r="A38" s="5" t="s">
        <v>22</v>
      </c>
      <c r="B38" s="4"/>
      <c r="C38" s="4"/>
    </row>
    <row r="39" spans="1:4" x14ac:dyDescent="0.25">
      <c r="A39" s="4" t="s">
        <v>23</v>
      </c>
      <c r="B39" s="4">
        <f>3+2</f>
        <v>5</v>
      </c>
      <c r="C39" s="4">
        <f>3+3+3+2</f>
        <v>11</v>
      </c>
      <c r="D39">
        <f>B39+C39</f>
        <v>16</v>
      </c>
    </row>
    <row r="40" spans="1:4" x14ac:dyDescent="0.25">
      <c r="A40" s="8" t="s">
        <v>173</v>
      </c>
      <c r="B40" s="4">
        <f>3+2+2</f>
        <v>7</v>
      </c>
      <c r="C40" s="4">
        <f>3</f>
        <v>3</v>
      </c>
      <c r="D40">
        <f>B40+C40</f>
        <v>10</v>
      </c>
    </row>
    <row r="41" spans="1:4" x14ac:dyDescent="0.25">
      <c r="A41" s="8" t="s">
        <v>257</v>
      </c>
      <c r="B41">
        <f>3+3</f>
        <v>6</v>
      </c>
    </row>
    <row r="42" spans="1:4" x14ac:dyDescent="0.25">
      <c r="A42" s="4" t="s">
        <v>74</v>
      </c>
      <c r="B42" s="4"/>
      <c r="C42" s="4">
        <f>3</f>
        <v>3</v>
      </c>
      <c r="D42">
        <f>B42+C42</f>
        <v>3</v>
      </c>
    </row>
    <row r="43" spans="1:4" x14ac:dyDescent="0.25">
      <c r="A43" s="4" t="s">
        <v>75</v>
      </c>
      <c r="B43" s="4">
        <f>3+3+2+3+2</f>
        <v>13</v>
      </c>
      <c r="C43" s="4">
        <f>3+2+3+2+3+2+3+2+3+2+3+2+8+3+2+3+2+3+2+3</f>
        <v>56</v>
      </c>
      <c r="D43">
        <f>B43+C43</f>
        <v>69</v>
      </c>
    </row>
    <row r="44" spans="1:4" x14ac:dyDescent="0.25">
      <c r="A44" s="4" t="s">
        <v>76</v>
      </c>
      <c r="B44" s="4">
        <f>3+2+2+2+2+4</f>
        <v>15</v>
      </c>
      <c r="C44" s="4">
        <f>3+2+2+3+2+3+2+3+2+3+2+2</f>
        <v>29</v>
      </c>
      <c r="D44">
        <f>B44+C44</f>
        <v>44</v>
      </c>
    </row>
    <row r="45" spans="1:4" x14ac:dyDescent="0.25">
      <c r="A45" s="8" t="s">
        <v>234</v>
      </c>
      <c r="B45" s="4">
        <f>3+3+3+2+4+3</f>
        <v>18</v>
      </c>
      <c r="D45">
        <f>B45+C45</f>
        <v>18</v>
      </c>
    </row>
    <row r="46" spans="1:4" x14ac:dyDescent="0.25">
      <c r="A46" s="8" t="s">
        <v>239</v>
      </c>
      <c r="B46">
        <f>3+2+3+2+3</f>
        <v>13</v>
      </c>
      <c r="D46">
        <f>B46+C46</f>
        <v>13</v>
      </c>
    </row>
    <row r="47" spans="1:4" x14ac:dyDescent="0.25">
      <c r="A47" s="11" t="s">
        <v>233</v>
      </c>
      <c r="B47" s="10">
        <f>3+3+2+3+3+3+3</f>
        <v>20</v>
      </c>
      <c r="C47" s="10"/>
      <c r="D47" s="10">
        <f>B47+C47</f>
        <v>20</v>
      </c>
    </row>
    <row r="48" spans="1:4" x14ac:dyDescent="0.25">
      <c r="A48" s="4" t="s">
        <v>24</v>
      </c>
      <c r="B48" s="4"/>
      <c r="C48" s="4">
        <f>3</f>
        <v>3</v>
      </c>
      <c r="D48">
        <f>B48+C48</f>
        <v>3</v>
      </c>
    </row>
    <row r="49" spans="1:4" x14ac:dyDescent="0.25">
      <c r="A49" s="4" t="s">
        <v>77</v>
      </c>
      <c r="B49" s="4"/>
      <c r="C49" s="4">
        <f>3+3+2+2+3+2+3+3+3</f>
        <v>24</v>
      </c>
      <c r="D49">
        <f>B49+C49</f>
        <v>24</v>
      </c>
    </row>
    <row r="50" spans="1:4" x14ac:dyDescent="0.25">
      <c r="A50" s="8" t="s">
        <v>189</v>
      </c>
      <c r="B50" s="4"/>
      <c r="C50" s="4">
        <f>3+3</f>
        <v>6</v>
      </c>
      <c r="D50">
        <f>B50+C50</f>
        <v>6</v>
      </c>
    </row>
    <row r="51" spans="1:4" x14ac:dyDescent="0.25">
      <c r="A51" s="8" t="s">
        <v>126</v>
      </c>
      <c r="B51" s="4"/>
      <c r="C51" s="4">
        <f>3+3+2</f>
        <v>8</v>
      </c>
      <c r="D51">
        <f>B51+C51</f>
        <v>8</v>
      </c>
    </row>
    <row r="52" spans="1:4" x14ac:dyDescent="0.25">
      <c r="A52" s="8" t="s">
        <v>174</v>
      </c>
      <c r="B52" s="4"/>
      <c r="C52" s="4">
        <f>3</f>
        <v>3</v>
      </c>
      <c r="D52">
        <f>B52+C52</f>
        <v>3</v>
      </c>
    </row>
    <row r="53" spans="1:4" x14ac:dyDescent="0.25">
      <c r="A53" s="4" t="s">
        <v>78</v>
      </c>
      <c r="B53" s="4"/>
      <c r="C53" s="4">
        <f>3+3+2+2+3+2+4+2</f>
        <v>21</v>
      </c>
      <c r="D53">
        <f>B53+C53</f>
        <v>21</v>
      </c>
    </row>
    <row r="54" spans="1:4" x14ac:dyDescent="0.25">
      <c r="A54" s="10" t="s">
        <v>79</v>
      </c>
      <c r="B54" s="10">
        <f>3+3+3+2+3+1+3+2+2+2+2+2+3+2+1+3+2+2+2+3</f>
        <v>46</v>
      </c>
      <c r="C54" s="10">
        <f>2+3+3+2+3+2+2+3+2+2+2+3+3+2+2+7+3+2+3+2+2+3+2+2+2+1+3+4+2</f>
        <v>74</v>
      </c>
      <c r="D54" s="10">
        <f>B54+C54</f>
        <v>120</v>
      </c>
    </row>
    <row r="55" spans="1:4" x14ac:dyDescent="0.25">
      <c r="A55" s="8" t="s">
        <v>245</v>
      </c>
      <c r="B55">
        <f>3+3</f>
        <v>6</v>
      </c>
      <c r="D55">
        <f>B55+C55</f>
        <v>6</v>
      </c>
    </row>
    <row r="56" spans="1:4" x14ac:dyDescent="0.25">
      <c r="A56" s="5" t="s">
        <v>25</v>
      </c>
      <c r="B56" s="4"/>
      <c r="C56" s="4"/>
    </row>
    <row r="57" spans="1:4" x14ac:dyDescent="0.25">
      <c r="A57" s="4" t="s">
        <v>26</v>
      </c>
      <c r="B57" s="4">
        <f>3+3</f>
        <v>6</v>
      </c>
      <c r="C57" s="4">
        <f>3+3+3+3+3</f>
        <v>15</v>
      </c>
      <c r="D57">
        <f>B57+C57</f>
        <v>21</v>
      </c>
    </row>
    <row r="58" spans="1:4" x14ac:dyDescent="0.25">
      <c r="A58" s="8" t="s">
        <v>127</v>
      </c>
      <c r="B58" s="4"/>
      <c r="C58" s="4">
        <f>3+3</f>
        <v>6</v>
      </c>
      <c r="D58">
        <f>B58+C58</f>
        <v>6</v>
      </c>
    </row>
    <row r="59" spans="1:4" x14ac:dyDescent="0.25">
      <c r="A59" s="4" t="s">
        <v>27</v>
      </c>
      <c r="B59" s="4"/>
      <c r="C59" s="4">
        <f>3+3</f>
        <v>6</v>
      </c>
      <c r="D59">
        <f>B59+C59</f>
        <v>6</v>
      </c>
    </row>
    <row r="60" spans="1:4" x14ac:dyDescent="0.25">
      <c r="A60" s="5" t="s">
        <v>28</v>
      </c>
      <c r="B60" s="4"/>
      <c r="C60" s="4"/>
    </row>
    <row r="61" spans="1:4" x14ac:dyDescent="0.25">
      <c r="A61" s="8" t="s">
        <v>199</v>
      </c>
      <c r="B61" s="4">
        <f>3</f>
        <v>3</v>
      </c>
      <c r="C61" s="4">
        <f>3+3+3+2</f>
        <v>11</v>
      </c>
      <c r="D61">
        <f>B61+C61</f>
        <v>14</v>
      </c>
    </row>
    <row r="62" spans="1:4" x14ac:dyDescent="0.25">
      <c r="A62" s="8" t="s">
        <v>244</v>
      </c>
      <c r="B62">
        <f>3+3</f>
        <v>6</v>
      </c>
      <c r="D62">
        <f>B62+C62</f>
        <v>6</v>
      </c>
    </row>
    <row r="63" spans="1:4" x14ac:dyDescent="0.25">
      <c r="A63" s="8" t="s">
        <v>128</v>
      </c>
      <c r="B63" s="4">
        <f>3+3+2+3</f>
        <v>11</v>
      </c>
      <c r="C63" s="4">
        <f>3+3+3+3+2</f>
        <v>14</v>
      </c>
      <c r="D63">
        <f>B63+C63</f>
        <v>25</v>
      </c>
    </row>
    <row r="64" spans="1:4" x14ac:dyDescent="0.25">
      <c r="A64" s="10" t="s">
        <v>29</v>
      </c>
      <c r="B64" s="10">
        <f>3+3+3+3+2+3+3+3</f>
        <v>23</v>
      </c>
      <c r="C64" s="10">
        <f>3+3+3+3+1+2+2+3+7+2+2+3+2+3+1+3</f>
        <v>43</v>
      </c>
      <c r="D64" s="10">
        <f>B64+C64</f>
        <v>66</v>
      </c>
    </row>
    <row r="65" spans="1:4" x14ac:dyDescent="0.25">
      <c r="A65" s="5" t="s">
        <v>30</v>
      </c>
      <c r="B65" s="4"/>
      <c r="C65" s="4"/>
    </row>
    <row r="66" spans="1:4" x14ac:dyDescent="0.25">
      <c r="A66" s="11" t="s">
        <v>175</v>
      </c>
      <c r="B66" s="10">
        <f>3+2+3+3+2+2+2+3</f>
        <v>20</v>
      </c>
      <c r="C66" s="10">
        <f>3+3</f>
        <v>6</v>
      </c>
      <c r="D66" s="10">
        <f>B66+C66</f>
        <v>26</v>
      </c>
    </row>
    <row r="67" spans="1:4" x14ac:dyDescent="0.25">
      <c r="A67" s="8" t="s">
        <v>129</v>
      </c>
      <c r="B67" s="4">
        <f>3+3+2</f>
        <v>8</v>
      </c>
      <c r="C67" s="4">
        <f>3+2+3+2+2+2+2+3+2+3+2+6+3+2+3+2+2+2+3+2+3+2</f>
        <v>56</v>
      </c>
      <c r="D67">
        <f>B67+C67</f>
        <v>64</v>
      </c>
    </row>
    <row r="68" spans="1:4" x14ac:dyDescent="0.25">
      <c r="A68" s="8" t="s">
        <v>193</v>
      </c>
      <c r="B68" s="4">
        <f>3+3+3</f>
        <v>9</v>
      </c>
      <c r="C68" s="4">
        <f>3</f>
        <v>3</v>
      </c>
      <c r="D68">
        <f>B68+C68</f>
        <v>12</v>
      </c>
    </row>
    <row r="69" spans="1:4" x14ac:dyDescent="0.25">
      <c r="A69" s="4" t="s">
        <v>31</v>
      </c>
      <c r="B69" s="4"/>
      <c r="C69" s="4">
        <f>3+3</f>
        <v>6</v>
      </c>
      <c r="D69">
        <f>B69+C69</f>
        <v>6</v>
      </c>
    </row>
    <row r="70" spans="1:4" x14ac:dyDescent="0.25">
      <c r="A70" s="8" t="s">
        <v>212</v>
      </c>
      <c r="B70">
        <f>3</f>
        <v>3</v>
      </c>
      <c r="D70">
        <f>B70+C70</f>
        <v>3</v>
      </c>
    </row>
    <row r="71" spans="1:4" x14ac:dyDescent="0.25">
      <c r="A71" s="4" t="s">
        <v>203</v>
      </c>
      <c r="B71" s="4"/>
      <c r="C71" s="4">
        <f>3</f>
        <v>3</v>
      </c>
      <c r="D71">
        <f>B71+C71</f>
        <v>3</v>
      </c>
    </row>
    <row r="72" spans="1:4" x14ac:dyDescent="0.25">
      <c r="A72" s="4" t="s">
        <v>32</v>
      </c>
      <c r="B72" s="4">
        <f>3+3</f>
        <v>6</v>
      </c>
      <c r="C72" s="4">
        <f>3+3+3</f>
        <v>9</v>
      </c>
      <c r="D72">
        <f>B72+C72</f>
        <v>15</v>
      </c>
    </row>
    <row r="73" spans="1:4" x14ac:dyDescent="0.25">
      <c r="A73" s="8" t="s">
        <v>213</v>
      </c>
      <c r="B73">
        <f>3</f>
        <v>3</v>
      </c>
      <c r="D73">
        <f>B73+C73</f>
        <v>3</v>
      </c>
    </row>
    <row r="74" spans="1:4" x14ac:dyDescent="0.25">
      <c r="A74" s="4" t="s">
        <v>80</v>
      </c>
      <c r="B74">
        <f>3+2+2</f>
        <v>7</v>
      </c>
      <c r="C74" s="4">
        <f>3+2+2+3</f>
        <v>10</v>
      </c>
      <c r="D74">
        <f>B74+C74</f>
        <v>17</v>
      </c>
    </row>
    <row r="75" spans="1:4" x14ac:dyDescent="0.25">
      <c r="A75" s="5" t="s">
        <v>33</v>
      </c>
      <c r="B75" s="4"/>
      <c r="C75" s="4"/>
    </row>
    <row r="76" spans="1:4" x14ac:dyDescent="0.25">
      <c r="A76" s="11" t="s">
        <v>214</v>
      </c>
      <c r="B76" s="10">
        <f>3+3+1+3+3+1+2+3+3</f>
        <v>22</v>
      </c>
      <c r="C76" s="10"/>
      <c r="D76" s="10">
        <f>B76+C76</f>
        <v>22</v>
      </c>
    </row>
    <row r="77" spans="1:4" x14ac:dyDescent="0.25">
      <c r="A77" s="4" t="s">
        <v>81</v>
      </c>
      <c r="B77" s="4"/>
      <c r="C77" s="4">
        <f>3+3+2+3</f>
        <v>11</v>
      </c>
      <c r="D77">
        <f>B77+C77</f>
        <v>11</v>
      </c>
    </row>
    <row r="78" spans="1:4" x14ac:dyDescent="0.25">
      <c r="A78" s="4" t="s">
        <v>82</v>
      </c>
      <c r="B78" s="4">
        <f>2+3</f>
        <v>5</v>
      </c>
      <c r="C78" s="4">
        <f>3+2</f>
        <v>5</v>
      </c>
      <c r="D78">
        <f>B78+C78</f>
        <v>10</v>
      </c>
    </row>
    <row r="79" spans="1:4" x14ac:dyDescent="0.25">
      <c r="A79" s="8" t="s">
        <v>176</v>
      </c>
      <c r="B79">
        <f>3</f>
        <v>3</v>
      </c>
      <c r="C79" s="4">
        <f>3</f>
        <v>3</v>
      </c>
      <c r="D79">
        <f>B79+C79</f>
        <v>6</v>
      </c>
    </row>
    <row r="80" spans="1:4" x14ac:dyDescent="0.25">
      <c r="A80" s="8" t="s">
        <v>215</v>
      </c>
      <c r="B80" s="4">
        <f>3+3+1+3+1+2+3+2</f>
        <v>18</v>
      </c>
      <c r="D80">
        <f>B80+C80</f>
        <v>18</v>
      </c>
    </row>
    <row r="81" spans="1:10" x14ac:dyDescent="0.25">
      <c r="A81" s="4" t="s">
        <v>34</v>
      </c>
      <c r="B81">
        <f>3</f>
        <v>3</v>
      </c>
      <c r="C81" s="4">
        <f>3</f>
        <v>3</v>
      </c>
      <c r="D81">
        <f>B81+C81</f>
        <v>6</v>
      </c>
    </row>
    <row r="82" spans="1:10" x14ac:dyDescent="0.25">
      <c r="A82" s="10" t="s">
        <v>35</v>
      </c>
      <c r="B82" s="10">
        <f>3+2+3+2+3+2+3+2+5+2+2+1+2+3+2+3+3+2+4+2+2+2+3+2</f>
        <v>60</v>
      </c>
      <c r="C82" s="10">
        <f>2+3+3+3+2+3+2+2+3+2+1+2+2+2+1+3+3+2+2+8+3+2+2+2+2+3+2+2+2+2+1+3+2</f>
        <v>79</v>
      </c>
      <c r="D82" s="10">
        <f>B82+C82</f>
        <v>139</v>
      </c>
    </row>
    <row r="83" spans="1:10" x14ac:dyDescent="0.25">
      <c r="A83" s="4" t="s">
        <v>83</v>
      </c>
      <c r="B83" s="4"/>
      <c r="C83" s="4">
        <f>3+3+3</f>
        <v>9</v>
      </c>
      <c r="D83">
        <f>B83+C83</f>
        <v>9</v>
      </c>
    </row>
    <row r="84" spans="1:10" x14ac:dyDescent="0.25">
      <c r="A84" s="4" t="s">
        <v>36</v>
      </c>
      <c r="B84" s="4">
        <f>3+2+4</f>
        <v>9</v>
      </c>
      <c r="C84" s="4">
        <f>3+2+3+2+3+2+2+3+2+3+2+3+2+8+3+2+3</f>
        <v>48</v>
      </c>
      <c r="D84">
        <f>B84+C84</f>
        <v>57</v>
      </c>
    </row>
    <row r="85" spans="1:10" x14ac:dyDescent="0.25">
      <c r="A85" s="8" t="s">
        <v>130</v>
      </c>
      <c r="B85" s="4"/>
      <c r="C85" s="4">
        <f>3</f>
        <v>3</v>
      </c>
      <c r="D85">
        <f>B85+C85</f>
        <v>3</v>
      </c>
      <c r="F85" s="6"/>
      <c r="G85" s="6"/>
      <c r="H85" s="6"/>
      <c r="I85" s="6"/>
    </row>
    <row r="86" spans="1:10" x14ac:dyDescent="0.25">
      <c r="A86" s="4" t="s">
        <v>84</v>
      </c>
      <c r="B86" s="4"/>
      <c r="C86" s="4">
        <f>3</f>
        <v>3</v>
      </c>
      <c r="D86">
        <f>B86+C86</f>
        <v>3</v>
      </c>
      <c r="J86" s="6"/>
    </row>
    <row r="87" spans="1:10" x14ac:dyDescent="0.25">
      <c r="A87" s="8" t="s">
        <v>131</v>
      </c>
      <c r="B87" s="4"/>
      <c r="C87" s="4">
        <f>3+3+3+3+3+2+3+2+3+2+2</f>
        <v>29</v>
      </c>
      <c r="D87">
        <f>B87+C87</f>
        <v>29</v>
      </c>
    </row>
    <row r="88" spans="1:10" x14ac:dyDescent="0.25">
      <c r="A88" s="4" t="s">
        <v>37</v>
      </c>
      <c r="B88" s="4"/>
      <c r="C88" s="4">
        <f>3+3+3</f>
        <v>9</v>
      </c>
      <c r="D88">
        <f>B88+C88</f>
        <v>9</v>
      </c>
    </row>
    <row r="89" spans="1:10" x14ac:dyDescent="0.25">
      <c r="A89" s="4" t="s">
        <v>37</v>
      </c>
      <c r="B89" s="4"/>
      <c r="C89" s="4">
        <f>3+3+3</f>
        <v>9</v>
      </c>
      <c r="D89">
        <f>B89+C89</f>
        <v>9</v>
      </c>
    </row>
    <row r="90" spans="1:10" x14ac:dyDescent="0.25">
      <c r="A90" s="4" t="s">
        <v>206</v>
      </c>
      <c r="B90" s="4">
        <f>3</f>
        <v>3</v>
      </c>
      <c r="C90" s="4">
        <f>2</f>
        <v>2</v>
      </c>
      <c r="D90">
        <f>B90+C90</f>
        <v>5</v>
      </c>
    </row>
    <row r="91" spans="1:10" x14ac:dyDescent="0.25">
      <c r="A91" s="5" t="s">
        <v>38</v>
      </c>
      <c r="B91" s="4"/>
      <c r="C91" s="4"/>
    </row>
    <row r="92" spans="1:10" x14ac:dyDescent="0.25">
      <c r="A92" s="8" t="s">
        <v>177</v>
      </c>
      <c r="B92" s="4">
        <f>3</f>
        <v>3</v>
      </c>
      <c r="C92" s="4">
        <f>3</f>
        <v>3</v>
      </c>
      <c r="D92">
        <f>B92+C92</f>
        <v>6</v>
      </c>
    </row>
    <row r="93" spans="1:10" x14ac:dyDescent="0.25">
      <c r="A93" s="8" t="s">
        <v>195</v>
      </c>
      <c r="B93" s="4">
        <f>3</f>
        <v>3</v>
      </c>
      <c r="C93" s="4">
        <f>3+3</f>
        <v>6</v>
      </c>
      <c r="D93">
        <f>B93+C93</f>
        <v>9</v>
      </c>
    </row>
    <row r="94" spans="1:10" x14ac:dyDescent="0.25">
      <c r="A94" s="4" t="s">
        <v>85</v>
      </c>
      <c r="B94">
        <f>3+3</f>
        <v>6</v>
      </c>
      <c r="C94" s="4">
        <f>3+3+2+3+2+3+2+2+1+3+2+3+8+3+2+3+2+2+2+2+2+2</f>
        <v>57</v>
      </c>
      <c r="D94">
        <f>B94+C94</f>
        <v>63</v>
      </c>
    </row>
    <row r="95" spans="1:10" x14ac:dyDescent="0.25">
      <c r="A95" s="4" t="s">
        <v>111</v>
      </c>
      <c r="B95">
        <f>3</f>
        <v>3</v>
      </c>
      <c r="C95" s="4">
        <f>3+2+3+2+2+2+3+2+1+3+3+2+3+2+8+2+2+3+2+2+2</f>
        <v>54</v>
      </c>
      <c r="D95">
        <f>B95+C95</f>
        <v>57</v>
      </c>
    </row>
    <row r="96" spans="1:10" x14ac:dyDescent="0.25">
      <c r="A96" s="4" t="s">
        <v>249</v>
      </c>
      <c r="B96">
        <f>3+2</f>
        <v>5</v>
      </c>
      <c r="C96" s="4"/>
      <c r="D96">
        <f>B96+C96</f>
        <v>5</v>
      </c>
    </row>
    <row r="97" spans="1:4" x14ac:dyDescent="0.25">
      <c r="A97" s="8" t="s">
        <v>132</v>
      </c>
      <c r="B97" s="4"/>
      <c r="C97" s="4">
        <f>3</f>
        <v>3</v>
      </c>
      <c r="D97">
        <f>B97+C97</f>
        <v>3</v>
      </c>
    </row>
    <row r="98" spans="1:4" x14ac:dyDescent="0.25">
      <c r="A98" s="8" t="s">
        <v>153</v>
      </c>
      <c r="B98">
        <f>3+3+2</f>
        <v>8</v>
      </c>
      <c r="C98" s="4">
        <f>3</f>
        <v>3</v>
      </c>
      <c r="D98">
        <f>B98+C98</f>
        <v>11</v>
      </c>
    </row>
    <row r="99" spans="1:4" x14ac:dyDescent="0.25">
      <c r="A99" s="4" t="s">
        <v>39</v>
      </c>
      <c r="B99" s="4">
        <f>3+2+3+3</f>
        <v>11</v>
      </c>
      <c r="C99" s="4">
        <f>3+3+2+3</f>
        <v>11</v>
      </c>
      <c r="D99">
        <f>B99+C99</f>
        <v>22</v>
      </c>
    </row>
    <row r="100" spans="1:4" x14ac:dyDescent="0.25">
      <c r="A100" s="8" t="s">
        <v>133</v>
      </c>
      <c r="B100" s="4"/>
      <c r="C100" s="4">
        <f>3</f>
        <v>3</v>
      </c>
      <c r="D100">
        <f>B100+C100</f>
        <v>3</v>
      </c>
    </row>
    <row r="101" spans="1:4" x14ac:dyDescent="0.25">
      <c r="A101" s="4" t="s">
        <v>40</v>
      </c>
      <c r="B101" s="4">
        <f>2+3</f>
        <v>5</v>
      </c>
      <c r="C101" s="4">
        <f>3</f>
        <v>3</v>
      </c>
      <c r="D101">
        <f>B101+C101</f>
        <v>8</v>
      </c>
    </row>
    <row r="102" spans="1:4" x14ac:dyDescent="0.25">
      <c r="A102" s="4" t="s">
        <v>86</v>
      </c>
      <c r="B102" s="4"/>
      <c r="C102" s="4">
        <f>3+3+3</f>
        <v>9</v>
      </c>
      <c r="D102">
        <f>B102+C102</f>
        <v>9</v>
      </c>
    </row>
    <row r="103" spans="1:4" x14ac:dyDescent="0.25">
      <c r="A103" s="11" t="s">
        <v>216</v>
      </c>
      <c r="B103" s="10">
        <f>3+3+3+2+3+3+3+2+3+2</f>
        <v>27</v>
      </c>
      <c r="C103" s="10"/>
      <c r="D103" s="10">
        <f>B103+C103</f>
        <v>27</v>
      </c>
    </row>
    <row r="104" spans="1:4" x14ac:dyDescent="0.25">
      <c r="A104" s="8" t="s">
        <v>134</v>
      </c>
      <c r="B104">
        <f>3+3+1+2+3</f>
        <v>12</v>
      </c>
      <c r="C104" s="4">
        <f>3+3</f>
        <v>6</v>
      </c>
      <c r="D104">
        <f>B104+C104</f>
        <v>18</v>
      </c>
    </row>
    <row r="105" spans="1:4" x14ac:dyDescent="0.25">
      <c r="A105" s="11" t="s">
        <v>217</v>
      </c>
      <c r="B105" s="10">
        <f>3+3+3+3+3+3+4+3</f>
        <v>25</v>
      </c>
      <c r="C105" s="10"/>
      <c r="D105" s="10">
        <f>B105+C105</f>
        <v>25</v>
      </c>
    </row>
    <row r="106" spans="1:4" x14ac:dyDescent="0.25">
      <c r="A106" s="5" t="s">
        <v>246</v>
      </c>
    </row>
    <row r="107" spans="1:4" x14ac:dyDescent="0.25">
      <c r="A107" s="8" t="s">
        <v>247</v>
      </c>
      <c r="B107">
        <v>0</v>
      </c>
      <c r="D107">
        <f>B107+C107</f>
        <v>0</v>
      </c>
    </row>
    <row r="108" spans="1:4" x14ac:dyDescent="0.25">
      <c r="A108" s="8" t="s">
        <v>254</v>
      </c>
      <c r="B108">
        <v>3</v>
      </c>
      <c r="D108">
        <f>B108+C108</f>
        <v>3</v>
      </c>
    </row>
    <row r="109" spans="1:4" x14ac:dyDescent="0.25">
      <c r="A109" s="5" t="s">
        <v>115</v>
      </c>
      <c r="B109" s="4"/>
      <c r="C109" s="4"/>
    </row>
    <row r="110" spans="1:4" x14ac:dyDescent="0.25">
      <c r="A110" s="8" t="s">
        <v>178</v>
      </c>
      <c r="B110">
        <f>3</f>
        <v>3</v>
      </c>
      <c r="C110" s="4">
        <f>3+3+3</f>
        <v>9</v>
      </c>
      <c r="D110">
        <f>B110+C110</f>
        <v>12</v>
      </c>
    </row>
    <row r="111" spans="1:4" x14ac:dyDescent="0.25">
      <c r="A111" s="8" t="s">
        <v>194</v>
      </c>
      <c r="B111" s="4"/>
      <c r="C111" s="4">
        <f>3</f>
        <v>3</v>
      </c>
      <c r="D111">
        <f>B111+C111</f>
        <v>3</v>
      </c>
    </row>
    <row r="112" spans="1:4" x14ac:dyDescent="0.25">
      <c r="A112" s="8" t="s">
        <v>135</v>
      </c>
      <c r="B112" s="9"/>
      <c r="C112" s="4">
        <f>3+3</f>
        <v>6</v>
      </c>
      <c r="D112">
        <f>B112+C112</f>
        <v>6</v>
      </c>
    </row>
    <row r="113" spans="1:4" x14ac:dyDescent="0.25">
      <c r="A113" s="8" t="s">
        <v>179</v>
      </c>
      <c r="B113" s="4"/>
      <c r="C113" s="4">
        <f>3+2+2+2+2</f>
        <v>11</v>
      </c>
      <c r="D113">
        <f>B113+C113</f>
        <v>11</v>
      </c>
    </row>
    <row r="114" spans="1:4" x14ac:dyDescent="0.25">
      <c r="A114" s="4" t="s">
        <v>87</v>
      </c>
      <c r="B114" s="4">
        <f>2</f>
        <v>2</v>
      </c>
      <c r="C114" s="4">
        <f>3+3+3+2+2</f>
        <v>13</v>
      </c>
      <c r="D114">
        <f>B114+C114</f>
        <v>15</v>
      </c>
    </row>
    <row r="115" spans="1:4" x14ac:dyDescent="0.25">
      <c r="A115" s="5" t="s">
        <v>113</v>
      </c>
      <c r="B115" s="4"/>
      <c r="C115" s="4"/>
    </row>
    <row r="116" spans="1:4" x14ac:dyDescent="0.25">
      <c r="A116" s="8" t="s">
        <v>180</v>
      </c>
      <c r="B116">
        <f>3</f>
        <v>3</v>
      </c>
      <c r="C116" s="4">
        <f>3+3+2</f>
        <v>8</v>
      </c>
      <c r="D116">
        <f>B116+C116</f>
        <v>11</v>
      </c>
    </row>
    <row r="117" spans="1:4" x14ac:dyDescent="0.25">
      <c r="A117" s="4" t="s">
        <v>88</v>
      </c>
      <c r="B117" s="4"/>
      <c r="C117" s="4">
        <f>3+3+2</f>
        <v>8</v>
      </c>
      <c r="D117">
        <f>B117+C117</f>
        <v>8</v>
      </c>
    </row>
    <row r="118" spans="1:4" x14ac:dyDescent="0.25">
      <c r="A118" s="4" t="s">
        <v>89</v>
      </c>
      <c r="B118" s="4">
        <f>2</f>
        <v>2</v>
      </c>
      <c r="C118" s="4">
        <f>3+3+3+3</f>
        <v>12</v>
      </c>
      <c r="D118">
        <f>B118+C118</f>
        <v>14</v>
      </c>
    </row>
    <row r="119" spans="1:4" x14ac:dyDescent="0.25">
      <c r="A119" s="8" t="s">
        <v>259</v>
      </c>
      <c r="B119">
        <f>3+3</f>
        <v>6</v>
      </c>
    </row>
    <row r="120" spans="1:4" x14ac:dyDescent="0.25">
      <c r="A120" s="8" t="s">
        <v>136</v>
      </c>
      <c r="B120" s="4"/>
      <c r="C120" s="4">
        <f>3+3+3</f>
        <v>9</v>
      </c>
      <c r="D120">
        <f>B120+C120</f>
        <v>9</v>
      </c>
    </row>
    <row r="121" spans="1:4" x14ac:dyDescent="0.25">
      <c r="A121" s="8" t="s">
        <v>192</v>
      </c>
      <c r="B121" s="4">
        <f>3</f>
        <v>3</v>
      </c>
      <c r="C121" s="4">
        <f>3+3+2</f>
        <v>8</v>
      </c>
      <c r="D121">
        <f>B121+C121</f>
        <v>11</v>
      </c>
    </row>
    <row r="122" spans="1:4" x14ac:dyDescent="0.25">
      <c r="A122" s="8" t="s">
        <v>137</v>
      </c>
      <c r="B122" s="4">
        <f>3</f>
        <v>3</v>
      </c>
      <c r="C122" s="4">
        <f>3+3+3</f>
        <v>9</v>
      </c>
      <c r="D122">
        <f>B122+C122</f>
        <v>12</v>
      </c>
    </row>
    <row r="123" spans="1:4" x14ac:dyDescent="0.25">
      <c r="A123" s="5" t="s">
        <v>41</v>
      </c>
      <c r="B123" s="4"/>
      <c r="C123" s="4"/>
    </row>
    <row r="124" spans="1:4" x14ac:dyDescent="0.25">
      <c r="A124" s="4" t="s">
        <v>42</v>
      </c>
      <c r="B124" s="4"/>
      <c r="C124" s="4">
        <f>3+3+3</f>
        <v>9</v>
      </c>
      <c r="D124">
        <f>B124+C124</f>
        <v>9</v>
      </c>
    </row>
    <row r="125" spans="1:4" x14ac:dyDescent="0.25">
      <c r="A125" s="11" t="s">
        <v>218</v>
      </c>
      <c r="B125" s="10">
        <f>3+3+1+2+3+1+3+2+1+3+2+4</f>
        <v>28</v>
      </c>
      <c r="C125" s="10"/>
      <c r="D125" s="10">
        <f>B125+C125</f>
        <v>28</v>
      </c>
    </row>
    <row r="126" spans="1:4" x14ac:dyDescent="0.25">
      <c r="A126" s="4" t="s">
        <v>43</v>
      </c>
      <c r="B126" s="4"/>
      <c r="C126" s="4">
        <f>3</f>
        <v>3</v>
      </c>
      <c r="D126">
        <f>B126+C126</f>
        <v>3</v>
      </c>
    </row>
    <row r="127" spans="1:4" x14ac:dyDescent="0.25">
      <c r="A127" s="8" t="s">
        <v>163</v>
      </c>
      <c r="B127">
        <f>3+3+2</f>
        <v>8</v>
      </c>
      <c r="C127" s="4">
        <f>3+3+3+3</f>
        <v>12</v>
      </c>
      <c r="D127">
        <f>B127+C127</f>
        <v>20</v>
      </c>
    </row>
    <row r="128" spans="1:4" x14ac:dyDescent="0.25">
      <c r="A128" s="11" t="s">
        <v>235</v>
      </c>
      <c r="B128" s="10">
        <f>3+1+1+3+2+2+2+2+1+2+2+3+2+2+2+2+2+2+2+4+2</f>
        <v>44</v>
      </c>
      <c r="C128" s="10"/>
      <c r="D128" s="10">
        <f>B128+C128</f>
        <v>44</v>
      </c>
    </row>
    <row r="129" spans="1:5" x14ac:dyDescent="0.25">
      <c r="A129" s="11" t="s">
        <v>164</v>
      </c>
      <c r="B129" s="10">
        <f>3+3+1+3+3+2+3+2+2+2+2+3+2+2+3+2</f>
        <v>38</v>
      </c>
      <c r="C129" s="10">
        <f>3</f>
        <v>3</v>
      </c>
      <c r="D129" s="10">
        <f>B129+C129</f>
        <v>41</v>
      </c>
    </row>
    <row r="130" spans="1:5" x14ac:dyDescent="0.25">
      <c r="A130" s="5" t="s">
        <v>44</v>
      </c>
      <c r="B130" s="4"/>
      <c r="C130" s="4"/>
    </row>
    <row r="131" spans="1:5" x14ac:dyDescent="0.25">
      <c r="A131" s="4" t="s">
        <v>45</v>
      </c>
      <c r="B131" s="4">
        <f>2</f>
        <v>2</v>
      </c>
      <c r="C131" s="4">
        <f>3+3+2+3+3</f>
        <v>14</v>
      </c>
      <c r="D131">
        <f>B131+C131</f>
        <v>16</v>
      </c>
    </row>
    <row r="132" spans="1:5" x14ac:dyDescent="0.25">
      <c r="A132" s="4" t="s">
        <v>90</v>
      </c>
      <c r="B132" s="4"/>
      <c r="C132" s="4">
        <f>3+3</f>
        <v>6</v>
      </c>
      <c r="D132">
        <f>B132+C132</f>
        <v>6</v>
      </c>
    </row>
    <row r="133" spans="1:5" x14ac:dyDescent="0.25">
      <c r="A133" s="8" t="s">
        <v>138</v>
      </c>
      <c r="B133" s="4"/>
      <c r="C133" s="4">
        <f>3+3+3+3</f>
        <v>12</v>
      </c>
      <c r="D133">
        <f>B133+C133</f>
        <v>12</v>
      </c>
    </row>
    <row r="134" spans="1:5" x14ac:dyDescent="0.25">
      <c r="A134" s="4" t="s">
        <v>91</v>
      </c>
      <c r="B134" s="4"/>
      <c r="C134" s="4">
        <f>3+3+3+3+3+3+3+3</f>
        <v>24</v>
      </c>
      <c r="D134">
        <f>B134+C134</f>
        <v>24</v>
      </c>
    </row>
    <row r="135" spans="1:5" x14ac:dyDescent="0.25">
      <c r="A135" s="8" t="s">
        <v>241</v>
      </c>
      <c r="B135">
        <f>3</f>
        <v>3</v>
      </c>
      <c r="D135">
        <f>B135+C135</f>
        <v>3</v>
      </c>
      <c r="E135" s="6"/>
    </row>
    <row r="136" spans="1:5" x14ac:dyDescent="0.25">
      <c r="A136" s="8" t="s">
        <v>139</v>
      </c>
      <c r="B136" s="4">
        <f>2+1+2+1</f>
        <v>6</v>
      </c>
      <c r="C136" s="4">
        <f>3+2</f>
        <v>5</v>
      </c>
      <c r="D136">
        <f>B136+C136</f>
        <v>11</v>
      </c>
    </row>
    <row r="137" spans="1:5" x14ac:dyDescent="0.25">
      <c r="A137" s="4" t="s">
        <v>92</v>
      </c>
      <c r="B137" s="4">
        <f>3</f>
        <v>3</v>
      </c>
      <c r="C137" s="4">
        <f>3+3+3+2+3+3+3</f>
        <v>20</v>
      </c>
      <c r="D137">
        <f>B137+C137</f>
        <v>23</v>
      </c>
    </row>
    <row r="138" spans="1:5" x14ac:dyDescent="0.25">
      <c r="A138" s="11" t="s">
        <v>200</v>
      </c>
      <c r="B138" s="10">
        <f>3+2+2+2+3+2+2+2+2</f>
        <v>20</v>
      </c>
      <c r="C138" s="10">
        <f>3+3</f>
        <v>6</v>
      </c>
      <c r="D138" s="10">
        <f>B138+C138</f>
        <v>26</v>
      </c>
    </row>
    <row r="139" spans="1:5" x14ac:dyDescent="0.25">
      <c r="A139" s="8" t="s">
        <v>181</v>
      </c>
      <c r="B139" s="4">
        <f>3+3</f>
        <v>6</v>
      </c>
      <c r="C139" s="4">
        <f>3+2+2+3</f>
        <v>10</v>
      </c>
      <c r="D139">
        <f>B139+C139</f>
        <v>16</v>
      </c>
    </row>
    <row r="140" spans="1:5" x14ac:dyDescent="0.25">
      <c r="A140" s="4" t="s">
        <v>46</v>
      </c>
      <c r="B140" s="4"/>
      <c r="C140" s="4">
        <f>3+3</f>
        <v>6</v>
      </c>
      <c r="D140">
        <f>B140+C140</f>
        <v>6</v>
      </c>
    </row>
    <row r="141" spans="1:5" x14ac:dyDescent="0.25">
      <c r="A141" s="4" t="s">
        <v>93</v>
      </c>
      <c r="B141" s="4">
        <f>3+1</f>
        <v>4</v>
      </c>
      <c r="C141" s="4">
        <f>3+3+3+3+3</f>
        <v>15</v>
      </c>
      <c r="D141">
        <f>B141+C141</f>
        <v>19</v>
      </c>
    </row>
    <row r="142" spans="1:5" x14ac:dyDescent="0.25">
      <c r="A142" s="4" t="s">
        <v>94</v>
      </c>
      <c r="B142" s="4"/>
      <c r="C142" s="4">
        <f>3</f>
        <v>3</v>
      </c>
      <c r="D142">
        <f>B142+C142</f>
        <v>3</v>
      </c>
    </row>
    <row r="143" spans="1:5" x14ac:dyDescent="0.25">
      <c r="A143" s="4" t="s">
        <v>95</v>
      </c>
      <c r="B143" s="4"/>
      <c r="C143" s="4">
        <f>3+3</f>
        <v>6</v>
      </c>
      <c r="D143">
        <f>B143+C143</f>
        <v>6</v>
      </c>
    </row>
    <row r="144" spans="1:5" x14ac:dyDescent="0.25">
      <c r="A144" s="10" t="s">
        <v>47</v>
      </c>
      <c r="B144" s="10">
        <f>3+3+2+1+3+2+2+3+2+2+3+2+2+2+2+2+2+3+2+4+4+3+4+2</f>
        <v>60</v>
      </c>
      <c r="C144" s="10">
        <f>3+3+2+3+3+3+3+2+3+3+2+2+3+2+3</f>
        <v>40</v>
      </c>
      <c r="D144" s="10">
        <f>B144+C144</f>
        <v>100</v>
      </c>
    </row>
    <row r="145" spans="1:4" x14ac:dyDescent="0.25">
      <c r="A145" s="5" t="s">
        <v>48</v>
      </c>
      <c r="B145" s="9"/>
      <c r="C145" s="4"/>
    </row>
    <row r="146" spans="1:4" x14ac:dyDescent="0.25">
      <c r="A146" s="4" t="s">
        <v>49</v>
      </c>
      <c r="B146" s="4"/>
      <c r="C146" s="4">
        <f>3</f>
        <v>3</v>
      </c>
      <c r="D146">
        <f>B146+C146</f>
        <v>3</v>
      </c>
    </row>
    <row r="147" spans="1:4" x14ac:dyDescent="0.25">
      <c r="A147" s="8" t="s">
        <v>196</v>
      </c>
      <c r="B147" s="4"/>
      <c r="C147" s="4">
        <f>3</f>
        <v>3</v>
      </c>
      <c r="D147">
        <f>B147+C147</f>
        <v>3</v>
      </c>
    </row>
    <row r="148" spans="1:4" x14ac:dyDescent="0.25">
      <c r="A148" s="8" t="s">
        <v>158</v>
      </c>
      <c r="B148" s="4"/>
      <c r="C148" s="4">
        <f>3+3+3+2+3+3+3+2+2+2+2+3+1</f>
        <v>32</v>
      </c>
      <c r="D148">
        <f>B148+C148</f>
        <v>32</v>
      </c>
    </row>
    <row r="149" spans="1:4" x14ac:dyDescent="0.25">
      <c r="A149" s="4" t="s">
        <v>96</v>
      </c>
      <c r="B149" s="4"/>
      <c r="C149" s="4">
        <f>3+2+3+2+3+2+3+2+1+3+3+2+8+2+2+3+2+2</f>
        <v>48</v>
      </c>
      <c r="D149">
        <f>B149+C149</f>
        <v>48</v>
      </c>
    </row>
    <row r="150" spans="1:4" x14ac:dyDescent="0.25">
      <c r="A150" s="4" t="s">
        <v>50</v>
      </c>
      <c r="B150">
        <f>3+3+3+3</f>
        <v>12</v>
      </c>
      <c r="C150" s="4">
        <f>3+3+3+3+2+3</f>
        <v>17</v>
      </c>
      <c r="D150">
        <f>B150+C150</f>
        <v>29</v>
      </c>
    </row>
    <row r="151" spans="1:4" x14ac:dyDescent="0.25">
      <c r="A151" s="11" t="s">
        <v>219</v>
      </c>
      <c r="B151" s="10">
        <f>3+3+3+2+3+3+3+2+3</f>
        <v>25</v>
      </c>
      <c r="C151" s="10"/>
      <c r="D151" s="10">
        <f>B151+C151</f>
        <v>25</v>
      </c>
    </row>
    <row r="152" spans="1:4" x14ac:dyDescent="0.25">
      <c r="A152" s="9" t="s">
        <v>154</v>
      </c>
      <c r="B152" s="4"/>
      <c r="C152" s="9"/>
    </row>
    <row r="153" spans="1:4" x14ac:dyDescent="0.25">
      <c r="A153" s="8" t="s">
        <v>168</v>
      </c>
      <c r="B153">
        <f>3+3+2</f>
        <v>8</v>
      </c>
      <c r="C153" s="8">
        <f>3+2+3+3+3+2</f>
        <v>16</v>
      </c>
      <c r="D153">
        <f>B153+C153</f>
        <v>24</v>
      </c>
    </row>
    <row r="154" spans="1:4" x14ac:dyDescent="0.25">
      <c r="A154" s="8" t="s">
        <v>140</v>
      </c>
      <c r="B154" s="4">
        <f>3+3+2+3+3</f>
        <v>14</v>
      </c>
      <c r="C154" s="4">
        <f>3+3+3+3</f>
        <v>12</v>
      </c>
      <c r="D154">
        <f>B154+C154</f>
        <v>26</v>
      </c>
    </row>
    <row r="155" spans="1:4" x14ac:dyDescent="0.25">
      <c r="A155" s="5" t="s">
        <v>114</v>
      </c>
      <c r="B155" s="4"/>
      <c r="C155" s="4"/>
    </row>
    <row r="156" spans="1:4" x14ac:dyDescent="0.25">
      <c r="A156" s="8" t="s">
        <v>220</v>
      </c>
      <c r="B156">
        <f>3+3</f>
        <v>6</v>
      </c>
      <c r="D156">
        <f>B156+C156</f>
        <v>6</v>
      </c>
    </row>
    <row r="157" spans="1:4" x14ac:dyDescent="0.25">
      <c r="A157" s="8" t="s">
        <v>207</v>
      </c>
      <c r="B157">
        <f>3</f>
        <v>3</v>
      </c>
      <c r="C157" s="4">
        <f>3</f>
        <v>3</v>
      </c>
      <c r="D157">
        <f>B157+C157</f>
        <v>6</v>
      </c>
    </row>
    <row r="158" spans="1:4" x14ac:dyDescent="0.25">
      <c r="A158" s="8" t="s">
        <v>141</v>
      </c>
      <c r="B158">
        <f>3+3</f>
        <v>6</v>
      </c>
      <c r="C158" s="4">
        <f>3+2+2+3+3+3</f>
        <v>16</v>
      </c>
      <c r="D158">
        <f>B158+C158</f>
        <v>22</v>
      </c>
    </row>
    <row r="159" spans="1:4" x14ac:dyDescent="0.25">
      <c r="A159" s="8" t="s">
        <v>182</v>
      </c>
      <c r="B159" s="4"/>
      <c r="C159" s="4">
        <f>3+3+3</f>
        <v>9</v>
      </c>
      <c r="D159">
        <f>B159+C159</f>
        <v>9</v>
      </c>
    </row>
    <row r="160" spans="1:4" x14ac:dyDescent="0.25">
      <c r="A160" s="4" t="s">
        <v>97</v>
      </c>
      <c r="B160" s="4">
        <f>2+3+3</f>
        <v>8</v>
      </c>
      <c r="C160" s="4">
        <f>3+3+2+3+2+3</f>
        <v>16</v>
      </c>
      <c r="D160">
        <f>B160+C160</f>
        <v>24</v>
      </c>
    </row>
    <row r="161" spans="1:4" x14ac:dyDescent="0.25">
      <c r="A161" s="8" t="s">
        <v>221</v>
      </c>
      <c r="B161" s="4">
        <f>3+3+3+3+3+2</f>
        <v>17</v>
      </c>
      <c r="D161">
        <f>B161+C161</f>
        <v>17</v>
      </c>
    </row>
    <row r="162" spans="1:4" x14ac:dyDescent="0.25">
      <c r="A162" s="8" t="s">
        <v>222</v>
      </c>
      <c r="B162">
        <f>3+3+3+4</f>
        <v>13</v>
      </c>
      <c r="D162">
        <f>B162+C162</f>
        <v>13</v>
      </c>
    </row>
    <row r="163" spans="1:4" x14ac:dyDescent="0.25">
      <c r="A163" s="4" t="s">
        <v>98</v>
      </c>
      <c r="B163" s="4"/>
      <c r="C163" s="4">
        <f>3+2</f>
        <v>5</v>
      </c>
      <c r="D163">
        <f>B163+C163</f>
        <v>5</v>
      </c>
    </row>
    <row r="164" spans="1:4" x14ac:dyDescent="0.25">
      <c r="A164" s="8" t="s">
        <v>237</v>
      </c>
      <c r="B164">
        <f>3</f>
        <v>3</v>
      </c>
      <c r="D164">
        <f>B164+C164</f>
        <v>3</v>
      </c>
    </row>
    <row r="165" spans="1:4" x14ac:dyDescent="0.25">
      <c r="A165" s="8" t="s">
        <v>201</v>
      </c>
      <c r="B165" s="4">
        <f>3</f>
        <v>3</v>
      </c>
      <c r="C165" s="4">
        <f>3</f>
        <v>3</v>
      </c>
      <c r="D165">
        <f>B165+C165</f>
        <v>6</v>
      </c>
    </row>
    <row r="166" spans="1:4" x14ac:dyDescent="0.25">
      <c r="A166" s="8" t="s">
        <v>258</v>
      </c>
      <c r="B166">
        <f>3</f>
        <v>3</v>
      </c>
    </row>
    <row r="167" spans="1:4" x14ac:dyDescent="0.25">
      <c r="A167" s="4" t="s">
        <v>99</v>
      </c>
      <c r="B167" s="4"/>
      <c r="C167" s="4">
        <f>3+3+3+2</f>
        <v>11</v>
      </c>
      <c r="D167">
        <f>B167+C167</f>
        <v>11</v>
      </c>
    </row>
    <row r="168" spans="1:4" x14ac:dyDescent="0.25">
      <c r="A168" s="5" t="s">
        <v>51</v>
      </c>
      <c r="B168" s="4"/>
      <c r="C168" s="4"/>
    </row>
    <row r="169" spans="1:4" x14ac:dyDescent="0.25">
      <c r="A169" s="4" t="s">
        <v>100</v>
      </c>
      <c r="B169" s="4"/>
      <c r="C169" s="4">
        <f>3+3+2</f>
        <v>8</v>
      </c>
      <c r="D169">
        <f>B169+C169</f>
        <v>8</v>
      </c>
    </row>
    <row r="170" spans="1:4" x14ac:dyDescent="0.25">
      <c r="A170" s="8" t="s">
        <v>223</v>
      </c>
      <c r="B170">
        <f>3+3+3+2+3</f>
        <v>14</v>
      </c>
      <c r="D170">
        <f>B170+C170</f>
        <v>14</v>
      </c>
    </row>
    <row r="171" spans="1:4" x14ac:dyDescent="0.25">
      <c r="A171" s="4" t="s">
        <v>52</v>
      </c>
      <c r="B171" s="4"/>
      <c r="C171" s="4">
        <f>3+3+2</f>
        <v>8</v>
      </c>
      <c r="D171">
        <f>B171+C171</f>
        <v>8</v>
      </c>
    </row>
    <row r="172" spans="1:4" x14ac:dyDescent="0.25">
      <c r="A172" s="4" t="s">
        <v>248</v>
      </c>
      <c r="B172" s="4">
        <f>3+3+3+3</f>
        <v>12</v>
      </c>
      <c r="C172" s="4"/>
      <c r="D172">
        <f>B172+C172</f>
        <v>12</v>
      </c>
    </row>
    <row r="173" spans="1:4" x14ac:dyDescent="0.25">
      <c r="A173" s="10" t="s">
        <v>53</v>
      </c>
      <c r="B173" s="10">
        <f>3+2+3+2+2+3+2+3+2+2+3+3+2+4+2+3+4</f>
        <v>45</v>
      </c>
      <c r="C173" s="10">
        <f>3+3+3+3+3+2+3+6+3+3+3+3</f>
        <v>38</v>
      </c>
      <c r="D173" s="10">
        <f>B173+C173</f>
        <v>83</v>
      </c>
    </row>
    <row r="174" spans="1:4" x14ac:dyDescent="0.25">
      <c r="A174" s="8" t="s">
        <v>142</v>
      </c>
      <c r="B174" s="4"/>
      <c r="C174" s="4">
        <f>3+3</f>
        <v>6</v>
      </c>
      <c r="D174">
        <f>B174+C174</f>
        <v>6</v>
      </c>
    </row>
    <row r="175" spans="1:4" x14ac:dyDescent="0.25">
      <c r="A175" s="8" t="s">
        <v>143</v>
      </c>
      <c r="B175" s="4"/>
      <c r="C175" s="4">
        <f>3+3</f>
        <v>6</v>
      </c>
      <c r="D175">
        <f>B175+C175</f>
        <v>6</v>
      </c>
    </row>
    <row r="176" spans="1:4" x14ac:dyDescent="0.25">
      <c r="A176" s="4" t="s">
        <v>101</v>
      </c>
      <c r="B176" s="4"/>
      <c r="C176" s="4">
        <f>3+3+3+2+3+3+3</f>
        <v>20</v>
      </c>
      <c r="D176">
        <f>B176+C176</f>
        <v>20</v>
      </c>
    </row>
    <row r="177" spans="1:4" x14ac:dyDescent="0.25">
      <c r="A177" s="10" t="s">
        <v>155</v>
      </c>
      <c r="B177" s="10">
        <f>3+3+3+3+3+3+3</f>
        <v>21</v>
      </c>
      <c r="C177" s="10">
        <f>6+3+3+3+3</f>
        <v>18</v>
      </c>
      <c r="D177" s="10">
        <f>B177+C177</f>
        <v>39</v>
      </c>
    </row>
    <row r="178" spans="1:4" x14ac:dyDescent="0.25">
      <c r="A178" s="8" t="s">
        <v>191</v>
      </c>
      <c r="B178" s="4">
        <f>3</f>
        <v>3</v>
      </c>
      <c r="C178" s="4">
        <f>3</f>
        <v>3</v>
      </c>
      <c r="D178">
        <f>B178+C178</f>
        <v>6</v>
      </c>
    </row>
    <row r="179" spans="1:4" x14ac:dyDescent="0.25">
      <c r="A179" s="5" t="s">
        <v>54</v>
      </c>
      <c r="B179" s="4"/>
      <c r="C179" s="4"/>
    </row>
    <row r="180" spans="1:4" x14ac:dyDescent="0.25">
      <c r="A180" s="4" t="s">
        <v>55</v>
      </c>
      <c r="B180" s="4"/>
      <c r="C180" s="4">
        <f>3+3+3+3+3</f>
        <v>15</v>
      </c>
      <c r="D180">
        <f>B180+C180</f>
        <v>15</v>
      </c>
    </row>
    <row r="181" spans="1:4" x14ac:dyDescent="0.25">
      <c r="A181" s="4" t="s">
        <v>102</v>
      </c>
      <c r="B181" s="4">
        <f>3+3+3+2+3+3</f>
        <v>17</v>
      </c>
      <c r="C181" s="4">
        <f>3+3+2+3+2+3+3+3</f>
        <v>22</v>
      </c>
      <c r="D181">
        <f>B181+C181</f>
        <v>39</v>
      </c>
    </row>
    <row r="182" spans="1:4" x14ac:dyDescent="0.25">
      <c r="A182" s="8" t="s">
        <v>144</v>
      </c>
      <c r="B182" s="4">
        <f>3+2+3</f>
        <v>8</v>
      </c>
      <c r="C182" s="4">
        <f>3+3+2+3</f>
        <v>11</v>
      </c>
      <c r="D182">
        <f>B182+C182</f>
        <v>19</v>
      </c>
    </row>
    <row r="183" spans="1:4" x14ac:dyDescent="0.25">
      <c r="A183" s="4" t="s">
        <v>56</v>
      </c>
      <c r="B183" s="4"/>
      <c r="C183" s="4">
        <f>3+3+3</f>
        <v>9</v>
      </c>
      <c r="D183">
        <f>B183+C183</f>
        <v>9</v>
      </c>
    </row>
    <row r="184" spans="1:4" x14ac:dyDescent="0.25">
      <c r="A184" s="4" t="s">
        <v>236</v>
      </c>
      <c r="B184" s="4">
        <f>1</f>
        <v>1</v>
      </c>
      <c r="C184" s="4"/>
      <c r="D184">
        <f>B184+C184</f>
        <v>1</v>
      </c>
    </row>
    <row r="185" spans="1:4" x14ac:dyDescent="0.25">
      <c r="A185" s="11" t="s">
        <v>224</v>
      </c>
      <c r="B185" s="10">
        <f>3+3+1+2+3+1+2+3+2</f>
        <v>20</v>
      </c>
      <c r="C185" s="10"/>
      <c r="D185" s="10">
        <f>B185+C185</f>
        <v>20</v>
      </c>
    </row>
    <row r="186" spans="1:4" x14ac:dyDescent="0.25">
      <c r="A186" s="11" t="s">
        <v>145</v>
      </c>
      <c r="B186" s="10">
        <f>3+3+1+2+3+1+2+3+2+2+1+2+3+2+4+2+2+3</f>
        <v>41</v>
      </c>
      <c r="C186" s="10">
        <f>3+2+3+3+2+3+8+3+3+3+1+3+2</f>
        <v>39</v>
      </c>
      <c r="D186" s="10">
        <f>B186+C186</f>
        <v>80</v>
      </c>
    </row>
    <row r="187" spans="1:4" x14ac:dyDescent="0.25">
      <c r="A187" s="8" t="s">
        <v>146</v>
      </c>
      <c r="B187" s="4"/>
      <c r="C187" s="4">
        <f>3+3+3+2+2+3+2+3+3</f>
        <v>24</v>
      </c>
      <c r="D187">
        <f>B187+C187</f>
        <v>24</v>
      </c>
    </row>
    <row r="188" spans="1:4" x14ac:dyDescent="0.25">
      <c r="A188" s="4" t="s">
        <v>103</v>
      </c>
      <c r="B188" s="4"/>
      <c r="C188" s="4">
        <f>3</f>
        <v>3</v>
      </c>
      <c r="D188">
        <f>B188+C188</f>
        <v>3</v>
      </c>
    </row>
    <row r="189" spans="1:4" x14ac:dyDescent="0.25">
      <c r="A189" s="8" t="s">
        <v>147</v>
      </c>
      <c r="B189" s="4">
        <f>1</f>
        <v>1</v>
      </c>
      <c r="C189" s="4">
        <f>3+3</f>
        <v>6</v>
      </c>
      <c r="D189">
        <f>B189+C189</f>
        <v>7</v>
      </c>
    </row>
    <row r="190" spans="1:4" x14ac:dyDescent="0.25">
      <c r="A190" s="4" t="s">
        <v>104</v>
      </c>
      <c r="B190">
        <f>3+1+2+2</f>
        <v>8</v>
      </c>
      <c r="C190" s="4">
        <f>3+3+2+3</f>
        <v>11</v>
      </c>
      <c r="D190">
        <f>B190+C190</f>
        <v>19</v>
      </c>
    </row>
    <row r="191" spans="1:4" x14ac:dyDescent="0.25">
      <c r="A191" s="8" t="s">
        <v>148</v>
      </c>
      <c r="B191" s="4">
        <f>5+1</f>
        <v>6</v>
      </c>
      <c r="C191" s="4">
        <f>3+3+3+3</f>
        <v>12</v>
      </c>
      <c r="D191">
        <f>B191+C191</f>
        <v>18</v>
      </c>
    </row>
    <row r="192" spans="1:4" x14ac:dyDescent="0.25">
      <c r="A192" s="8" t="s">
        <v>253</v>
      </c>
      <c r="B192" s="4">
        <f>3+3+2</f>
        <v>8</v>
      </c>
      <c r="C192" s="4"/>
      <c r="D192">
        <f>B192+C192</f>
        <v>8</v>
      </c>
    </row>
    <row r="193" spans="1:4" x14ac:dyDescent="0.25">
      <c r="A193" s="4" t="s">
        <v>57</v>
      </c>
      <c r="B193" s="4"/>
      <c r="C193" s="4">
        <f>3+3+3+2+3</f>
        <v>14</v>
      </c>
      <c r="D193">
        <f>B193+C193</f>
        <v>14</v>
      </c>
    </row>
    <row r="194" spans="1:4" x14ac:dyDescent="0.25">
      <c r="A194" s="8" t="s">
        <v>149</v>
      </c>
      <c r="B194" s="4"/>
      <c r="C194" s="4">
        <f>3+3+3+2+3</f>
        <v>14</v>
      </c>
      <c r="D194">
        <f>B194+C194</f>
        <v>14</v>
      </c>
    </row>
    <row r="195" spans="1:4" x14ac:dyDescent="0.25">
      <c r="A195" s="8" t="s">
        <v>238</v>
      </c>
      <c r="B195">
        <f>3</f>
        <v>3</v>
      </c>
      <c r="D195">
        <f>B195+C195</f>
        <v>3</v>
      </c>
    </row>
    <row r="196" spans="1:4" x14ac:dyDescent="0.25">
      <c r="A196" s="8" t="s">
        <v>150</v>
      </c>
      <c r="B196" s="4"/>
      <c r="C196" s="4">
        <f>3+3</f>
        <v>6</v>
      </c>
      <c r="D196">
        <f>B196+C196</f>
        <v>6</v>
      </c>
    </row>
    <row r="197" spans="1:4" x14ac:dyDescent="0.25">
      <c r="A197" s="8" t="s">
        <v>202</v>
      </c>
      <c r="B197" s="4"/>
      <c r="C197" s="4">
        <f>3+2</f>
        <v>5</v>
      </c>
      <c r="D197">
        <f>B197+C197</f>
        <v>5</v>
      </c>
    </row>
    <row r="198" spans="1:4" x14ac:dyDescent="0.25">
      <c r="A198" s="8" t="s">
        <v>151</v>
      </c>
      <c r="B198" s="4"/>
      <c r="C198" s="4">
        <f>3+3+3</f>
        <v>9</v>
      </c>
      <c r="D198">
        <f>B198+C198</f>
        <v>9</v>
      </c>
    </row>
    <row r="199" spans="1:4" x14ac:dyDescent="0.25">
      <c r="A199" s="8" t="s">
        <v>183</v>
      </c>
      <c r="B199" s="4"/>
      <c r="C199" s="4">
        <f>3</f>
        <v>3</v>
      </c>
      <c r="D199">
        <f>B199+C199</f>
        <v>3</v>
      </c>
    </row>
    <row r="200" spans="1:4" x14ac:dyDescent="0.25">
      <c r="A200" s="5" t="s">
        <v>116</v>
      </c>
      <c r="B200" s="4"/>
      <c r="C200" s="4"/>
    </row>
    <row r="201" spans="1:4" x14ac:dyDescent="0.25">
      <c r="A201" s="4" t="s">
        <v>105</v>
      </c>
      <c r="B201" s="4">
        <f>3+3+3+3+4+3</f>
        <v>19</v>
      </c>
      <c r="C201" s="4">
        <f>3+3+2+3+2+3+2+3+3+3+3</f>
        <v>30</v>
      </c>
      <c r="D201">
        <f>B201+C201</f>
        <v>49</v>
      </c>
    </row>
    <row r="202" spans="1:4" x14ac:dyDescent="0.25">
      <c r="A202" s="8" t="s">
        <v>240</v>
      </c>
      <c r="B202">
        <f>3+2+3+2</f>
        <v>10</v>
      </c>
      <c r="D202">
        <f>C202+B202</f>
        <v>10</v>
      </c>
    </row>
    <row r="203" spans="1:4" x14ac:dyDescent="0.25">
      <c r="A203" s="4" t="s">
        <v>106</v>
      </c>
      <c r="B203" s="4"/>
      <c r="C203" s="4">
        <f>3+3+2+3</f>
        <v>11</v>
      </c>
      <c r="D203">
        <f>B203+C203</f>
        <v>11</v>
      </c>
    </row>
    <row r="204" spans="1:4" x14ac:dyDescent="0.25">
      <c r="A204" s="11" t="s">
        <v>225</v>
      </c>
      <c r="B204" s="10">
        <f>3+3+1+3+3+1+2+3+3</f>
        <v>22</v>
      </c>
      <c r="C204" s="10"/>
      <c r="D204" s="10">
        <f>B204+C204</f>
        <v>22</v>
      </c>
    </row>
    <row r="205" spans="1:4" x14ac:dyDescent="0.25">
      <c r="A205" s="5" t="s">
        <v>58</v>
      </c>
      <c r="B205" s="4"/>
      <c r="C205" s="4"/>
    </row>
    <row r="206" spans="1:4" x14ac:dyDescent="0.25">
      <c r="A206" s="4" t="s">
        <v>59</v>
      </c>
      <c r="B206" s="4"/>
      <c r="C206" s="4">
        <f>3+3+3</f>
        <v>9</v>
      </c>
      <c r="D206">
        <f>B206+C206</f>
        <v>9</v>
      </c>
    </row>
    <row r="207" spans="1:4" x14ac:dyDescent="0.25">
      <c r="A207" s="5" t="s">
        <v>60</v>
      </c>
      <c r="B207" s="4"/>
      <c r="C207" s="4"/>
    </row>
    <row r="208" spans="1:4" x14ac:dyDescent="0.25">
      <c r="A208" s="4" t="s">
        <v>61</v>
      </c>
      <c r="B208" s="4">
        <f>1</f>
        <v>1</v>
      </c>
      <c r="C208" s="4">
        <f>3+3</f>
        <v>6</v>
      </c>
      <c r="D208">
        <f>B208+C208</f>
        <v>7</v>
      </c>
    </row>
    <row r="209" spans="1:4" x14ac:dyDescent="0.25">
      <c r="A209" s="8" t="s">
        <v>184</v>
      </c>
      <c r="B209" s="4">
        <f>1+2+3+2+3+2+2</f>
        <v>15</v>
      </c>
      <c r="C209" s="4">
        <f>3+2+1+3+3+7+3+1+3</f>
        <v>26</v>
      </c>
      <c r="D209">
        <f>B209+C209</f>
        <v>41</v>
      </c>
    </row>
    <row r="210" spans="1:4" x14ac:dyDescent="0.25">
      <c r="A210" s="8" t="s">
        <v>156</v>
      </c>
      <c r="B210" s="4"/>
      <c r="C210" s="4">
        <f>3</f>
        <v>3</v>
      </c>
      <c r="D210">
        <f>B210+C210</f>
        <v>3</v>
      </c>
    </row>
    <row r="211" spans="1:4" x14ac:dyDescent="0.25">
      <c r="A211" s="8" t="s">
        <v>226</v>
      </c>
      <c r="B211">
        <f>3+3+3</f>
        <v>9</v>
      </c>
      <c r="D211">
        <f>B211+C211</f>
        <v>9</v>
      </c>
    </row>
    <row r="212" spans="1:4" x14ac:dyDescent="0.25">
      <c r="A212" s="4" t="s">
        <v>62</v>
      </c>
      <c r="B212">
        <f>3+3</f>
        <v>6</v>
      </c>
      <c r="C212" s="4">
        <f>3+3+3+3+3</f>
        <v>15</v>
      </c>
      <c r="D212">
        <f>B212+C212</f>
        <v>21</v>
      </c>
    </row>
    <row r="213" spans="1:4" x14ac:dyDescent="0.25">
      <c r="A213" s="8" t="s">
        <v>185</v>
      </c>
      <c r="B213">
        <f>3</f>
        <v>3</v>
      </c>
      <c r="C213" s="4">
        <f>3+3+3+3+3</f>
        <v>15</v>
      </c>
      <c r="D213">
        <f>B213+C213</f>
        <v>18</v>
      </c>
    </row>
    <row r="214" spans="1:4" x14ac:dyDescent="0.25">
      <c r="A214" s="4" t="s">
        <v>63</v>
      </c>
      <c r="B214" s="4">
        <f>3+3</f>
        <v>6</v>
      </c>
      <c r="C214" s="4">
        <f>3+3+3+2+3+2+3+2+3+1+2+2+2+3+3+2</f>
        <v>39</v>
      </c>
      <c r="D214">
        <f>B214+C214</f>
        <v>45</v>
      </c>
    </row>
    <row r="215" spans="1:4" x14ac:dyDescent="0.25">
      <c r="A215" s="8" t="s">
        <v>188</v>
      </c>
      <c r="B215" s="4"/>
      <c r="C215" s="4">
        <f>3</f>
        <v>3</v>
      </c>
      <c r="D215">
        <f>B215+C215</f>
        <v>3</v>
      </c>
    </row>
    <row r="216" spans="1:4" x14ac:dyDescent="0.25">
      <c r="A216" s="8" t="s">
        <v>186</v>
      </c>
      <c r="B216" s="4"/>
      <c r="C216" s="4">
        <f>3</f>
        <v>3</v>
      </c>
      <c r="D216">
        <f>B216+C216</f>
        <v>3</v>
      </c>
    </row>
    <row r="217" spans="1:4" x14ac:dyDescent="0.25">
      <c r="A217" s="5" t="s">
        <v>109</v>
      </c>
      <c r="B217" s="4"/>
      <c r="C217" s="4"/>
    </row>
    <row r="218" spans="1:4" x14ac:dyDescent="0.25">
      <c r="A218" s="4" t="s">
        <v>107</v>
      </c>
      <c r="B218" s="4">
        <f>3+2+3</f>
        <v>8</v>
      </c>
      <c r="C218" s="4">
        <f>3+2+3+1+3</f>
        <v>12</v>
      </c>
      <c r="D218">
        <f>B218+C218</f>
        <v>20</v>
      </c>
    </row>
    <row r="219" spans="1:4" x14ac:dyDescent="0.25">
      <c r="A219" s="5" t="s">
        <v>110</v>
      </c>
      <c r="B219" s="4"/>
      <c r="C219" s="4"/>
    </row>
    <row r="220" spans="1:4" x14ac:dyDescent="0.25">
      <c r="A220" s="4" t="s">
        <v>108</v>
      </c>
      <c r="B220" s="4"/>
      <c r="C220" s="4">
        <f>3+3</f>
        <v>6</v>
      </c>
      <c r="D220">
        <f>B220+C220</f>
        <v>6</v>
      </c>
    </row>
    <row r="221" spans="1:4" x14ac:dyDescent="0.25">
      <c r="A221" s="8" t="s">
        <v>152</v>
      </c>
      <c r="B221">
        <f>3</f>
        <v>3</v>
      </c>
      <c r="C221" s="4">
        <f>3+3+3+3+3</f>
        <v>15</v>
      </c>
      <c r="D221">
        <f>B221+C221</f>
        <v>18</v>
      </c>
    </row>
  </sheetData>
  <sortState ref="A6:D221">
    <sortCondition ref="A6:A221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9"/>
  <sheetViews>
    <sheetView workbookViewId="0">
      <pane xSplit="1" ySplit="5" topLeftCell="B110" activePane="bottomRight" state="frozen"/>
      <selection pane="topRight" activeCell="B1" sqref="B1"/>
      <selection pane="bottomLeft" activeCell="A6" sqref="A6"/>
      <selection pane="bottomRight" activeCell="F202" sqref="F202"/>
    </sheetView>
  </sheetViews>
  <sheetFormatPr defaultRowHeight="15" x14ac:dyDescent="0.25"/>
  <cols>
    <col min="1" max="1" width="23.42578125" customWidth="1"/>
    <col min="2" max="2" width="11.5703125" bestFit="1" customWidth="1"/>
    <col min="3" max="6" width="10.140625" customWidth="1"/>
    <col min="7" max="8" width="9.42578125" bestFit="1" customWidth="1"/>
    <col min="9" max="9" width="10.42578125" bestFit="1" customWidth="1"/>
    <col min="10" max="10" width="9.42578125" bestFit="1" customWidth="1"/>
    <col min="11" max="12" width="10.42578125" bestFit="1" customWidth="1"/>
    <col min="13" max="13" width="10.7109375" bestFit="1" customWidth="1"/>
  </cols>
  <sheetData>
    <row r="1" spans="1:13" x14ac:dyDescent="0.25">
      <c r="A1" t="s">
        <v>2</v>
      </c>
    </row>
    <row r="2" spans="1:13" x14ac:dyDescent="0.25">
      <c r="A2" t="s">
        <v>1</v>
      </c>
    </row>
    <row r="4" spans="1:13" x14ac:dyDescent="0.25">
      <c r="A4" s="1" t="s">
        <v>9</v>
      </c>
      <c r="B4" s="1" t="s">
        <v>11</v>
      </c>
      <c r="C4" s="1"/>
      <c r="D4" s="1"/>
      <c r="E4" s="1"/>
      <c r="F4" s="1"/>
    </row>
    <row r="5" spans="1:13" x14ac:dyDescent="0.25">
      <c r="A5" s="1" t="s">
        <v>12</v>
      </c>
      <c r="B5" s="7">
        <v>42759</v>
      </c>
      <c r="C5" s="7">
        <v>42773</v>
      </c>
      <c r="D5" s="7">
        <v>42787</v>
      </c>
      <c r="E5" s="7">
        <v>42801</v>
      </c>
      <c r="F5" s="7">
        <v>42822</v>
      </c>
      <c r="G5" s="7" t="s">
        <v>227</v>
      </c>
      <c r="H5" s="7">
        <v>42619</v>
      </c>
      <c r="I5" s="7">
        <v>42633</v>
      </c>
      <c r="J5" s="7">
        <v>42647</v>
      </c>
      <c r="K5" s="7">
        <v>42661</v>
      </c>
      <c r="L5" s="7">
        <v>42675</v>
      </c>
      <c r="M5" s="7">
        <v>42689</v>
      </c>
    </row>
    <row r="6" spans="1:13" x14ac:dyDescent="0.25">
      <c r="A6" s="8" t="s">
        <v>242</v>
      </c>
      <c r="C6" t="s">
        <v>64</v>
      </c>
    </row>
    <row r="7" spans="1:13" x14ac:dyDescent="0.25">
      <c r="A7" t="s">
        <v>15</v>
      </c>
      <c r="H7" t="s">
        <v>64</v>
      </c>
    </row>
    <row r="8" spans="1:13" x14ac:dyDescent="0.25">
      <c r="A8" t="s">
        <v>16</v>
      </c>
      <c r="H8" t="s">
        <v>64</v>
      </c>
      <c r="K8" t="s">
        <v>64</v>
      </c>
      <c r="M8" t="s">
        <v>64</v>
      </c>
    </row>
    <row r="9" spans="1:13" x14ac:dyDescent="0.25">
      <c r="A9" s="2" t="s">
        <v>122</v>
      </c>
      <c r="I9" t="s">
        <v>64</v>
      </c>
      <c r="M9" t="s">
        <v>64</v>
      </c>
    </row>
    <row r="10" spans="1:13" x14ac:dyDescent="0.25">
      <c r="A10" t="s">
        <v>68</v>
      </c>
    </row>
    <row r="11" spans="1:13" x14ac:dyDescent="0.25">
      <c r="A11" t="s">
        <v>118</v>
      </c>
      <c r="J11" t="s">
        <v>64</v>
      </c>
      <c r="L11" t="s">
        <v>64</v>
      </c>
    </row>
    <row r="12" spans="1:13" x14ac:dyDescent="0.25">
      <c r="A12" t="s">
        <v>69</v>
      </c>
      <c r="I12" t="s">
        <v>64</v>
      </c>
    </row>
    <row r="13" spans="1:13" x14ac:dyDescent="0.25">
      <c r="A13" t="s">
        <v>70</v>
      </c>
      <c r="K13" t="s">
        <v>64</v>
      </c>
    </row>
    <row r="14" spans="1:13" x14ac:dyDescent="0.25">
      <c r="A14" s="2" t="s">
        <v>123</v>
      </c>
      <c r="I14" t="s">
        <v>64</v>
      </c>
      <c r="J14" t="s">
        <v>64</v>
      </c>
      <c r="K14" t="s">
        <v>64</v>
      </c>
    </row>
    <row r="15" spans="1:13" x14ac:dyDescent="0.25">
      <c r="A15" s="2" t="s">
        <v>170</v>
      </c>
      <c r="J15" t="s">
        <v>64</v>
      </c>
    </row>
    <row r="16" spans="1:13" x14ac:dyDescent="0.25">
      <c r="A16" t="s">
        <v>17</v>
      </c>
      <c r="C16" t="s">
        <v>64</v>
      </c>
      <c r="D16" t="s">
        <v>64</v>
      </c>
      <c r="E16" t="s">
        <v>64</v>
      </c>
      <c r="F16" t="s">
        <v>64</v>
      </c>
      <c r="H16" t="s">
        <v>64</v>
      </c>
      <c r="J16" t="s">
        <v>64</v>
      </c>
      <c r="K16" t="s">
        <v>64</v>
      </c>
      <c r="L16" t="s">
        <v>64</v>
      </c>
      <c r="M16" t="s">
        <v>64</v>
      </c>
    </row>
    <row r="17" spans="1:13" x14ac:dyDescent="0.25">
      <c r="A17" s="1" t="s">
        <v>13</v>
      </c>
    </row>
    <row r="18" spans="1:13" x14ac:dyDescent="0.25">
      <c r="A18" s="8" t="s">
        <v>211</v>
      </c>
      <c r="B18" t="s">
        <v>64</v>
      </c>
      <c r="D18" t="s">
        <v>64</v>
      </c>
    </row>
    <row r="19" spans="1:13" x14ac:dyDescent="0.25">
      <c r="A19" s="2" t="s">
        <v>71</v>
      </c>
    </row>
    <row r="20" spans="1:13" x14ac:dyDescent="0.25">
      <c r="A20" s="2" t="s">
        <v>124</v>
      </c>
      <c r="I20" t="s">
        <v>64</v>
      </c>
    </row>
    <row r="21" spans="1:13" x14ac:dyDescent="0.25">
      <c r="A21" t="s">
        <v>18</v>
      </c>
      <c r="H21" t="s">
        <v>64</v>
      </c>
    </row>
    <row r="22" spans="1:13" x14ac:dyDescent="0.25">
      <c r="A22" s="8" t="s">
        <v>230</v>
      </c>
    </row>
    <row r="23" spans="1:13" x14ac:dyDescent="0.25">
      <c r="A23" s="8" t="s">
        <v>232</v>
      </c>
    </row>
    <row r="24" spans="1:13" x14ac:dyDescent="0.25">
      <c r="A24" t="s">
        <v>72</v>
      </c>
      <c r="B24" t="s">
        <v>64</v>
      </c>
      <c r="I24" t="s">
        <v>64</v>
      </c>
      <c r="J24" t="s">
        <v>64</v>
      </c>
      <c r="K24" t="s">
        <v>64</v>
      </c>
    </row>
    <row r="25" spans="1:13" x14ac:dyDescent="0.25">
      <c r="A25" s="2" t="s">
        <v>171</v>
      </c>
      <c r="C25" t="s">
        <v>64</v>
      </c>
      <c r="D25" t="s">
        <v>64</v>
      </c>
      <c r="E25" t="s">
        <v>64</v>
      </c>
      <c r="J25" t="s">
        <v>64</v>
      </c>
      <c r="K25" t="s">
        <v>64</v>
      </c>
      <c r="M25" t="s">
        <v>64</v>
      </c>
    </row>
    <row r="26" spans="1:13" x14ac:dyDescent="0.25">
      <c r="A26" s="2" t="s">
        <v>197</v>
      </c>
      <c r="K26" t="s">
        <v>64</v>
      </c>
      <c r="M26" t="s">
        <v>64</v>
      </c>
    </row>
    <row r="27" spans="1:13" x14ac:dyDescent="0.25">
      <c r="A27" t="s">
        <v>73</v>
      </c>
    </row>
    <row r="28" spans="1:13" x14ac:dyDescent="0.25">
      <c r="A28" s="2" t="s">
        <v>161</v>
      </c>
      <c r="B28" t="s">
        <v>64</v>
      </c>
      <c r="C28" t="s">
        <v>64</v>
      </c>
      <c r="F28" t="s">
        <v>64</v>
      </c>
      <c r="K28" t="s">
        <v>64</v>
      </c>
      <c r="L28" t="s">
        <v>64</v>
      </c>
    </row>
    <row r="29" spans="1:13" x14ac:dyDescent="0.25">
      <c r="A29" s="2" t="s">
        <v>125</v>
      </c>
      <c r="I29" t="s">
        <v>64</v>
      </c>
    </row>
    <row r="30" spans="1:13" x14ac:dyDescent="0.25">
      <c r="A30" s="2" t="s">
        <v>162</v>
      </c>
      <c r="L30" t="s">
        <v>64</v>
      </c>
    </row>
    <row r="31" spans="1:13" x14ac:dyDescent="0.25">
      <c r="A31" t="s">
        <v>19</v>
      </c>
      <c r="H31" t="s">
        <v>64</v>
      </c>
    </row>
    <row r="32" spans="1:13" x14ac:dyDescent="0.25">
      <c r="A32" s="2" t="s">
        <v>172</v>
      </c>
      <c r="J32" t="s">
        <v>64</v>
      </c>
    </row>
    <row r="33" spans="1:13" x14ac:dyDescent="0.25">
      <c r="A33" t="s">
        <v>20</v>
      </c>
      <c r="D33" t="s">
        <v>64</v>
      </c>
      <c r="H33" t="s">
        <v>64</v>
      </c>
      <c r="I33" t="s">
        <v>64</v>
      </c>
      <c r="J33" t="s">
        <v>64</v>
      </c>
      <c r="K33" t="s">
        <v>64</v>
      </c>
      <c r="L33" t="s">
        <v>64</v>
      </c>
      <c r="M33" t="s">
        <v>64</v>
      </c>
    </row>
    <row r="34" spans="1:13" x14ac:dyDescent="0.25">
      <c r="A34" s="8" t="s">
        <v>231</v>
      </c>
    </row>
    <row r="35" spans="1:13" x14ac:dyDescent="0.25">
      <c r="A35" t="s">
        <v>21</v>
      </c>
      <c r="B35" t="s">
        <v>64</v>
      </c>
      <c r="E35" t="s">
        <v>64</v>
      </c>
      <c r="H35" t="s">
        <v>64</v>
      </c>
      <c r="J35" t="s">
        <v>64</v>
      </c>
      <c r="K35" t="s">
        <v>64</v>
      </c>
      <c r="L35" t="s">
        <v>64</v>
      </c>
    </row>
    <row r="36" spans="1:13" x14ac:dyDescent="0.25">
      <c r="A36" t="s">
        <v>121</v>
      </c>
      <c r="I36" t="s">
        <v>64</v>
      </c>
      <c r="J36" t="s">
        <v>64</v>
      </c>
    </row>
    <row r="37" spans="1:13" x14ac:dyDescent="0.25">
      <c r="A37" s="1" t="s">
        <v>22</v>
      </c>
    </row>
    <row r="38" spans="1:13" x14ac:dyDescent="0.25">
      <c r="A38" t="s">
        <v>23</v>
      </c>
      <c r="C38" t="s">
        <v>64</v>
      </c>
      <c r="H38" t="s">
        <v>64</v>
      </c>
      <c r="I38" t="s">
        <v>64</v>
      </c>
    </row>
    <row r="39" spans="1:13" x14ac:dyDescent="0.25">
      <c r="A39" s="2" t="s">
        <v>173</v>
      </c>
      <c r="D39" t="s">
        <v>64</v>
      </c>
      <c r="J39" t="s">
        <v>64</v>
      </c>
    </row>
    <row r="40" spans="1:13" x14ac:dyDescent="0.25">
      <c r="A40" s="8" t="s">
        <v>257</v>
      </c>
      <c r="F40" t="s">
        <v>64</v>
      </c>
    </row>
    <row r="41" spans="1:13" x14ac:dyDescent="0.25">
      <c r="A41" t="s">
        <v>74</v>
      </c>
    </row>
    <row r="42" spans="1:13" x14ac:dyDescent="0.25">
      <c r="A42" t="s">
        <v>75</v>
      </c>
      <c r="C42" t="s">
        <v>64</v>
      </c>
      <c r="D42" t="s">
        <v>64</v>
      </c>
      <c r="I42" t="s">
        <v>64</v>
      </c>
      <c r="J42" t="s">
        <v>64</v>
      </c>
      <c r="K42" t="s">
        <v>64</v>
      </c>
      <c r="L42" t="s">
        <v>64</v>
      </c>
      <c r="M42" t="s">
        <v>64</v>
      </c>
    </row>
    <row r="43" spans="1:13" x14ac:dyDescent="0.25">
      <c r="A43" t="s">
        <v>76</v>
      </c>
      <c r="J43" t="s">
        <v>64</v>
      </c>
      <c r="K43" t="s">
        <v>64</v>
      </c>
    </row>
    <row r="44" spans="1:13" x14ac:dyDescent="0.25">
      <c r="A44" s="8" t="s">
        <v>234</v>
      </c>
      <c r="C44" t="s">
        <v>64</v>
      </c>
      <c r="D44" t="s">
        <v>64</v>
      </c>
      <c r="F44" t="s">
        <v>64</v>
      </c>
    </row>
    <row r="45" spans="1:13" x14ac:dyDescent="0.25">
      <c r="A45" s="8" t="s">
        <v>239</v>
      </c>
      <c r="C45" t="s">
        <v>64</v>
      </c>
      <c r="D45" t="s">
        <v>64</v>
      </c>
      <c r="F45" t="s">
        <v>64</v>
      </c>
    </row>
    <row r="46" spans="1:13" x14ac:dyDescent="0.25">
      <c r="A46" s="8" t="s">
        <v>233</v>
      </c>
      <c r="C46" t="s">
        <v>64</v>
      </c>
      <c r="D46" t="s">
        <v>64</v>
      </c>
      <c r="F46" t="s">
        <v>64</v>
      </c>
    </row>
    <row r="47" spans="1:13" x14ac:dyDescent="0.25">
      <c r="A47" t="s">
        <v>24</v>
      </c>
      <c r="H47" t="s">
        <v>64</v>
      </c>
    </row>
    <row r="48" spans="1:13" x14ac:dyDescent="0.25">
      <c r="A48" t="s">
        <v>77</v>
      </c>
      <c r="I48" t="s">
        <v>64</v>
      </c>
      <c r="J48" t="s">
        <v>64</v>
      </c>
      <c r="K48" t="s">
        <v>64</v>
      </c>
      <c r="L48" t="s">
        <v>64</v>
      </c>
    </row>
    <row r="49" spans="1:13" x14ac:dyDescent="0.25">
      <c r="A49" s="2" t="s">
        <v>189</v>
      </c>
      <c r="K49" t="s">
        <v>64</v>
      </c>
    </row>
    <row r="50" spans="1:13" x14ac:dyDescent="0.25">
      <c r="A50" s="2" t="s">
        <v>126</v>
      </c>
      <c r="I50" t="s">
        <v>64</v>
      </c>
      <c r="J50" t="s">
        <v>64</v>
      </c>
    </row>
    <row r="51" spans="1:13" x14ac:dyDescent="0.25">
      <c r="A51" s="2" t="s">
        <v>174</v>
      </c>
      <c r="J51" t="s">
        <v>64</v>
      </c>
    </row>
    <row r="52" spans="1:13" x14ac:dyDescent="0.25">
      <c r="A52" t="s">
        <v>78</v>
      </c>
      <c r="I52" t="s">
        <v>64</v>
      </c>
      <c r="J52" t="s">
        <v>64</v>
      </c>
      <c r="K52" t="s">
        <v>64</v>
      </c>
    </row>
    <row r="53" spans="1:13" x14ac:dyDescent="0.25">
      <c r="A53" t="s">
        <v>79</v>
      </c>
      <c r="B53" t="s">
        <v>64</v>
      </c>
      <c r="C53" t="s">
        <v>64</v>
      </c>
      <c r="D53" t="s">
        <v>64</v>
      </c>
      <c r="E53" t="s">
        <v>64</v>
      </c>
      <c r="F53" t="s">
        <v>64</v>
      </c>
      <c r="I53" t="s">
        <v>64</v>
      </c>
      <c r="J53" t="s">
        <v>64</v>
      </c>
      <c r="K53" t="s">
        <v>64</v>
      </c>
      <c r="L53" t="s">
        <v>64</v>
      </c>
      <c r="M53" t="s">
        <v>64</v>
      </c>
    </row>
    <row r="54" spans="1:13" x14ac:dyDescent="0.25">
      <c r="A54" s="8" t="s">
        <v>245</v>
      </c>
      <c r="C54" t="s">
        <v>64</v>
      </c>
      <c r="E54" t="s">
        <v>64</v>
      </c>
    </row>
    <row r="55" spans="1:13" x14ac:dyDescent="0.25">
      <c r="A55" s="1" t="s">
        <v>25</v>
      </c>
    </row>
    <row r="56" spans="1:13" x14ac:dyDescent="0.25">
      <c r="A56" t="s">
        <v>26</v>
      </c>
      <c r="B56" t="s">
        <v>64</v>
      </c>
      <c r="D56" t="s">
        <v>64</v>
      </c>
      <c r="H56" t="s">
        <v>64</v>
      </c>
      <c r="I56" t="s">
        <v>64</v>
      </c>
      <c r="J56" t="s">
        <v>64</v>
      </c>
      <c r="K56" t="s">
        <v>64</v>
      </c>
    </row>
    <row r="57" spans="1:13" x14ac:dyDescent="0.25">
      <c r="A57" s="2" t="s">
        <v>127</v>
      </c>
      <c r="I57" t="s">
        <v>64</v>
      </c>
    </row>
    <row r="58" spans="1:13" x14ac:dyDescent="0.25">
      <c r="A58" t="s">
        <v>27</v>
      </c>
      <c r="H58" t="s">
        <v>64</v>
      </c>
    </row>
    <row r="59" spans="1:13" x14ac:dyDescent="0.25">
      <c r="A59" s="1" t="s">
        <v>28</v>
      </c>
    </row>
    <row r="60" spans="1:13" x14ac:dyDescent="0.25">
      <c r="A60" s="2" t="s">
        <v>199</v>
      </c>
      <c r="K60" t="s">
        <v>64</v>
      </c>
    </row>
    <row r="61" spans="1:13" x14ac:dyDescent="0.25">
      <c r="A61" s="8" t="s">
        <v>244</v>
      </c>
      <c r="C61" t="s">
        <v>64</v>
      </c>
      <c r="F61" t="s">
        <v>64</v>
      </c>
    </row>
    <row r="62" spans="1:13" x14ac:dyDescent="0.25">
      <c r="A62" s="2" t="s">
        <v>128</v>
      </c>
      <c r="C62" t="s">
        <v>64</v>
      </c>
      <c r="D62" t="s">
        <v>64</v>
      </c>
      <c r="F62" t="s">
        <v>64</v>
      </c>
      <c r="I62" t="s">
        <v>64</v>
      </c>
      <c r="J62" t="s">
        <v>64</v>
      </c>
      <c r="K62" t="s">
        <v>64</v>
      </c>
      <c r="L62" t="s">
        <v>64</v>
      </c>
    </row>
    <row r="63" spans="1:13" x14ac:dyDescent="0.25">
      <c r="A63" t="s">
        <v>29</v>
      </c>
      <c r="C63" t="s">
        <v>64</v>
      </c>
      <c r="D63" t="s">
        <v>64</v>
      </c>
      <c r="E63" t="s">
        <v>64</v>
      </c>
      <c r="F63" t="s">
        <v>64</v>
      </c>
      <c r="H63" t="s">
        <v>64</v>
      </c>
      <c r="I63" t="s">
        <v>64</v>
      </c>
      <c r="J63" t="s">
        <v>64</v>
      </c>
      <c r="K63" t="s">
        <v>64</v>
      </c>
      <c r="L63" t="s">
        <v>64</v>
      </c>
      <c r="M63" t="s">
        <v>64</v>
      </c>
    </row>
    <row r="64" spans="1:13" x14ac:dyDescent="0.25">
      <c r="A64" s="1" t="s">
        <v>30</v>
      </c>
    </row>
    <row r="65" spans="1:13" x14ac:dyDescent="0.25">
      <c r="A65" s="2" t="s">
        <v>175</v>
      </c>
      <c r="B65" t="s">
        <v>64</v>
      </c>
      <c r="C65" t="s">
        <v>64</v>
      </c>
      <c r="D65" t="s">
        <v>64</v>
      </c>
      <c r="F65" t="s">
        <v>64</v>
      </c>
      <c r="J65" t="s">
        <v>64</v>
      </c>
      <c r="K65" t="s">
        <v>64</v>
      </c>
    </row>
    <row r="66" spans="1:13" x14ac:dyDescent="0.25">
      <c r="A66" s="2" t="s">
        <v>129</v>
      </c>
      <c r="B66" t="s">
        <v>64</v>
      </c>
      <c r="I66" t="s">
        <v>64</v>
      </c>
      <c r="J66" t="s">
        <v>64</v>
      </c>
      <c r="K66" t="s">
        <v>64</v>
      </c>
      <c r="L66" t="s">
        <v>64</v>
      </c>
      <c r="M66" t="s">
        <v>64</v>
      </c>
    </row>
    <row r="67" spans="1:13" x14ac:dyDescent="0.25">
      <c r="A67" s="2" t="s">
        <v>193</v>
      </c>
      <c r="B67" t="s">
        <v>64</v>
      </c>
      <c r="C67" t="s">
        <v>64</v>
      </c>
      <c r="D67" t="s">
        <v>64</v>
      </c>
      <c r="K67" t="s">
        <v>64</v>
      </c>
    </row>
    <row r="68" spans="1:13" x14ac:dyDescent="0.25">
      <c r="A68" t="s">
        <v>31</v>
      </c>
      <c r="H68" t="s">
        <v>64</v>
      </c>
      <c r="I68" t="s">
        <v>64</v>
      </c>
    </row>
    <row r="69" spans="1:13" x14ac:dyDescent="0.25">
      <c r="A69" s="8" t="s">
        <v>212</v>
      </c>
      <c r="B69" t="s">
        <v>64</v>
      </c>
    </row>
    <row r="70" spans="1:13" x14ac:dyDescent="0.25">
      <c r="A70" s="4" t="s">
        <v>203</v>
      </c>
    </row>
    <row r="71" spans="1:13" x14ac:dyDescent="0.25">
      <c r="A71" t="s">
        <v>32</v>
      </c>
      <c r="B71" t="s">
        <v>64</v>
      </c>
      <c r="C71" t="s">
        <v>64</v>
      </c>
      <c r="H71" t="s">
        <v>64</v>
      </c>
      <c r="I71" t="s">
        <v>64</v>
      </c>
      <c r="K71" t="s">
        <v>64</v>
      </c>
    </row>
    <row r="72" spans="1:13" x14ac:dyDescent="0.25">
      <c r="A72" s="8" t="s">
        <v>213</v>
      </c>
      <c r="B72" t="s">
        <v>64</v>
      </c>
    </row>
    <row r="73" spans="1:13" x14ac:dyDescent="0.25">
      <c r="A73" t="s">
        <v>80</v>
      </c>
      <c r="B73" t="s">
        <v>64</v>
      </c>
      <c r="J73" t="s">
        <v>64</v>
      </c>
    </row>
    <row r="74" spans="1:13" x14ac:dyDescent="0.25">
      <c r="A74" s="1" t="s">
        <v>33</v>
      </c>
    </row>
    <row r="75" spans="1:13" x14ac:dyDescent="0.25">
      <c r="A75" s="8" t="s">
        <v>214</v>
      </c>
      <c r="B75" t="s">
        <v>64</v>
      </c>
      <c r="C75" t="s">
        <v>64</v>
      </c>
      <c r="F75" t="s">
        <v>64</v>
      </c>
    </row>
    <row r="76" spans="1:13" x14ac:dyDescent="0.25">
      <c r="A76" t="s">
        <v>81</v>
      </c>
      <c r="I76" t="s">
        <v>64</v>
      </c>
      <c r="L76" t="s">
        <v>64</v>
      </c>
    </row>
    <row r="77" spans="1:13" x14ac:dyDescent="0.25">
      <c r="A77" t="s">
        <v>82</v>
      </c>
      <c r="E77" t="s">
        <v>64</v>
      </c>
    </row>
    <row r="78" spans="1:13" x14ac:dyDescent="0.25">
      <c r="A78" s="2" t="s">
        <v>176</v>
      </c>
      <c r="B78" t="s">
        <v>64</v>
      </c>
      <c r="J78" t="s">
        <v>64</v>
      </c>
    </row>
    <row r="79" spans="1:13" x14ac:dyDescent="0.25">
      <c r="A79" s="8" t="s">
        <v>215</v>
      </c>
      <c r="B79" t="s">
        <v>64</v>
      </c>
      <c r="D79" t="s">
        <v>64</v>
      </c>
    </row>
    <row r="80" spans="1:13" x14ac:dyDescent="0.25">
      <c r="A80" t="s">
        <v>34</v>
      </c>
      <c r="H80" t="s">
        <v>64</v>
      </c>
    </row>
    <row r="81" spans="1:13" x14ac:dyDescent="0.25">
      <c r="A81" t="s">
        <v>35</v>
      </c>
      <c r="B81" t="s">
        <v>64</v>
      </c>
      <c r="C81" t="s">
        <v>64</v>
      </c>
      <c r="D81" t="s">
        <v>64</v>
      </c>
      <c r="E81" t="s">
        <v>64</v>
      </c>
      <c r="F81" t="s">
        <v>64</v>
      </c>
      <c r="H81" t="s">
        <v>64</v>
      </c>
      <c r="I81" t="s">
        <v>64</v>
      </c>
      <c r="J81" t="s">
        <v>64</v>
      </c>
      <c r="K81" t="s">
        <v>64</v>
      </c>
      <c r="M81" t="s">
        <v>64</v>
      </c>
    </row>
    <row r="82" spans="1:13" x14ac:dyDescent="0.25">
      <c r="A82" t="s">
        <v>83</v>
      </c>
      <c r="J82" t="s">
        <v>64</v>
      </c>
    </row>
    <row r="83" spans="1:13" x14ac:dyDescent="0.25">
      <c r="A83" t="s">
        <v>36</v>
      </c>
      <c r="B83" t="s">
        <v>64</v>
      </c>
      <c r="C83" t="s">
        <v>64</v>
      </c>
      <c r="H83" t="s">
        <v>64</v>
      </c>
      <c r="I83" t="s">
        <v>64</v>
      </c>
      <c r="J83" t="s">
        <v>64</v>
      </c>
      <c r="K83" t="s">
        <v>64</v>
      </c>
      <c r="L83" t="s">
        <v>64</v>
      </c>
      <c r="M83" t="s">
        <v>64</v>
      </c>
    </row>
    <row r="84" spans="1:13" x14ac:dyDescent="0.25">
      <c r="A84" s="2" t="s">
        <v>130</v>
      </c>
      <c r="I84" t="s">
        <v>64</v>
      </c>
    </row>
    <row r="85" spans="1:13" x14ac:dyDescent="0.25">
      <c r="A85" t="s">
        <v>84</v>
      </c>
    </row>
    <row r="86" spans="1:13" x14ac:dyDescent="0.25">
      <c r="A86" s="2" t="s">
        <v>131</v>
      </c>
      <c r="I86" t="s">
        <v>64</v>
      </c>
      <c r="J86" t="s">
        <v>64</v>
      </c>
      <c r="K86" t="s">
        <v>64</v>
      </c>
      <c r="L86" t="s">
        <v>64</v>
      </c>
      <c r="M86" t="s">
        <v>64</v>
      </c>
    </row>
    <row r="87" spans="1:13" x14ac:dyDescent="0.25">
      <c r="A87" t="s">
        <v>37</v>
      </c>
      <c r="H87" t="s">
        <v>64</v>
      </c>
      <c r="I87" t="s">
        <v>64</v>
      </c>
      <c r="K87" t="s">
        <v>64</v>
      </c>
    </row>
    <row r="88" spans="1:13" x14ac:dyDescent="0.25">
      <c r="A88" t="s">
        <v>206</v>
      </c>
      <c r="D88" t="s">
        <v>64</v>
      </c>
    </row>
    <row r="89" spans="1:13" x14ac:dyDescent="0.25">
      <c r="A89" s="1" t="s">
        <v>38</v>
      </c>
    </row>
    <row r="90" spans="1:13" x14ac:dyDescent="0.25">
      <c r="A90" s="2" t="s">
        <v>177</v>
      </c>
      <c r="C90" t="s">
        <v>64</v>
      </c>
      <c r="J90" t="s">
        <v>64</v>
      </c>
    </row>
    <row r="91" spans="1:13" x14ac:dyDescent="0.25">
      <c r="A91" s="2" t="s">
        <v>195</v>
      </c>
      <c r="C91" t="s">
        <v>64</v>
      </c>
      <c r="K91" t="s">
        <v>64</v>
      </c>
      <c r="L91" t="s">
        <v>64</v>
      </c>
    </row>
    <row r="92" spans="1:13" x14ac:dyDescent="0.25">
      <c r="A92" t="s">
        <v>85</v>
      </c>
      <c r="B92" t="s">
        <v>64</v>
      </c>
      <c r="C92" t="s">
        <v>64</v>
      </c>
      <c r="I92" t="s">
        <v>64</v>
      </c>
      <c r="J92" t="s">
        <v>64</v>
      </c>
      <c r="K92" t="s">
        <v>64</v>
      </c>
      <c r="L92" t="s">
        <v>64</v>
      </c>
    </row>
    <row r="93" spans="1:13" x14ac:dyDescent="0.25">
      <c r="A93" t="s">
        <v>111</v>
      </c>
      <c r="B93" t="s">
        <v>64</v>
      </c>
      <c r="I93" t="s">
        <v>64</v>
      </c>
      <c r="J93" t="s">
        <v>64</v>
      </c>
      <c r="K93" t="s">
        <v>64</v>
      </c>
      <c r="L93" t="s">
        <v>64</v>
      </c>
    </row>
    <row r="94" spans="1:13" x14ac:dyDescent="0.25">
      <c r="A94" t="s">
        <v>249</v>
      </c>
      <c r="D94" t="s">
        <v>64</v>
      </c>
    </row>
    <row r="95" spans="1:13" x14ac:dyDescent="0.25">
      <c r="A95" s="2" t="s">
        <v>132</v>
      </c>
      <c r="I95" t="s">
        <v>64</v>
      </c>
    </row>
    <row r="96" spans="1:13" x14ac:dyDescent="0.25">
      <c r="A96" s="2" t="s">
        <v>153</v>
      </c>
      <c r="B96" t="s">
        <v>64</v>
      </c>
      <c r="C96" t="s">
        <v>64</v>
      </c>
      <c r="I96" t="s">
        <v>64</v>
      </c>
    </row>
    <row r="97" spans="1:12" x14ac:dyDescent="0.25">
      <c r="A97" t="s">
        <v>39</v>
      </c>
      <c r="C97" t="s">
        <v>64</v>
      </c>
      <c r="E97" t="s">
        <v>64</v>
      </c>
      <c r="F97" t="s">
        <v>64</v>
      </c>
      <c r="H97" t="s">
        <v>64</v>
      </c>
    </row>
    <row r="98" spans="1:12" x14ac:dyDescent="0.25">
      <c r="A98" s="2" t="s">
        <v>133</v>
      </c>
      <c r="I98" t="s">
        <v>64</v>
      </c>
    </row>
    <row r="99" spans="1:12" x14ac:dyDescent="0.25">
      <c r="A99" t="s">
        <v>40</v>
      </c>
      <c r="H99" t="s">
        <v>64</v>
      </c>
    </row>
    <row r="100" spans="1:12" x14ac:dyDescent="0.25">
      <c r="A100" s="4" t="s">
        <v>86</v>
      </c>
      <c r="K100" t="s">
        <v>64</v>
      </c>
    </row>
    <row r="101" spans="1:12" x14ac:dyDescent="0.25">
      <c r="A101" s="8" t="s">
        <v>216</v>
      </c>
      <c r="B101" t="s">
        <v>64</v>
      </c>
      <c r="E101" t="s">
        <v>64</v>
      </c>
      <c r="F101" t="s">
        <v>64</v>
      </c>
    </row>
    <row r="102" spans="1:12" x14ac:dyDescent="0.25">
      <c r="A102" s="2" t="s">
        <v>134</v>
      </c>
      <c r="B102" t="s">
        <v>64</v>
      </c>
      <c r="E102" t="s">
        <v>64</v>
      </c>
      <c r="F102" t="s">
        <v>64</v>
      </c>
      <c r="I102" t="s">
        <v>64</v>
      </c>
    </row>
    <row r="103" spans="1:12" x14ac:dyDescent="0.25">
      <c r="A103" s="8" t="s">
        <v>217</v>
      </c>
      <c r="B103" t="s">
        <v>64</v>
      </c>
      <c r="C103" t="s">
        <v>64</v>
      </c>
      <c r="E103" t="s">
        <v>64</v>
      </c>
      <c r="F103" t="s">
        <v>64</v>
      </c>
    </row>
    <row r="104" spans="1:12" x14ac:dyDescent="0.25">
      <c r="A104" s="5" t="s">
        <v>246</v>
      </c>
    </row>
    <row r="105" spans="1:12" x14ac:dyDescent="0.25">
      <c r="A105" s="8" t="s">
        <v>247</v>
      </c>
    </row>
    <row r="106" spans="1:12" x14ac:dyDescent="0.25">
      <c r="A106" s="8" t="s">
        <v>254</v>
      </c>
      <c r="E106" t="s">
        <v>64</v>
      </c>
    </row>
    <row r="107" spans="1:12" x14ac:dyDescent="0.25">
      <c r="A107" s="5" t="s">
        <v>112</v>
      </c>
    </row>
    <row r="108" spans="1:12" x14ac:dyDescent="0.25">
      <c r="A108" s="2" t="s">
        <v>178</v>
      </c>
      <c r="B108" t="s">
        <v>64</v>
      </c>
      <c r="J108" t="s">
        <v>64</v>
      </c>
      <c r="L108" t="s">
        <v>64</v>
      </c>
    </row>
    <row r="109" spans="1:12" x14ac:dyDescent="0.25">
      <c r="A109" s="2" t="s">
        <v>194</v>
      </c>
      <c r="K109" t="s">
        <v>64</v>
      </c>
    </row>
    <row r="110" spans="1:12" x14ac:dyDescent="0.25">
      <c r="A110" s="2" t="s">
        <v>135</v>
      </c>
      <c r="I110" t="s">
        <v>64</v>
      </c>
    </row>
    <row r="111" spans="1:12" x14ac:dyDescent="0.25">
      <c r="A111" s="2" t="s">
        <v>179</v>
      </c>
      <c r="J111" t="s">
        <v>64</v>
      </c>
    </row>
    <row r="112" spans="1:12" x14ac:dyDescent="0.25">
      <c r="A112" t="s">
        <v>87</v>
      </c>
      <c r="K112" t="s">
        <v>64</v>
      </c>
    </row>
    <row r="113" spans="1:12" x14ac:dyDescent="0.25">
      <c r="A113" s="1" t="s">
        <v>113</v>
      </c>
    </row>
    <row r="114" spans="1:12" x14ac:dyDescent="0.25">
      <c r="A114" s="2" t="s">
        <v>180</v>
      </c>
      <c r="B114" t="s">
        <v>64</v>
      </c>
      <c r="J114" t="s">
        <v>64</v>
      </c>
      <c r="K114" t="s">
        <v>64</v>
      </c>
    </row>
    <row r="115" spans="1:12" x14ac:dyDescent="0.25">
      <c r="A115" t="s">
        <v>88</v>
      </c>
      <c r="J115" t="s">
        <v>64</v>
      </c>
    </row>
    <row r="116" spans="1:12" x14ac:dyDescent="0.25">
      <c r="A116" t="s">
        <v>89</v>
      </c>
      <c r="I116" t="s">
        <v>64</v>
      </c>
      <c r="J116" t="s">
        <v>64</v>
      </c>
    </row>
    <row r="117" spans="1:12" x14ac:dyDescent="0.25">
      <c r="A117" s="8" t="s">
        <v>259</v>
      </c>
      <c r="F117" t="s">
        <v>64</v>
      </c>
    </row>
    <row r="118" spans="1:12" x14ac:dyDescent="0.25">
      <c r="A118" s="2" t="s">
        <v>136</v>
      </c>
      <c r="I118" t="s">
        <v>64</v>
      </c>
      <c r="J118" t="s">
        <v>64</v>
      </c>
    </row>
    <row r="119" spans="1:12" x14ac:dyDescent="0.25">
      <c r="A119" s="2" t="s">
        <v>192</v>
      </c>
      <c r="C119" t="s">
        <v>64</v>
      </c>
      <c r="K119" t="s">
        <v>64</v>
      </c>
    </row>
    <row r="120" spans="1:12" x14ac:dyDescent="0.25">
      <c r="A120" s="2" t="s">
        <v>137</v>
      </c>
      <c r="F120" t="s">
        <v>64</v>
      </c>
      <c r="I120" t="s">
        <v>64</v>
      </c>
      <c r="J120" t="s">
        <v>64</v>
      </c>
      <c r="K120" t="s">
        <v>64</v>
      </c>
    </row>
    <row r="121" spans="1:12" x14ac:dyDescent="0.25">
      <c r="A121" s="1" t="s">
        <v>41</v>
      </c>
    </row>
    <row r="122" spans="1:12" x14ac:dyDescent="0.25">
      <c r="A122" t="s">
        <v>42</v>
      </c>
      <c r="H122" t="s">
        <v>64</v>
      </c>
      <c r="K122" t="s">
        <v>64</v>
      </c>
      <c r="L122" t="s">
        <v>64</v>
      </c>
    </row>
    <row r="123" spans="1:12" x14ac:dyDescent="0.25">
      <c r="A123" s="8" t="s">
        <v>218</v>
      </c>
      <c r="B123" t="s">
        <v>64</v>
      </c>
      <c r="D123" t="s">
        <v>64</v>
      </c>
    </row>
    <row r="124" spans="1:12" x14ac:dyDescent="0.25">
      <c r="A124" t="s">
        <v>43</v>
      </c>
      <c r="H124" t="s">
        <v>64</v>
      </c>
    </row>
    <row r="125" spans="1:12" x14ac:dyDescent="0.25">
      <c r="A125" s="2" t="s">
        <v>163</v>
      </c>
      <c r="B125" t="s">
        <v>64</v>
      </c>
      <c r="I125" t="s">
        <v>64</v>
      </c>
      <c r="J125" t="s">
        <v>64</v>
      </c>
    </row>
    <row r="126" spans="1:12" x14ac:dyDescent="0.25">
      <c r="A126" s="8" t="s">
        <v>235</v>
      </c>
      <c r="C126" t="s">
        <v>64</v>
      </c>
      <c r="D126" t="s">
        <v>64</v>
      </c>
    </row>
    <row r="127" spans="1:12" x14ac:dyDescent="0.25">
      <c r="A127" s="2" t="s">
        <v>164</v>
      </c>
      <c r="B127" t="s">
        <v>64</v>
      </c>
      <c r="C127" t="s">
        <v>64</v>
      </c>
      <c r="D127" t="s">
        <v>64</v>
      </c>
      <c r="E127" t="s">
        <v>64</v>
      </c>
      <c r="F127" t="s">
        <v>64</v>
      </c>
    </row>
    <row r="128" spans="1:12" x14ac:dyDescent="0.25">
      <c r="A128" s="1" t="s">
        <v>44</v>
      </c>
    </row>
    <row r="129" spans="1:13" x14ac:dyDescent="0.25">
      <c r="A129" t="s">
        <v>45</v>
      </c>
      <c r="H129" t="s">
        <v>64</v>
      </c>
      <c r="I129" t="s">
        <v>64</v>
      </c>
      <c r="K129" t="s">
        <v>64</v>
      </c>
      <c r="M129" t="s">
        <v>64</v>
      </c>
    </row>
    <row r="130" spans="1:13" x14ac:dyDescent="0.25">
      <c r="A130" t="s">
        <v>90</v>
      </c>
      <c r="J130" t="s">
        <v>64</v>
      </c>
    </row>
    <row r="131" spans="1:13" x14ac:dyDescent="0.25">
      <c r="A131" s="2" t="s">
        <v>138</v>
      </c>
      <c r="I131" t="s">
        <v>64</v>
      </c>
      <c r="J131" t="s">
        <v>64</v>
      </c>
    </row>
    <row r="132" spans="1:13" x14ac:dyDescent="0.25">
      <c r="A132" t="s">
        <v>91</v>
      </c>
      <c r="I132" t="s">
        <v>64</v>
      </c>
      <c r="J132" t="s">
        <v>64</v>
      </c>
      <c r="K132" t="s">
        <v>64</v>
      </c>
      <c r="L132" t="s">
        <v>64</v>
      </c>
    </row>
    <row r="133" spans="1:13" x14ac:dyDescent="0.25">
      <c r="A133" s="8" t="s">
        <v>241</v>
      </c>
      <c r="C133" t="s">
        <v>64</v>
      </c>
    </row>
    <row r="134" spans="1:13" x14ac:dyDescent="0.25">
      <c r="A134" s="2" t="s">
        <v>139</v>
      </c>
      <c r="I134" t="s">
        <v>64</v>
      </c>
    </row>
    <row r="135" spans="1:13" x14ac:dyDescent="0.25">
      <c r="A135" t="s">
        <v>92</v>
      </c>
      <c r="C135" t="s">
        <v>64</v>
      </c>
      <c r="I135" t="s">
        <v>64</v>
      </c>
      <c r="J135" t="s">
        <v>64</v>
      </c>
      <c r="K135" t="s">
        <v>64</v>
      </c>
    </row>
    <row r="136" spans="1:13" x14ac:dyDescent="0.25">
      <c r="A136" s="2" t="s">
        <v>200</v>
      </c>
      <c r="D136" t="s">
        <v>64</v>
      </c>
      <c r="L136" t="s">
        <v>64</v>
      </c>
    </row>
    <row r="137" spans="1:13" x14ac:dyDescent="0.25">
      <c r="A137" s="2" t="s">
        <v>181</v>
      </c>
      <c r="D137" t="s">
        <v>64</v>
      </c>
      <c r="J137" t="s">
        <v>64</v>
      </c>
    </row>
    <row r="138" spans="1:13" x14ac:dyDescent="0.25">
      <c r="A138" t="s">
        <v>46</v>
      </c>
      <c r="H138" t="s">
        <v>64</v>
      </c>
      <c r="I138" t="s">
        <v>64</v>
      </c>
    </row>
    <row r="139" spans="1:13" x14ac:dyDescent="0.25">
      <c r="A139" t="s">
        <v>93</v>
      </c>
      <c r="I139" t="s">
        <v>64</v>
      </c>
      <c r="J139" t="s">
        <v>64</v>
      </c>
      <c r="K139" t="s">
        <v>64</v>
      </c>
      <c r="L139" t="s">
        <v>64</v>
      </c>
    </row>
    <row r="140" spans="1:13" x14ac:dyDescent="0.25">
      <c r="A140" t="s">
        <v>94</v>
      </c>
    </row>
    <row r="141" spans="1:13" x14ac:dyDescent="0.25">
      <c r="A141" t="s">
        <v>95</v>
      </c>
    </row>
    <row r="142" spans="1:13" x14ac:dyDescent="0.25">
      <c r="A142" t="s">
        <v>47</v>
      </c>
      <c r="B142" t="s">
        <v>64</v>
      </c>
      <c r="C142" t="s">
        <v>64</v>
      </c>
      <c r="D142" t="s">
        <v>64</v>
      </c>
      <c r="E142" t="s">
        <v>64</v>
      </c>
      <c r="F142" t="s">
        <v>64</v>
      </c>
      <c r="H142" t="s">
        <v>64</v>
      </c>
      <c r="I142" t="s">
        <v>64</v>
      </c>
      <c r="K142" t="s">
        <v>64</v>
      </c>
      <c r="L142" t="s">
        <v>64</v>
      </c>
      <c r="M142" t="s">
        <v>64</v>
      </c>
    </row>
    <row r="143" spans="1:13" x14ac:dyDescent="0.25">
      <c r="A143" s="1" t="s">
        <v>48</v>
      </c>
    </row>
    <row r="144" spans="1:13" x14ac:dyDescent="0.25">
      <c r="A144" t="s">
        <v>49</v>
      </c>
      <c r="H144" t="s">
        <v>64</v>
      </c>
    </row>
    <row r="145" spans="1:13" x14ac:dyDescent="0.25">
      <c r="A145" s="2" t="s">
        <v>196</v>
      </c>
      <c r="K145" t="s">
        <v>64</v>
      </c>
    </row>
    <row r="146" spans="1:13" x14ac:dyDescent="0.25">
      <c r="A146" s="2" t="s">
        <v>158</v>
      </c>
      <c r="I146" t="s">
        <v>64</v>
      </c>
      <c r="J146" t="s">
        <v>64</v>
      </c>
      <c r="K146" t="s">
        <v>64</v>
      </c>
    </row>
    <row r="147" spans="1:13" x14ac:dyDescent="0.25">
      <c r="A147" t="s">
        <v>96</v>
      </c>
      <c r="I147" t="s">
        <v>64</v>
      </c>
      <c r="J147" t="s">
        <v>64</v>
      </c>
      <c r="K147" t="s">
        <v>64</v>
      </c>
      <c r="L147" t="s">
        <v>64</v>
      </c>
    </row>
    <row r="148" spans="1:13" x14ac:dyDescent="0.25">
      <c r="A148" t="s">
        <v>50</v>
      </c>
      <c r="B148" t="s">
        <v>64</v>
      </c>
      <c r="C148" t="s">
        <v>64</v>
      </c>
      <c r="D148" t="s">
        <v>64</v>
      </c>
      <c r="F148" t="s">
        <v>64</v>
      </c>
      <c r="H148" t="s">
        <v>64</v>
      </c>
      <c r="J148" t="s">
        <v>64</v>
      </c>
      <c r="K148" t="s">
        <v>64</v>
      </c>
      <c r="M148" t="s">
        <v>64</v>
      </c>
    </row>
    <row r="149" spans="1:13" x14ac:dyDescent="0.25">
      <c r="A149" s="8" t="s">
        <v>219</v>
      </c>
      <c r="B149" t="s">
        <v>64</v>
      </c>
      <c r="C149" t="s">
        <v>64</v>
      </c>
      <c r="D149" t="s">
        <v>64</v>
      </c>
      <c r="E149" t="s">
        <v>64</v>
      </c>
      <c r="F149" t="s">
        <v>64</v>
      </c>
    </row>
    <row r="150" spans="1:13" x14ac:dyDescent="0.25">
      <c r="A150" s="6" t="s">
        <v>154</v>
      </c>
    </row>
    <row r="151" spans="1:13" x14ac:dyDescent="0.25">
      <c r="A151" s="2" t="s">
        <v>168</v>
      </c>
      <c r="B151" t="s">
        <v>64</v>
      </c>
      <c r="C151" t="s">
        <v>64</v>
      </c>
      <c r="I151" t="s">
        <v>64</v>
      </c>
      <c r="K151" t="s">
        <v>64</v>
      </c>
      <c r="L151" t="s">
        <v>64</v>
      </c>
    </row>
    <row r="152" spans="1:13" x14ac:dyDescent="0.25">
      <c r="A152" s="2" t="s">
        <v>140</v>
      </c>
      <c r="D152" t="s">
        <v>64</v>
      </c>
      <c r="E152" t="s">
        <v>64</v>
      </c>
      <c r="F152" t="s">
        <v>64</v>
      </c>
      <c r="I152" t="s">
        <v>64</v>
      </c>
      <c r="J152" t="s">
        <v>64</v>
      </c>
      <c r="K152" t="s">
        <v>64</v>
      </c>
      <c r="M152" t="s">
        <v>64</v>
      </c>
    </row>
    <row r="153" spans="1:13" x14ac:dyDescent="0.25">
      <c r="A153" s="1" t="s">
        <v>114</v>
      </c>
    </row>
    <row r="154" spans="1:13" x14ac:dyDescent="0.25">
      <c r="A154" s="8" t="s">
        <v>220</v>
      </c>
      <c r="B154" t="s">
        <v>64</v>
      </c>
      <c r="F154" t="s">
        <v>64</v>
      </c>
    </row>
    <row r="155" spans="1:13" x14ac:dyDescent="0.25">
      <c r="A155" s="8" t="s">
        <v>207</v>
      </c>
      <c r="B155" t="s">
        <v>64</v>
      </c>
      <c r="C155" s="4"/>
      <c r="D155" s="4"/>
      <c r="E155" s="4"/>
      <c r="F155" s="4"/>
      <c r="G155" s="4"/>
      <c r="H155" s="4"/>
      <c r="I155" s="4"/>
      <c r="M155" t="s">
        <v>64</v>
      </c>
    </row>
    <row r="156" spans="1:13" x14ac:dyDescent="0.25">
      <c r="A156" s="2" t="s">
        <v>141</v>
      </c>
      <c r="B156" t="s">
        <v>64</v>
      </c>
      <c r="E156" t="s">
        <v>64</v>
      </c>
      <c r="I156" t="s">
        <v>64</v>
      </c>
      <c r="J156" t="s">
        <v>64</v>
      </c>
      <c r="K156" t="s">
        <v>64</v>
      </c>
      <c r="M156" t="s">
        <v>64</v>
      </c>
    </row>
    <row r="157" spans="1:13" x14ac:dyDescent="0.25">
      <c r="A157" s="2" t="s">
        <v>182</v>
      </c>
      <c r="J157" t="s">
        <v>64</v>
      </c>
      <c r="K157" t="s">
        <v>64</v>
      </c>
      <c r="L157" t="s">
        <v>64</v>
      </c>
    </row>
    <row r="158" spans="1:13" x14ac:dyDescent="0.25">
      <c r="A158" t="s">
        <v>97</v>
      </c>
      <c r="C158" t="s">
        <v>64</v>
      </c>
      <c r="E158" t="s">
        <v>64</v>
      </c>
      <c r="I158" t="s">
        <v>64</v>
      </c>
      <c r="J158" t="s">
        <v>64</v>
      </c>
      <c r="L158" t="s">
        <v>64</v>
      </c>
    </row>
    <row r="159" spans="1:13" x14ac:dyDescent="0.25">
      <c r="A159" s="8" t="s">
        <v>221</v>
      </c>
      <c r="B159" t="s">
        <v>64</v>
      </c>
      <c r="C159" t="s">
        <v>64</v>
      </c>
      <c r="D159" t="s">
        <v>64</v>
      </c>
      <c r="E159" t="s">
        <v>64</v>
      </c>
    </row>
    <row r="160" spans="1:13" x14ac:dyDescent="0.25">
      <c r="A160" s="8" t="s">
        <v>222</v>
      </c>
      <c r="B160" t="s">
        <v>64</v>
      </c>
      <c r="C160" t="s">
        <v>64</v>
      </c>
    </row>
    <row r="161" spans="1:13" x14ac:dyDescent="0.25">
      <c r="A161" t="s">
        <v>98</v>
      </c>
    </row>
    <row r="162" spans="1:13" x14ac:dyDescent="0.25">
      <c r="A162" s="8" t="s">
        <v>237</v>
      </c>
      <c r="C162" t="s">
        <v>64</v>
      </c>
      <c r="E162" t="s">
        <v>64</v>
      </c>
    </row>
    <row r="163" spans="1:13" x14ac:dyDescent="0.25">
      <c r="A163" s="2" t="s">
        <v>201</v>
      </c>
      <c r="F163" t="s">
        <v>64</v>
      </c>
    </row>
    <row r="164" spans="1:13" x14ac:dyDescent="0.25">
      <c r="A164" s="8" t="s">
        <v>258</v>
      </c>
    </row>
    <row r="165" spans="1:13" x14ac:dyDescent="0.25">
      <c r="A165" t="s">
        <v>99</v>
      </c>
      <c r="I165" t="s">
        <v>64</v>
      </c>
      <c r="J165" t="s">
        <v>64</v>
      </c>
    </row>
    <row r="166" spans="1:13" x14ac:dyDescent="0.25">
      <c r="A166" s="1" t="s">
        <v>51</v>
      </c>
    </row>
    <row r="167" spans="1:13" x14ac:dyDescent="0.25">
      <c r="A167" t="s">
        <v>100</v>
      </c>
      <c r="I167" t="s">
        <v>64</v>
      </c>
    </row>
    <row r="168" spans="1:13" x14ac:dyDescent="0.25">
      <c r="A168" s="8" t="s">
        <v>223</v>
      </c>
      <c r="B168" t="s">
        <v>64</v>
      </c>
      <c r="D168" t="s">
        <v>64</v>
      </c>
      <c r="F168" t="s">
        <v>64</v>
      </c>
    </row>
    <row r="169" spans="1:13" x14ac:dyDescent="0.25">
      <c r="A169" t="s">
        <v>52</v>
      </c>
      <c r="H169" t="s">
        <v>64</v>
      </c>
      <c r="I169" t="s">
        <v>64</v>
      </c>
    </row>
    <row r="170" spans="1:13" x14ac:dyDescent="0.25">
      <c r="A170" s="4" t="s">
        <v>248</v>
      </c>
      <c r="B170" s="4"/>
      <c r="C170" s="4"/>
      <c r="D170" t="s">
        <v>64</v>
      </c>
      <c r="F170" t="s">
        <v>64</v>
      </c>
    </row>
    <row r="171" spans="1:13" x14ac:dyDescent="0.25">
      <c r="A171" t="s">
        <v>53</v>
      </c>
      <c r="B171" t="s">
        <v>64</v>
      </c>
      <c r="C171" t="s">
        <v>64</v>
      </c>
      <c r="D171" t="s">
        <v>64</v>
      </c>
      <c r="E171" t="s">
        <v>64</v>
      </c>
      <c r="F171" t="s">
        <v>64</v>
      </c>
      <c r="H171" t="s">
        <v>64</v>
      </c>
      <c r="I171" t="s">
        <v>64</v>
      </c>
      <c r="J171" t="s">
        <v>64</v>
      </c>
      <c r="K171" t="s">
        <v>64</v>
      </c>
      <c r="L171" t="s">
        <v>64</v>
      </c>
      <c r="M171" t="s">
        <v>64</v>
      </c>
    </row>
    <row r="172" spans="1:13" x14ac:dyDescent="0.25">
      <c r="A172" s="2" t="s">
        <v>142</v>
      </c>
      <c r="I172" t="s">
        <v>64</v>
      </c>
      <c r="J172" t="s">
        <v>64</v>
      </c>
    </row>
    <row r="173" spans="1:13" x14ac:dyDescent="0.25">
      <c r="A173" s="2" t="s">
        <v>143</v>
      </c>
      <c r="I173" t="s">
        <v>64</v>
      </c>
      <c r="K173" t="s">
        <v>64</v>
      </c>
    </row>
    <row r="174" spans="1:13" x14ac:dyDescent="0.25">
      <c r="A174" t="s">
        <v>101</v>
      </c>
      <c r="I174" t="s">
        <v>64</v>
      </c>
      <c r="J174" t="s">
        <v>64</v>
      </c>
    </row>
    <row r="175" spans="1:13" x14ac:dyDescent="0.25">
      <c r="A175" t="s">
        <v>155</v>
      </c>
      <c r="B175" t="s">
        <v>64</v>
      </c>
      <c r="C175" t="s">
        <v>64</v>
      </c>
      <c r="D175" t="s">
        <v>64</v>
      </c>
      <c r="F175" t="s">
        <v>64</v>
      </c>
      <c r="I175" t="s">
        <v>64</v>
      </c>
      <c r="J175" t="s">
        <v>64</v>
      </c>
      <c r="K175" t="s">
        <v>64</v>
      </c>
      <c r="M175" t="s">
        <v>64</v>
      </c>
    </row>
    <row r="176" spans="1:13" x14ac:dyDescent="0.25">
      <c r="A176" s="2" t="s">
        <v>191</v>
      </c>
      <c r="C176" t="s">
        <v>64</v>
      </c>
      <c r="K176" t="s">
        <v>64</v>
      </c>
    </row>
    <row r="177" spans="1:13" x14ac:dyDescent="0.25">
      <c r="A177" s="1" t="s">
        <v>54</v>
      </c>
    </row>
    <row r="178" spans="1:13" x14ac:dyDescent="0.25">
      <c r="A178" t="s">
        <v>55</v>
      </c>
      <c r="H178" t="s">
        <v>64</v>
      </c>
      <c r="J178" t="s">
        <v>64</v>
      </c>
      <c r="K178" t="s">
        <v>64</v>
      </c>
    </row>
    <row r="179" spans="1:13" x14ac:dyDescent="0.25">
      <c r="A179" t="s">
        <v>102</v>
      </c>
      <c r="B179" t="s">
        <v>64</v>
      </c>
      <c r="C179" t="s">
        <v>64</v>
      </c>
      <c r="D179" t="s">
        <v>64</v>
      </c>
      <c r="E179" t="s">
        <v>64</v>
      </c>
      <c r="I179" t="s">
        <v>64</v>
      </c>
      <c r="J179" t="s">
        <v>64</v>
      </c>
      <c r="K179" t="s">
        <v>64</v>
      </c>
      <c r="L179" t="s">
        <v>64</v>
      </c>
      <c r="M179" t="s">
        <v>64</v>
      </c>
    </row>
    <row r="180" spans="1:13" x14ac:dyDescent="0.25">
      <c r="A180" s="2" t="s">
        <v>144</v>
      </c>
      <c r="I180" t="s">
        <v>64</v>
      </c>
      <c r="K180" t="s">
        <v>64</v>
      </c>
    </row>
    <row r="181" spans="1:13" x14ac:dyDescent="0.25">
      <c r="A181" t="s">
        <v>56</v>
      </c>
      <c r="H181" t="s">
        <v>64</v>
      </c>
      <c r="I181" t="s">
        <v>64</v>
      </c>
      <c r="K181" t="s">
        <v>64</v>
      </c>
    </row>
    <row r="182" spans="1:13" x14ac:dyDescent="0.25">
      <c r="A182" t="s">
        <v>236</v>
      </c>
    </row>
    <row r="183" spans="1:13" x14ac:dyDescent="0.25">
      <c r="A183" s="8" t="s">
        <v>224</v>
      </c>
      <c r="B183" t="s">
        <v>64</v>
      </c>
    </row>
    <row r="184" spans="1:13" x14ac:dyDescent="0.25">
      <c r="A184" s="2" t="s">
        <v>145</v>
      </c>
      <c r="B184" t="s">
        <v>64</v>
      </c>
      <c r="D184" t="s">
        <v>64</v>
      </c>
      <c r="F184" t="s">
        <v>64</v>
      </c>
      <c r="I184" t="s">
        <v>64</v>
      </c>
      <c r="J184" t="s">
        <v>64</v>
      </c>
      <c r="K184" t="s">
        <v>64</v>
      </c>
      <c r="L184" t="s">
        <v>64</v>
      </c>
      <c r="M184" t="s">
        <v>64</v>
      </c>
    </row>
    <row r="185" spans="1:13" x14ac:dyDescent="0.25">
      <c r="A185" s="2" t="s">
        <v>146</v>
      </c>
      <c r="I185" t="s">
        <v>64</v>
      </c>
      <c r="J185" t="s">
        <v>64</v>
      </c>
      <c r="K185" t="s">
        <v>64</v>
      </c>
      <c r="L185" t="s">
        <v>64</v>
      </c>
    </row>
    <row r="186" spans="1:13" x14ac:dyDescent="0.25">
      <c r="A186" t="s">
        <v>103</v>
      </c>
    </row>
    <row r="187" spans="1:13" x14ac:dyDescent="0.25">
      <c r="A187" s="2" t="s">
        <v>147</v>
      </c>
      <c r="I187" t="s">
        <v>64</v>
      </c>
      <c r="J187" t="s">
        <v>64</v>
      </c>
    </row>
    <row r="188" spans="1:13" x14ac:dyDescent="0.25">
      <c r="A188" t="s">
        <v>104</v>
      </c>
      <c r="B188" t="s">
        <v>64</v>
      </c>
      <c r="J188" t="s">
        <v>64</v>
      </c>
    </row>
    <row r="189" spans="1:13" x14ac:dyDescent="0.25">
      <c r="A189" s="2" t="s">
        <v>148</v>
      </c>
      <c r="I189" t="s">
        <v>64</v>
      </c>
      <c r="J189" t="s">
        <v>64</v>
      </c>
      <c r="K189" t="s">
        <v>64</v>
      </c>
      <c r="L189" t="s">
        <v>64</v>
      </c>
    </row>
    <row r="190" spans="1:13" x14ac:dyDescent="0.25">
      <c r="A190" s="2" t="s">
        <v>253</v>
      </c>
      <c r="E190" t="s">
        <v>64</v>
      </c>
    </row>
    <row r="191" spans="1:13" x14ac:dyDescent="0.25">
      <c r="A191" t="s">
        <v>57</v>
      </c>
      <c r="H191" t="s">
        <v>64</v>
      </c>
      <c r="I191" t="s">
        <v>64</v>
      </c>
      <c r="J191" t="s">
        <v>64</v>
      </c>
      <c r="L191" t="s">
        <v>64</v>
      </c>
    </row>
    <row r="192" spans="1:13" x14ac:dyDescent="0.25">
      <c r="A192" s="2" t="s">
        <v>149</v>
      </c>
      <c r="I192" t="s">
        <v>64</v>
      </c>
      <c r="J192" t="s">
        <v>64</v>
      </c>
    </row>
    <row r="193" spans="1:13" x14ac:dyDescent="0.25">
      <c r="A193" s="8" t="s">
        <v>238</v>
      </c>
      <c r="C193" t="s">
        <v>64</v>
      </c>
    </row>
    <row r="194" spans="1:13" x14ac:dyDescent="0.25">
      <c r="A194" s="2" t="s">
        <v>150</v>
      </c>
      <c r="I194" t="s">
        <v>64</v>
      </c>
      <c r="J194" t="s">
        <v>64</v>
      </c>
    </row>
    <row r="195" spans="1:13" x14ac:dyDescent="0.25">
      <c r="A195" s="2" t="s">
        <v>202</v>
      </c>
    </row>
    <row r="196" spans="1:13" x14ac:dyDescent="0.25">
      <c r="A196" s="2" t="s">
        <v>151</v>
      </c>
      <c r="I196" t="s">
        <v>64</v>
      </c>
      <c r="J196" t="s">
        <v>64</v>
      </c>
      <c r="K196" t="s">
        <v>64</v>
      </c>
    </row>
    <row r="197" spans="1:13" x14ac:dyDescent="0.25">
      <c r="A197" s="2" t="s">
        <v>183</v>
      </c>
      <c r="J197" t="s">
        <v>64</v>
      </c>
    </row>
    <row r="198" spans="1:13" x14ac:dyDescent="0.25">
      <c r="A198" s="1" t="s">
        <v>116</v>
      </c>
    </row>
    <row r="199" spans="1:13" x14ac:dyDescent="0.25">
      <c r="A199" t="s">
        <v>105</v>
      </c>
      <c r="E199" t="s">
        <v>64</v>
      </c>
      <c r="F199" t="s">
        <v>64</v>
      </c>
      <c r="I199" t="s">
        <v>64</v>
      </c>
      <c r="J199" t="s">
        <v>64</v>
      </c>
      <c r="L199" t="s">
        <v>64</v>
      </c>
      <c r="M199" t="s">
        <v>64</v>
      </c>
    </row>
    <row r="200" spans="1:13" x14ac:dyDescent="0.25">
      <c r="A200" s="8" t="s">
        <v>240</v>
      </c>
      <c r="C200" t="s">
        <v>64</v>
      </c>
      <c r="D200" t="s">
        <v>64</v>
      </c>
    </row>
    <row r="201" spans="1:13" x14ac:dyDescent="0.25">
      <c r="A201" t="s">
        <v>106</v>
      </c>
      <c r="K201" t="s">
        <v>64</v>
      </c>
    </row>
    <row r="202" spans="1:13" x14ac:dyDescent="0.25">
      <c r="A202" s="8" t="s">
        <v>225</v>
      </c>
      <c r="B202" t="s">
        <v>64</v>
      </c>
      <c r="C202" t="s">
        <v>64</v>
      </c>
      <c r="F202" t="s">
        <v>64</v>
      </c>
    </row>
    <row r="203" spans="1:13" x14ac:dyDescent="0.25">
      <c r="A203" s="1" t="s">
        <v>58</v>
      </c>
    </row>
    <row r="204" spans="1:13" x14ac:dyDescent="0.25">
      <c r="A204" t="s">
        <v>59</v>
      </c>
      <c r="H204" t="s">
        <v>64</v>
      </c>
      <c r="J204" t="s">
        <v>64</v>
      </c>
    </row>
    <row r="205" spans="1:13" x14ac:dyDescent="0.25">
      <c r="A205" s="1" t="s">
        <v>60</v>
      </c>
    </row>
    <row r="206" spans="1:13" x14ac:dyDescent="0.25">
      <c r="A206" t="s">
        <v>61</v>
      </c>
      <c r="H206" t="s">
        <v>64</v>
      </c>
    </row>
    <row r="207" spans="1:13" x14ac:dyDescent="0.25">
      <c r="A207" s="2" t="s">
        <v>184</v>
      </c>
      <c r="J207" t="s">
        <v>64</v>
      </c>
      <c r="K207" t="s">
        <v>64</v>
      </c>
      <c r="M207" t="s">
        <v>64</v>
      </c>
    </row>
    <row r="208" spans="1:13" x14ac:dyDescent="0.25">
      <c r="A208" s="2" t="s">
        <v>156</v>
      </c>
      <c r="I208" t="s">
        <v>64</v>
      </c>
    </row>
    <row r="209" spans="1:13" x14ac:dyDescent="0.25">
      <c r="A209" s="8" t="s">
        <v>226</v>
      </c>
      <c r="B209" t="s">
        <v>64</v>
      </c>
    </row>
    <row r="210" spans="1:13" x14ac:dyDescent="0.25">
      <c r="A210" t="s">
        <v>62</v>
      </c>
      <c r="B210" t="s">
        <v>64</v>
      </c>
      <c r="D210" t="s">
        <v>64</v>
      </c>
      <c r="H210" t="s">
        <v>64</v>
      </c>
      <c r="I210" t="s">
        <v>64</v>
      </c>
      <c r="J210" t="s">
        <v>64</v>
      </c>
      <c r="K210" t="s">
        <v>64</v>
      </c>
    </row>
    <row r="211" spans="1:13" x14ac:dyDescent="0.25">
      <c r="A211" s="2" t="s">
        <v>185</v>
      </c>
      <c r="B211" t="s">
        <v>64</v>
      </c>
      <c r="J211" t="s">
        <v>64</v>
      </c>
      <c r="K211" t="s">
        <v>64</v>
      </c>
      <c r="M211" t="s">
        <v>64</v>
      </c>
    </row>
    <row r="212" spans="1:13" x14ac:dyDescent="0.25">
      <c r="A212" t="s">
        <v>63</v>
      </c>
      <c r="E212" t="s">
        <v>64</v>
      </c>
      <c r="H212" t="s">
        <v>64</v>
      </c>
      <c r="I212" t="s">
        <v>64</v>
      </c>
      <c r="J212" t="s">
        <v>64</v>
      </c>
      <c r="K212" t="s">
        <v>64</v>
      </c>
      <c r="L212" t="s">
        <v>64</v>
      </c>
    </row>
    <row r="213" spans="1:13" x14ac:dyDescent="0.25">
      <c r="A213" s="2" t="s">
        <v>188</v>
      </c>
    </row>
    <row r="214" spans="1:13" x14ac:dyDescent="0.25">
      <c r="A214" s="2" t="s">
        <v>186</v>
      </c>
      <c r="J214" t="s">
        <v>64</v>
      </c>
    </row>
    <row r="215" spans="1:13" x14ac:dyDescent="0.25">
      <c r="A215" s="1" t="s">
        <v>109</v>
      </c>
    </row>
    <row r="216" spans="1:13" x14ac:dyDescent="0.25">
      <c r="A216" t="s">
        <v>107</v>
      </c>
      <c r="C216" t="s">
        <v>64</v>
      </c>
      <c r="J216" t="s">
        <v>64</v>
      </c>
    </row>
    <row r="217" spans="1:13" x14ac:dyDescent="0.25">
      <c r="A217" s="1" t="s">
        <v>110</v>
      </c>
    </row>
    <row r="218" spans="1:13" x14ac:dyDescent="0.25">
      <c r="A218" t="s">
        <v>108</v>
      </c>
      <c r="I218" t="s">
        <v>64</v>
      </c>
    </row>
    <row r="219" spans="1:13" x14ac:dyDescent="0.25">
      <c r="A219" s="2" t="s">
        <v>152</v>
      </c>
      <c r="B219" t="s">
        <v>64</v>
      </c>
      <c r="I219" t="s">
        <v>64</v>
      </c>
      <c r="K219" t="s">
        <v>64</v>
      </c>
      <c r="L219" t="s">
        <v>64</v>
      </c>
    </row>
  </sheetData>
  <sortState ref="A6:M219">
    <sortCondition ref="A6:A219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workbookViewId="0">
      <pane xSplit="1" ySplit="5" topLeftCell="B177" activePane="bottomRight" state="frozen"/>
      <selection pane="topRight" activeCell="B1" sqref="B1"/>
      <selection pane="bottomLeft" activeCell="A6" sqref="A6"/>
      <selection pane="bottomRight" activeCell="D208" sqref="D208"/>
    </sheetView>
  </sheetViews>
  <sheetFormatPr defaultRowHeight="15" x14ac:dyDescent="0.25"/>
  <cols>
    <col min="1" max="1" width="23.28515625" customWidth="1"/>
    <col min="2" max="2" width="10.28515625" bestFit="1" customWidth="1"/>
    <col min="3" max="4" width="9.7109375" bestFit="1" customWidth="1"/>
    <col min="5" max="5" width="9.7109375" customWidth="1"/>
    <col min="6" max="6" width="15.5703125" customWidth="1"/>
    <col min="7" max="8" width="9.42578125" bestFit="1" customWidth="1"/>
    <col min="9" max="10" width="10.42578125" bestFit="1" customWidth="1"/>
    <col min="11" max="11" width="16.7109375" bestFit="1" customWidth="1"/>
    <col min="12" max="12" width="10.42578125" bestFit="1" customWidth="1"/>
  </cols>
  <sheetData>
    <row r="1" spans="1:12" x14ac:dyDescent="0.25">
      <c r="A1" t="s">
        <v>3</v>
      </c>
    </row>
    <row r="2" spans="1:12" x14ac:dyDescent="0.25">
      <c r="A2" t="s">
        <v>1</v>
      </c>
    </row>
    <row r="3" spans="1:12" x14ac:dyDescent="0.25">
      <c r="A3" t="s">
        <v>66</v>
      </c>
    </row>
    <row r="4" spans="1:12" x14ac:dyDescent="0.25">
      <c r="A4" s="1" t="s">
        <v>9</v>
      </c>
      <c r="B4" s="1" t="s">
        <v>65</v>
      </c>
      <c r="C4" s="1"/>
      <c r="D4" s="1"/>
      <c r="E4" s="1"/>
      <c r="F4" s="1"/>
      <c r="G4" s="1"/>
      <c r="K4" t="s">
        <v>205</v>
      </c>
    </row>
    <row r="5" spans="1:12" x14ac:dyDescent="0.25">
      <c r="B5" s="7">
        <v>42766</v>
      </c>
      <c r="C5" s="7">
        <v>42780</v>
      </c>
      <c r="D5" s="7">
        <v>42815</v>
      </c>
      <c r="E5" s="7">
        <v>42829</v>
      </c>
      <c r="F5" s="1" t="s">
        <v>227</v>
      </c>
      <c r="G5" s="7">
        <v>42626</v>
      </c>
      <c r="H5" s="7">
        <v>42640</v>
      </c>
      <c r="I5" s="7">
        <v>42654</v>
      </c>
      <c r="J5" s="7">
        <v>42668</v>
      </c>
      <c r="K5" s="7">
        <v>42682</v>
      </c>
      <c r="L5" s="7"/>
    </row>
    <row r="6" spans="1:12" x14ac:dyDescent="0.25">
      <c r="A6" s="1" t="s">
        <v>12</v>
      </c>
      <c r="B6" s="1"/>
      <c r="C6" s="1"/>
      <c r="D6" s="1"/>
      <c r="E6" s="1"/>
      <c r="F6" s="1"/>
    </row>
    <row r="7" spans="1:12" x14ac:dyDescent="0.25">
      <c r="A7" s="8" t="s">
        <v>242</v>
      </c>
    </row>
    <row r="8" spans="1:12" x14ac:dyDescent="0.25">
      <c r="A8" t="s">
        <v>15</v>
      </c>
    </row>
    <row r="9" spans="1:12" x14ac:dyDescent="0.25">
      <c r="A9" t="s">
        <v>16</v>
      </c>
      <c r="G9" t="s">
        <v>117</v>
      </c>
      <c r="H9" t="s">
        <v>117</v>
      </c>
      <c r="I9" t="s">
        <v>117</v>
      </c>
    </row>
    <row r="10" spans="1:12" x14ac:dyDescent="0.25">
      <c r="A10" s="2" t="s">
        <v>122</v>
      </c>
      <c r="B10" s="2"/>
      <c r="C10" s="2"/>
      <c r="D10" s="2"/>
      <c r="E10" s="2"/>
      <c r="F10" s="2"/>
    </row>
    <row r="11" spans="1:12" x14ac:dyDescent="0.25">
      <c r="A11" t="s">
        <v>68</v>
      </c>
      <c r="G11" t="s">
        <v>117</v>
      </c>
    </row>
    <row r="12" spans="1:12" x14ac:dyDescent="0.25">
      <c r="A12" t="s">
        <v>118</v>
      </c>
      <c r="G12" t="s">
        <v>117</v>
      </c>
      <c r="I12" t="s">
        <v>64</v>
      </c>
      <c r="J12" t="s">
        <v>64</v>
      </c>
    </row>
    <row r="13" spans="1:12" x14ac:dyDescent="0.25">
      <c r="A13" t="s">
        <v>69</v>
      </c>
      <c r="G13" t="s">
        <v>117</v>
      </c>
      <c r="H13" t="s">
        <v>117</v>
      </c>
    </row>
    <row r="14" spans="1:12" x14ac:dyDescent="0.25">
      <c r="A14" t="s">
        <v>70</v>
      </c>
      <c r="G14" t="s">
        <v>117</v>
      </c>
      <c r="I14" t="s">
        <v>117</v>
      </c>
      <c r="J14" t="s">
        <v>117</v>
      </c>
    </row>
    <row r="15" spans="1:12" x14ac:dyDescent="0.25">
      <c r="A15" s="2" t="s">
        <v>123</v>
      </c>
      <c r="B15" s="2"/>
      <c r="C15" s="2"/>
      <c r="D15" s="2"/>
      <c r="E15" s="2"/>
      <c r="F15" s="2"/>
      <c r="K15" t="s">
        <v>64</v>
      </c>
    </row>
    <row r="16" spans="1:12" x14ac:dyDescent="0.25">
      <c r="A16" s="2" t="s">
        <v>170</v>
      </c>
      <c r="B16" s="2"/>
      <c r="C16" s="2"/>
      <c r="D16" s="2"/>
      <c r="E16" s="2"/>
      <c r="F16" s="2"/>
    </row>
    <row r="17" spans="1:11" x14ac:dyDescent="0.25">
      <c r="A17" t="s">
        <v>17</v>
      </c>
      <c r="B17" t="s">
        <v>117</v>
      </c>
      <c r="C17" t="s">
        <v>117</v>
      </c>
      <c r="G17" t="s">
        <v>117</v>
      </c>
      <c r="I17" t="s">
        <v>117</v>
      </c>
      <c r="J17" t="s">
        <v>117</v>
      </c>
      <c r="K17" t="s">
        <v>117</v>
      </c>
    </row>
    <row r="18" spans="1:11" x14ac:dyDescent="0.25">
      <c r="A18" s="1" t="s">
        <v>13</v>
      </c>
      <c r="B18" s="1"/>
      <c r="C18" s="1"/>
      <c r="D18" s="1"/>
      <c r="E18" s="1"/>
      <c r="F18" s="1"/>
    </row>
    <row r="19" spans="1:11" x14ac:dyDescent="0.25">
      <c r="A19" s="8" t="s">
        <v>211</v>
      </c>
      <c r="D19" t="s">
        <v>117</v>
      </c>
    </row>
    <row r="20" spans="1:11" x14ac:dyDescent="0.25">
      <c r="A20" s="2" t="s">
        <v>71</v>
      </c>
      <c r="B20" s="2"/>
      <c r="C20" s="2"/>
      <c r="D20" s="2"/>
      <c r="E20" s="2"/>
      <c r="F20" s="2"/>
      <c r="G20" t="s">
        <v>117</v>
      </c>
    </row>
    <row r="21" spans="1:11" x14ac:dyDescent="0.25">
      <c r="A21" s="2" t="s">
        <v>124</v>
      </c>
      <c r="B21" s="2"/>
      <c r="C21" s="2"/>
      <c r="D21" s="2"/>
      <c r="E21" s="2"/>
      <c r="F21" s="2"/>
      <c r="G21" t="s">
        <v>117</v>
      </c>
    </row>
    <row r="22" spans="1:11" x14ac:dyDescent="0.25">
      <c r="A22" t="s">
        <v>18</v>
      </c>
    </row>
    <row r="23" spans="1:11" x14ac:dyDescent="0.25">
      <c r="A23" s="8" t="s">
        <v>230</v>
      </c>
      <c r="B23" t="s">
        <v>117</v>
      </c>
    </row>
    <row r="24" spans="1:11" x14ac:dyDescent="0.25">
      <c r="A24" s="8" t="s">
        <v>232</v>
      </c>
      <c r="B24" t="s">
        <v>117</v>
      </c>
    </row>
    <row r="25" spans="1:11" x14ac:dyDescent="0.25">
      <c r="A25" t="s">
        <v>72</v>
      </c>
      <c r="G25" t="s">
        <v>117</v>
      </c>
      <c r="H25" t="s">
        <v>117</v>
      </c>
      <c r="I25" t="s">
        <v>117</v>
      </c>
      <c r="J25" t="s">
        <v>117</v>
      </c>
      <c r="K25" t="s">
        <v>117</v>
      </c>
    </row>
    <row r="26" spans="1:11" x14ac:dyDescent="0.25">
      <c r="A26" s="2" t="s">
        <v>171</v>
      </c>
      <c r="B26" t="s">
        <v>117</v>
      </c>
      <c r="C26" s="2"/>
      <c r="D26" s="2"/>
      <c r="E26" s="2"/>
      <c r="F26" s="2"/>
      <c r="I26" t="s">
        <v>117</v>
      </c>
      <c r="J26" t="s">
        <v>117</v>
      </c>
      <c r="K26" t="s">
        <v>117</v>
      </c>
    </row>
    <row r="27" spans="1:11" x14ac:dyDescent="0.25">
      <c r="A27" s="2" t="s">
        <v>197</v>
      </c>
      <c r="B27" t="s">
        <v>117</v>
      </c>
      <c r="C27" s="2"/>
      <c r="D27" s="2"/>
      <c r="E27" s="2"/>
      <c r="F27" s="2"/>
    </row>
    <row r="28" spans="1:11" x14ac:dyDescent="0.25">
      <c r="A28" t="s">
        <v>73</v>
      </c>
      <c r="G28" t="s">
        <v>117</v>
      </c>
    </row>
    <row r="29" spans="1:11" x14ac:dyDescent="0.25">
      <c r="A29" s="2" t="s">
        <v>161</v>
      </c>
      <c r="B29" t="s">
        <v>64</v>
      </c>
      <c r="C29" t="s">
        <v>64</v>
      </c>
      <c r="D29" s="2"/>
      <c r="E29" s="2"/>
      <c r="F29" s="2"/>
      <c r="H29" t="s">
        <v>117</v>
      </c>
    </row>
    <row r="30" spans="1:11" x14ac:dyDescent="0.25">
      <c r="A30" s="2" t="s">
        <v>125</v>
      </c>
      <c r="B30" s="2"/>
      <c r="C30" s="2"/>
      <c r="D30" s="2"/>
      <c r="E30" s="2"/>
      <c r="F30" s="2"/>
      <c r="H30" t="s">
        <v>117</v>
      </c>
      <c r="K30" t="s">
        <v>117</v>
      </c>
    </row>
    <row r="31" spans="1:11" x14ac:dyDescent="0.25">
      <c r="A31" s="2" t="s">
        <v>162</v>
      </c>
      <c r="B31" s="2"/>
      <c r="C31" s="2"/>
      <c r="D31" s="2"/>
      <c r="E31" s="2"/>
      <c r="F31" s="2"/>
      <c r="H31" t="s">
        <v>117</v>
      </c>
    </row>
    <row r="32" spans="1:11" x14ac:dyDescent="0.25">
      <c r="A32" t="s">
        <v>19</v>
      </c>
      <c r="G32" t="s">
        <v>117</v>
      </c>
      <c r="J32" t="s">
        <v>117</v>
      </c>
    </row>
    <row r="33" spans="1:11" x14ac:dyDescent="0.25">
      <c r="A33" s="2" t="s">
        <v>172</v>
      </c>
      <c r="B33" s="2"/>
      <c r="C33" s="2"/>
      <c r="D33" s="2"/>
      <c r="E33" s="2"/>
      <c r="F33" s="2"/>
    </row>
    <row r="34" spans="1:11" x14ac:dyDescent="0.25">
      <c r="A34" t="s">
        <v>20</v>
      </c>
      <c r="G34" t="s">
        <v>117</v>
      </c>
      <c r="H34" t="s">
        <v>117</v>
      </c>
      <c r="I34" t="s">
        <v>117</v>
      </c>
      <c r="J34" t="s">
        <v>117</v>
      </c>
      <c r="K34" t="s">
        <v>117</v>
      </c>
    </row>
    <row r="35" spans="1:11" x14ac:dyDescent="0.25">
      <c r="A35" s="8" t="s">
        <v>231</v>
      </c>
      <c r="B35" t="s">
        <v>117</v>
      </c>
    </row>
    <row r="36" spans="1:11" x14ac:dyDescent="0.25">
      <c r="A36" t="s">
        <v>21</v>
      </c>
      <c r="B36" t="s">
        <v>117</v>
      </c>
      <c r="C36" t="s">
        <v>117</v>
      </c>
      <c r="G36" t="s">
        <v>117</v>
      </c>
      <c r="H36" t="s">
        <v>117</v>
      </c>
      <c r="I36" t="s">
        <v>117</v>
      </c>
      <c r="J36" t="s">
        <v>117</v>
      </c>
      <c r="K36" t="s">
        <v>117</v>
      </c>
    </row>
    <row r="37" spans="1:11" x14ac:dyDescent="0.25">
      <c r="A37" t="s">
        <v>121</v>
      </c>
      <c r="B37" t="s">
        <v>117</v>
      </c>
      <c r="H37" t="s">
        <v>117</v>
      </c>
      <c r="I37" t="s">
        <v>117</v>
      </c>
    </row>
    <row r="38" spans="1:11" x14ac:dyDescent="0.25">
      <c r="A38" s="1" t="s">
        <v>22</v>
      </c>
      <c r="B38" s="1"/>
      <c r="C38" s="1"/>
      <c r="D38" s="1"/>
      <c r="E38" s="1"/>
      <c r="F38" s="1"/>
    </row>
    <row r="39" spans="1:11" x14ac:dyDescent="0.25">
      <c r="A39" t="s">
        <v>23</v>
      </c>
      <c r="C39" t="s">
        <v>64</v>
      </c>
      <c r="G39" t="s">
        <v>117</v>
      </c>
      <c r="I39" t="s">
        <v>64</v>
      </c>
    </row>
    <row r="40" spans="1:11" x14ac:dyDescent="0.25">
      <c r="A40" s="2" t="s">
        <v>173</v>
      </c>
      <c r="B40" s="2"/>
      <c r="C40" s="2"/>
      <c r="D40" s="2"/>
      <c r="E40" s="2"/>
      <c r="F40" s="2"/>
    </row>
    <row r="41" spans="1:11" x14ac:dyDescent="0.25">
      <c r="A41" s="8" t="s">
        <v>257</v>
      </c>
      <c r="D41" t="s">
        <v>117</v>
      </c>
    </row>
    <row r="42" spans="1:11" x14ac:dyDescent="0.25">
      <c r="A42" t="s">
        <v>74</v>
      </c>
      <c r="G42" t="s">
        <v>117</v>
      </c>
    </row>
    <row r="43" spans="1:11" x14ac:dyDescent="0.25">
      <c r="A43" t="s">
        <v>75</v>
      </c>
      <c r="B43" t="s">
        <v>117</v>
      </c>
      <c r="G43" t="s">
        <v>117</v>
      </c>
      <c r="H43" t="s">
        <v>117</v>
      </c>
      <c r="I43" t="s">
        <v>117</v>
      </c>
      <c r="J43" t="s">
        <v>117</v>
      </c>
      <c r="K43" t="s">
        <v>117</v>
      </c>
    </row>
    <row r="44" spans="1:11" x14ac:dyDescent="0.25">
      <c r="A44" t="s">
        <v>76</v>
      </c>
      <c r="B44" t="s">
        <v>117</v>
      </c>
      <c r="G44" t="s">
        <v>117</v>
      </c>
      <c r="H44" t="s">
        <v>117</v>
      </c>
      <c r="J44" t="s">
        <v>117</v>
      </c>
      <c r="K44" t="s">
        <v>117</v>
      </c>
    </row>
    <row r="45" spans="1:11" x14ac:dyDescent="0.25">
      <c r="A45" s="8" t="s">
        <v>234</v>
      </c>
      <c r="B45" t="s">
        <v>117</v>
      </c>
      <c r="D45" t="s">
        <v>64</v>
      </c>
    </row>
    <row r="46" spans="1:11" x14ac:dyDescent="0.25">
      <c r="A46" s="8" t="s">
        <v>239</v>
      </c>
    </row>
    <row r="47" spans="1:11" x14ac:dyDescent="0.25">
      <c r="A47" s="8" t="s">
        <v>233</v>
      </c>
      <c r="B47" t="s">
        <v>117</v>
      </c>
      <c r="C47" t="s">
        <v>117</v>
      </c>
      <c r="D47" t="s">
        <v>117</v>
      </c>
    </row>
    <row r="48" spans="1:11" x14ac:dyDescent="0.25">
      <c r="A48" t="s">
        <v>24</v>
      </c>
    </row>
    <row r="49" spans="1:11" x14ac:dyDescent="0.25">
      <c r="A49" t="s">
        <v>77</v>
      </c>
      <c r="G49" t="s">
        <v>117</v>
      </c>
      <c r="K49" t="s">
        <v>117</v>
      </c>
    </row>
    <row r="50" spans="1:11" x14ac:dyDescent="0.25">
      <c r="A50" t="s">
        <v>189</v>
      </c>
    </row>
    <row r="51" spans="1:11" x14ac:dyDescent="0.25">
      <c r="A51" s="2" t="s">
        <v>126</v>
      </c>
      <c r="B51" s="2"/>
      <c r="C51" s="2"/>
      <c r="D51" s="2"/>
      <c r="E51" s="2"/>
      <c r="F51" s="2"/>
      <c r="J51" t="s">
        <v>64</v>
      </c>
    </row>
    <row r="52" spans="1:11" x14ac:dyDescent="0.25">
      <c r="A52" s="2" t="s">
        <v>174</v>
      </c>
      <c r="B52" s="2"/>
      <c r="C52" s="2"/>
      <c r="D52" s="2"/>
      <c r="E52" s="2"/>
      <c r="F52" s="2"/>
    </row>
    <row r="53" spans="1:11" x14ac:dyDescent="0.25">
      <c r="A53" t="s">
        <v>78</v>
      </c>
      <c r="G53" t="s">
        <v>117</v>
      </c>
    </row>
    <row r="54" spans="1:11" x14ac:dyDescent="0.25">
      <c r="A54" t="s">
        <v>79</v>
      </c>
      <c r="B54" t="s">
        <v>117</v>
      </c>
      <c r="C54" t="s">
        <v>117</v>
      </c>
      <c r="D54" t="s">
        <v>117</v>
      </c>
      <c r="G54" t="s">
        <v>117</v>
      </c>
      <c r="H54" t="s">
        <v>117</v>
      </c>
      <c r="I54" t="s">
        <v>117</v>
      </c>
      <c r="J54" t="s">
        <v>117</v>
      </c>
      <c r="K54" t="s">
        <v>117</v>
      </c>
    </row>
    <row r="55" spans="1:11" x14ac:dyDescent="0.25">
      <c r="A55" s="8" t="s">
        <v>245</v>
      </c>
    </row>
    <row r="56" spans="1:11" x14ac:dyDescent="0.25">
      <c r="A56" s="1" t="s">
        <v>25</v>
      </c>
      <c r="B56" s="1"/>
      <c r="C56" s="1"/>
      <c r="D56" s="1"/>
      <c r="E56" s="1"/>
      <c r="F56" s="1"/>
    </row>
    <row r="57" spans="1:11" x14ac:dyDescent="0.25">
      <c r="A57" t="s">
        <v>26</v>
      </c>
      <c r="H57" t="s">
        <v>117</v>
      </c>
    </row>
    <row r="58" spans="1:11" x14ac:dyDescent="0.25">
      <c r="A58" s="2" t="s">
        <v>127</v>
      </c>
      <c r="B58" s="2"/>
      <c r="C58" s="2"/>
      <c r="D58" s="2"/>
      <c r="E58" s="2"/>
      <c r="F58" s="2"/>
      <c r="I58" t="s">
        <v>117</v>
      </c>
    </row>
    <row r="59" spans="1:11" x14ac:dyDescent="0.25">
      <c r="A59" t="s">
        <v>27</v>
      </c>
      <c r="G59" t="s">
        <v>117</v>
      </c>
    </row>
    <row r="60" spans="1:11" x14ac:dyDescent="0.25">
      <c r="A60" s="1" t="s">
        <v>28</v>
      </c>
      <c r="B60" s="1"/>
      <c r="C60" s="1"/>
      <c r="D60" s="1"/>
      <c r="E60" s="1"/>
      <c r="F60" s="1"/>
    </row>
    <row r="61" spans="1:11" x14ac:dyDescent="0.25">
      <c r="A61" s="2" t="s">
        <v>199</v>
      </c>
      <c r="B61" t="s">
        <v>117</v>
      </c>
      <c r="C61" s="2"/>
      <c r="D61" s="2"/>
      <c r="E61" s="2"/>
      <c r="F61" s="2"/>
      <c r="I61" t="s">
        <v>117</v>
      </c>
      <c r="J61" t="s">
        <v>117</v>
      </c>
    </row>
    <row r="62" spans="1:11" x14ac:dyDescent="0.25">
      <c r="A62" s="8" t="s">
        <v>244</v>
      </c>
    </row>
    <row r="63" spans="1:11" x14ac:dyDescent="0.25">
      <c r="A63" s="2" t="s">
        <v>128</v>
      </c>
      <c r="B63" s="2"/>
      <c r="C63" s="2"/>
      <c r="D63" s="2"/>
      <c r="E63" s="2"/>
      <c r="F63" s="2"/>
    </row>
    <row r="64" spans="1:11" x14ac:dyDescent="0.25">
      <c r="A64" t="s">
        <v>29</v>
      </c>
      <c r="B64" t="s">
        <v>117</v>
      </c>
      <c r="C64" t="s">
        <v>117</v>
      </c>
      <c r="D64" t="s">
        <v>117</v>
      </c>
      <c r="G64" t="s">
        <v>117</v>
      </c>
      <c r="I64" t="s">
        <v>64</v>
      </c>
      <c r="J64" t="s">
        <v>64</v>
      </c>
      <c r="K64" t="s">
        <v>117</v>
      </c>
    </row>
    <row r="65" spans="1:11" x14ac:dyDescent="0.25">
      <c r="A65" s="1" t="s">
        <v>30</v>
      </c>
      <c r="B65" s="1"/>
      <c r="C65" s="1"/>
      <c r="D65" s="1"/>
      <c r="E65" s="1"/>
      <c r="F65" s="1"/>
    </row>
    <row r="66" spans="1:11" x14ac:dyDescent="0.25">
      <c r="A66" s="2" t="s">
        <v>175</v>
      </c>
      <c r="B66" t="s">
        <v>64</v>
      </c>
      <c r="C66" s="2"/>
      <c r="D66" t="s">
        <v>64</v>
      </c>
      <c r="E66" s="2"/>
      <c r="F66" s="2"/>
    </row>
    <row r="67" spans="1:11" x14ac:dyDescent="0.25">
      <c r="A67" s="2" t="s">
        <v>129</v>
      </c>
      <c r="B67" t="s">
        <v>117</v>
      </c>
      <c r="C67" s="2"/>
      <c r="D67" s="2"/>
      <c r="E67" s="2"/>
      <c r="F67" s="2"/>
      <c r="H67" t="s">
        <v>117</v>
      </c>
      <c r="I67" t="s">
        <v>117</v>
      </c>
      <c r="J67" t="s">
        <v>117</v>
      </c>
      <c r="K67" t="s">
        <v>117</v>
      </c>
    </row>
    <row r="68" spans="1:11" x14ac:dyDescent="0.25">
      <c r="A68" s="2" t="s">
        <v>193</v>
      </c>
      <c r="B68" s="2"/>
      <c r="C68" s="2"/>
      <c r="D68" s="2"/>
      <c r="E68" s="2"/>
      <c r="F68" s="2"/>
    </row>
    <row r="69" spans="1:11" x14ac:dyDescent="0.25">
      <c r="A69" t="s">
        <v>31</v>
      </c>
    </row>
    <row r="70" spans="1:11" x14ac:dyDescent="0.25">
      <c r="A70" s="8" t="s">
        <v>212</v>
      </c>
    </row>
    <row r="71" spans="1:11" x14ac:dyDescent="0.25">
      <c r="A71" s="4" t="s">
        <v>203</v>
      </c>
      <c r="B71" s="4"/>
      <c r="C71" s="4"/>
      <c r="D71" s="4"/>
      <c r="E71" s="4"/>
      <c r="F71" s="4"/>
    </row>
    <row r="72" spans="1:11" x14ac:dyDescent="0.25">
      <c r="A72" t="s">
        <v>32</v>
      </c>
    </row>
    <row r="73" spans="1:11" x14ac:dyDescent="0.25">
      <c r="A73" s="8" t="s">
        <v>213</v>
      </c>
    </row>
    <row r="74" spans="1:11" x14ac:dyDescent="0.25">
      <c r="A74" t="s">
        <v>80</v>
      </c>
      <c r="B74" t="s">
        <v>64</v>
      </c>
      <c r="G74" t="s">
        <v>117</v>
      </c>
      <c r="H74" t="s">
        <v>64</v>
      </c>
    </row>
    <row r="75" spans="1:11" x14ac:dyDescent="0.25">
      <c r="A75" s="1" t="s">
        <v>33</v>
      </c>
      <c r="B75" s="1"/>
      <c r="C75" s="1"/>
      <c r="D75" s="1"/>
      <c r="E75" s="1"/>
      <c r="F75" s="1"/>
    </row>
    <row r="76" spans="1:11" x14ac:dyDescent="0.25">
      <c r="A76" s="8" t="s">
        <v>214</v>
      </c>
      <c r="B76" t="s">
        <v>117</v>
      </c>
      <c r="C76" t="s">
        <v>117</v>
      </c>
      <c r="D76" t="s">
        <v>117</v>
      </c>
    </row>
    <row r="77" spans="1:11" x14ac:dyDescent="0.25">
      <c r="A77" t="s">
        <v>81</v>
      </c>
      <c r="G77" t="s">
        <v>117</v>
      </c>
    </row>
    <row r="78" spans="1:11" x14ac:dyDescent="0.25">
      <c r="A78" t="s">
        <v>82</v>
      </c>
      <c r="G78" t="s">
        <v>117</v>
      </c>
    </row>
    <row r="79" spans="1:11" x14ac:dyDescent="0.25">
      <c r="A79" s="2" t="s">
        <v>176</v>
      </c>
      <c r="B79" s="2"/>
      <c r="C79" s="2"/>
      <c r="D79" s="2"/>
      <c r="E79" s="2"/>
      <c r="F79" s="2"/>
    </row>
    <row r="80" spans="1:11" x14ac:dyDescent="0.25">
      <c r="A80" s="8" t="s">
        <v>215</v>
      </c>
      <c r="B80" t="s">
        <v>117</v>
      </c>
      <c r="D80" t="s">
        <v>117</v>
      </c>
    </row>
    <row r="81" spans="1:11" x14ac:dyDescent="0.25">
      <c r="A81" t="s">
        <v>34</v>
      </c>
    </row>
    <row r="82" spans="1:11" x14ac:dyDescent="0.25">
      <c r="A82" t="s">
        <v>35</v>
      </c>
      <c r="B82" t="s">
        <v>117</v>
      </c>
      <c r="C82" t="s">
        <v>117</v>
      </c>
      <c r="D82" t="s">
        <v>117</v>
      </c>
      <c r="G82" t="s">
        <v>117</v>
      </c>
      <c r="H82" t="s">
        <v>117</v>
      </c>
      <c r="I82" t="s">
        <v>117</v>
      </c>
      <c r="J82" t="s">
        <v>117</v>
      </c>
      <c r="K82" t="s">
        <v>117</v>
      </c>
    </row>
    <row r="83" spans="1:11" x14ac:dyDescent="0.25">
      <c r="A83" t="s">
        <v>83</v>
      </c>
      <c r="G83" t="s">
        <v>117</v>
      </c>
      <c r="H83" t="s">
        <v>117</v>
      </c>
    </row>
    <row r="84" spans="1:11" x14ac:dyDescent="0.25">
      <c r="A84" t="s">
        <v>36</v>
      </c>
      <c r="D84" t="s">
        <v>64</v>
      </c>
      <c r="G84" t="s">
        <v>117</v>
      </c>
      <c r="H84" t="s">
        <v>117</v>
      </c>
      <c r="I84" t="s">
        <v>117</v>
      </c>
    </row>
    <row r="85" spans="1:11" x14ac:dyDescent="0.25">
      <c r="A85" s="2" t="s">
        <v>130</v>
      </c>
      <c r="B85" s="2"/>
      <c r="C85" s="2"/>
      <c r="D85" s="2"/>
      <c r="E85" s="2"/>
      <c r="F85" s="2"/>
    </row>
    <row r="86" spans="1:11" x14ac:dyDescent="0.25">
      <c r="A86" t="s">
        <v>84</v>
      </c>
      <c r="G86" t="s">
        <v>117</v>
      </c>
    </row>
    <row r="87" spans="1:11" x14ac:dyDescent="0.25">
      <c r="A87" s="2" t="s">
        <v>131</v>
      </c>
      <c r="B87" s="2"/>
      <c r="C87" s="2"/>
      <c r="D87" s="2"/>
      <c r="E87" s="2"/>
      <c r="F87" s="2"/>
      <c r="H87" t="s">
        <v>117</v>
      </c>
      <c r="J87" t="s">
        <v>117</v>
      </c>
      <c r="K87" t="s">
        <v>117</v>
      </c>
    </row>
    <row r="88" spans="1:11" x14ac:dyDescent="0.25">
      <c r="A88" t="s">
        <v>37</v>
      </c>
    </row>
    <row r="89" spans="1:11" x14ac:dyDescent="0.25">
      <c r="A89" t="s">
        <v>206</v>
      </c>
    </row>
    <row r="90" spans="1:11" x14ac:dyDescent="0.25">
      <c r="A90" s="1" t="s">
        <v>38</v>
      </c>
      <c r="B90" s="1"/>
      <c r="C90" s="1"/>
      <c r="D90" s="1"/>
      <c r="E90" s="1"/>
      <c r="F90" s="1"/>
    </row>
    <row r="91" spans="1:11" x14ac:dyDescent="0.25">
      <c r="A91" s="2" t="s">
        <v>177</v>
      </c>
      <c r="B91" s="2"/>
      <c r="C91" s="2"/>
      <c r="D91" s="2"/>
      <c r="E91" s="2"/>
      <c r="F91" s="2"/>
    </row>
    <row r="92" spans="1:11" x14ac:dyDescent="0.25">
      <c r="A92" s="2" t="s">
        <v>195</v>
      </c>
      <c r="B92" s="2"/>
      <c r="C92" s="2"/>
      <c r="D92" s="2"/>
      <c r="E92" s="2"/>
      <c r="F92" s="2"/>
    </row>
    <row r="93" spans="1:11" x14ac:dyDescent="0.25">
      <c r="A93" t="s">
        <v>85</v>
      </c>
      <c r="G93" t="s">
        <v>117</v>
      </c>
      <c r="H93" t="s">
        <v>117</v>
      </c>
      <c r="I93" t="s">
        <v>117</v>
      </c>
      <c r="J93" t="s">
        <v>117</v>
      </c>
    </row>
    <row r="94" spans="1:11" x14ac:dyDescent="0.25">
      <c r="A94" t="s">
        <v>111</v>
      </c>
      <c r="G94" t="s">
        <v>117</v>
      </c>
      <c r="H94" t="s">
        <v>117</v>
      </c>
      <c r="I94" t="s">
        <v>117</v>
      </c>
      <c r="J94" t="s">
        <v>64</v>
      </c>
    </row>
    <row r="95" spans="1:11" x14ac:dyDescent="0.25">
      <c r="A95" t="s">
        <v>249</v>
      </c>
      <c r="D95" t="s">
        <v>64</v>
      </c>
    </row>
    <row r="96" spans="1:11" x14ac:dyDescent="0.25">
      <c r="A96" s="2" t="s">
        <v>132</v>
      </c>
      <c r="B96" s="2"/>
      <c r="C96" s="2"/>
      <c r="D96" s="2"/>
      <c r="E96" s="2"/>
      <c r="F96" s="2"/>
    </row>
    <row r="97" spans="1:15" x14ac:dyDescent="0.25">
      <c r="A97" s="2" t="s">
        <v>153</v>
      </c>
      <c r="B97" s="2"/>
      <c r="C97" s="2"/>
      <c r="D97" s="2"/>
      <c r="E97" s="2"/>
      <c r="F97" s="2"/>
    </row>
    <row r="98" spans="1:15" x14ac:dyDescent="0.25">
      <c r="A98" t="s">
        <v>39</v>
      </c>
      <c r="G98" t="s">
        <v>117</v>
      </c>
      <c r="J98" t="s">
        <v>117</v>
      </c>
    </row>
    <row r="99" spans="1:15" x14ac:dyDescent="0.25">
      <c r="A99" s="2" t="s">
        <v>133</v>
      </c>
      <c r="B99" s="2"/>
      <c r="C99" s="2"/>
      <c r="D99" s="2"/>
      <c r="E99" s="2"/>
      <c r="F99" s="2"/>
      <c r="O99" s="6"/>
    </row>
    <row r="100" spans="1:15" x14ac:dyDescent="0.25">
      <c r="A100" t="s">
        <v>40</v>
      </c>
    </row>
    <row r="101" spans="1:15" x14ac:dyDescent="0.25">
      <c r="A101" s="4" t="s">
        <v>86</v>
      </c>
      <c r="B101" s="4"/>
      <c r="C101" s="4"/>
      <c r="D101" s="4"/>
      <c r="E101" s="4"/>
      <c r="F101" s="4"/>
      <c r="G101" t="s">
        <v>117</v>
      </c>
      <c r="I101" t="s">
        <v>117</v>
      </c>
    </row>
    <row r="102" spans="1:15" x14ac:dyDescent="0.25">
      <c r="A102" s="8" t="s">
        <v>216</v>
      </c>
      <c r="B102" t="s">
        <v>117</v>
      </c>
      <c r="C102" t="s">
        <v>117</v>
      </c>
      <c r="D102" t="s">
        <v>117</v>
      </c>
    </row>
    <row r="103" spans="1:15" x14ac:dyDescent="0.25">
      <c r="A103" s="2" t="s">
        <v>134</v>
      </c>
      <c r="B103" s="2"/>
      <c r="C103" s="2"/>
      <c r="D103" t="s">
        <v>64</v>
      </c>
      <c r="E103" s="2"/>
      <c r="F103" s="2"/>
      <c r="H103" t="s">
        <v>117</v>
      </c>
    </row>
    <row r="104" spans="1:15" x14ac:dyDescent="0.25">
      <c r="A104" s="8" t="s">
        <v>217</v>
      </c>
      <c r="B104" t="s">
        <v>117</v>
      </c>
      <c r="C104" t="s">
        <v>117</v>
      </c>
      <c r="D104" t="s">
        <v>117</v>
      </c>
    </row>
    <row r="105" spans="1:15" x14ac:dyDescent="0.25">
      <c r="A105" s="5" t="s">
        <v>246</v>
      </c>
    </row>
    <row r="106" spans="1:15" x14ac:dyDescent="0.25">
      <c r="A106" s="8" t="s">
        <v>247</v>
      </c>
    </row>
    <row r="107" spans="1:15" ht="15.75" customHeight="1" x14ac:dyDescent="0.25">
      <c r="A107" s="8" t="s">
        <v>254</v>
      </c>
    </row>
    <row r="108" spans="1:15" x14ac:dyDescent="0.25">
      <c r="A108" s="5" t="s">
        <v>115</v>
      </c>
      <c r="B108" s="5"/>
      <c r="C108" s="5"/>
      <c r="D108" s="5"/>
      <c r="E108" s="5"/>
      <c r="F108" s="5"/>
    </row>
    <row r="109" spans="1:15" x14ac:dyDescent="0.25">
      <c r="A109" s="2" t="s">
        <v>178</v>
      </c>
      <c r="B109" s="2"/>
      <c r="C109" s="2"/>
      <c r="D109" s="2"/>
      <c r="E109" s="2"/>
      <c r="F109" s="2"/>
      <c r="I109" t="s">
        <v>117</v>
      </c>
      <c r="N109" s="6"/>
    </row>
    <row r="110" spans="1:15" x14ac:dyDescent="0.25">
      <c r="A110" s="2" t="s">
        <v>194</v>
      </c>
      <c r="B110" s="2"/>
      <c r="C110" s="2"/>
      <c r="D110" s="2"/>
      <c r="E110" s="2"/>
      <c r="F110" s="2"/>
      <c r="M110" s="6"/>
    </row>
    <row r="111" spans="1:15" x14ac:dyDescent="0.25">
      <c r="A111" s="2" t="s">
        <v>135</v>
      </c>
      <c r="B111" s="2"/>
      <c r="C111" s="2"/>
      <c r="D111" s="2"/>
      <c r="E111" s="2"/>
      <c r="F111" s="2"/>
      <c r="H111" t="s">
        <v>117</v>
      </c>
    </row>
    <row r="112" spans="1:15" x14ac:dyDescent="0.25">
      <c r="A112" s="2" t="s">
        <v>179</v>
      </c>
      <c r="B112" s="2"/>
      <c r="C112" s="2"/>
      <c r="D112" s="2"/>
      <c r="E112" s="2"/>
      <c r="F112" s="2"/>
      <c r="L112" s="6"/>
    </row>
    <row r="113" spans="1:11" x14ac:dyDescent="0.25">
      <c r="A113" t="s">
        <v>87</v>
      </c>
      <c r="G113" t="s">
        <v>117</v>
      </c>
      <c r="H113" t="s">
        <v>117</v>
      </c>
      <c r="J113" t="s">
        <v>64</v>
      </c>
      <c r="K113" t="s">
        <v>64</v>
      </c>
    </row>
    <row r="114" spans="1:11" x14ac:dyDescent="0.25">
      <c r="A114" s="1" t="s">
        <v>113</v>
      </c>
      <c r="B114" s="1"/>
      <c r="C114" s="1"/>
      <c r="D114" s="1"/>
      <c r="E114" s="1"/>
      <c r="F114" s="1"/>
    </row>
    <row r="115" spans="1:11" x14ac:dyDescent="0.25">
      <c r="A115" s="2" t="s">
        <v>180</v>
      </c>
      <c r="B115" s="2"/>
      <c r="C115" s="2"/>
      <c r="D115" s="2"/>
      <c r="E115" s="2"/>
      <c r="F115" s="2"/>
      <c r="J115" t="s">
        <v>64</v>
      </c>
    </row>
    <row r="116" spans="1:11" x14ac:dyDescent="0.25">
      <c r="A116" t="s">
        <v>88</v>
      </c>
      <c r="G116" t="s">
        <v>117</v>
      </c>
    </row>
    <row r="117" spans="1:11" x14ac:dyDescent="0.25">
      <c r="A117" t="s">
        <v>89</v>
      </c>
      <c r="G117" t="s">
        <v>117</v>
      </c>
      <c r="H117" t="s">
        <v>117</v>
      </c>
    </row>
    <row r="118" spans="1:11" x14ac:dyDescent="0.25">
      <c r="A118" s="8" t="s">
        <v>259</v>
      </c>
      <c r="E118" t="s">
        <v>117</v>
      </c>
    </row>
    <row r="119" spans="1:11" x14ac:dyDescent="0.25">
      <c r="A119" s="2" t="s">
        <v>136</v>
      </c>
      <c r="B119" s="2"/>
      <c r="C119" s="2"/>
      <c r="D119" s="2"/>
      <c r="E119" s="2"/>
      <c r="F119" s="2"/>
      <c r="H119" t="s">
        <v>117</v>
      </c>
    </row>
    <row r="120" spans="1:11" x14ac:dyDescent="0.25">
      <c r="A120" s="2" t="s">
        <v>192</v>
      </c>
      <c r="B120" s="2"/>
      <c r="C120" s="2"/>
      <c r="D120" s="2"/>
      <c r="E120" s="2"/>
      <c r="F120" s="2"/>
      <c r="J120" t="s">
        <v>117</v>
      </c>
    </row>
    <row r="121" spans="1:11" x14ac:dyDescent="0.25">
      <c r="A121" s="2" t="s">
        <v>137</v>
      </c>
      <c r="B121" s="2"/>
      <c r="C121" s="2"/>
      <c r="D121" s="2"/>
      <c r="E121" s="2"/>
      <c r="F121" s="2"/>
    </row>
    <row r="122" spans="1:11" x14ac:dyDescent="0.25">
      <c r="A122" s="1" t="s">
        <v>41</v>
      </c>
      <c r="B122" s="1"/>
      <c r="C122" s="1"/>
      <c r="D122" s="1"/>
      <c r="E122" s="1"/>
      <c r="F122" s="1"/>
      <c r="K122" s="6"/>
    </row>
    <row r="123" spans="1:11" x14ac:dyDescent="0.25">
      <c r="A123" t="s">
        <v>42</v>
      </c>
    </row>
    <row r="124" spans="1:11" x14ac:dyDescent="0.25">
      <c r="A124" s="8" t="s">
        <v>218</v>
      </c>
      <c r="B124" t="s">
        <v>117</v>
      </c>
      <c r="C124" t="s">
        <v>117</v>
      </c>
      <c r="D124" t="s">
        <v>117</v>
      </c>
    </row>
    <row r="125" spans="1:11" x14ac:dyDescent="0.25">
      <c r="A125" t="s">
        <v>43</v>
      </c>
    </row>
    <row r="126" spans="1:11" x14ac:dyDescent="0.25">
      <c r="A126" s="2" t="s">
        <v>163</v>
      </c>
      <c r="B126" t="s">
        <v>117</v>
      </c>
      <c r="C126" s="2"/>
      <c r="D126" s="2"/>
      <c r="E126" s="2"/>
      <c r="F126" s="2"/>
      <c r="H126" t="s">
        <v>117</v>
      </c>
      <c r="I126" t="s">
        <v>117</v>
      </c>
    </row>
    <row r="127" spans="1:11" x14ac:dyDescent="0.25">
      <c r="A127" s="8" t="s">
        <v>235</v>
      </c>
    </row>
    <row r="128" spans="1:11" x14ac:dyDescent="0.25">
      <c r="A128" s="2" t="s">
        <v>164</v>
      </c>
      <c r="B128" t="s">
        <v>117</v>
      </c>
      <c r="C128" t="s">
        <v>117</v>
      </c>
      <c r="D128" s="2"/>
      <c r="E128" s="2"/>
      <c r="F128" s="2"/>
      <c r="H128" t="s">
        <v>117</v>
      </c>
    </row>
    <row r="129" spans="1:14" x14ac:dyDescent="0.25">
      <c r="A129" s="1" t="s">
        <v>44</v>
      </c>
      <c r="B129" s="1"/>
      <c r="C129" s="1"/>
      <c r="D129" s="1"/>
      <c r="E129" s="1"/>
      <c r="F129" s="1"/>
      <c r="N129" s="2"/>
    </row>
    <row r="130" spans="1:14" x14ac:dyDescent="0.25">
      <c r="A130" t="s">
        <v>45</v>
      </c>
      <c r="M130" s="2"/>
    </row>
    <row r="131" spans="1:14" x14ac:dyDescent="0.25">
      <c r="A131" t="s">
        <v>90</v>
      </c>
      <c r="G131" t="s">
        <v>117</v>
      </c>
    </row>
    <row r="132" spans="1:14" x14ac:dyDescent="0.25">
      <c r="A132" s="2" t="s">
        <v>138</v>
      </c>
      <c r="B132" s="2"/>
      <c r="C132" s="2"/>
      <c r="D132" s="2"/>
      <c r="E132" s="2"/>
      <c r="F132" s="2"/>
      <c r="J132" t="s">
        <v>117</v>
      </c>
      <c r="K132" t="s">
        <v>117</v>
      </c>
    </row>
    <row r="133" spans="1:14" x14ac:dyDescent="0.25">
      <c r="A133" t="s">
        <v>91</v>
      </c>
      <c r="G133" t="s">
        <v>117</v>
      </c>
      <c r="H133" t="s">
        <v>117</v>
      </c>
      <c r="I133" t="s">
        <v>117</v>
      </c>
      <c r="J133" t="s">
        <v>117</v>
      </c>
      <c r="L133" s="2"/>
    </row>
    <row r="134" spans="1:14" x14ac:dyDescent="0.25">
      <c r="A134" s="8" t="s">
        <v>241</v>
      </c>
    </row>
    <row r="135" spans="1:14" x14ac:dyDescent="0.25">
      <c r="A135" s="2" t="s">
        <v>139</v>
      </c>
      <c r="B135" s="2"/>
      <c r="C135" s="2"/>
      <c r="D135" s="2"/>
      <c r="E135" s="2"/>
      <c r="F135" s="2"/>
    </row>
    <row r="136" spans="1:14" x14ac:dyDescent="0.25">
      <c r="A136" t="s">
        <v>92</v>
      </c>
      <c r="G136" t="s">
        <v>117</v>
      </c>
      <c r="H136" t="s">
        <v>117</v>
      </c>
      <c r="I136" t="s">
        <v>117</v>
      </c>
    </row>
    <row r="137" spans="1:14" x14ac:dyDescent="0.25">
      <c r="A137" s="2" t="s">
        <v>200</v>
      </c>
      <c r="B137" t="s">
        <v>117</v>
      </c>
      <c r="C137" s="2"/>
      <c r="D137" s="2"/>
      <c r="E137" s="2"/>
      <c r="F137" s="2"/>
      <c r="J137" t="s">
        <v>117</v>
      </c>
    </row>
    <row r="138" spans="1:14" x14ac:dyDescent="0.25">
      <c r="A138" s="2" t="s">
        <v>181</v>
      </c>
      <c r="B138" s="2"/>
      <c r="C138" t="s">
        <v>117</v>
      </c>
      <c r="D138" s="2"/>
      <c r="E138" s="2"/>
      <c r="F138" s="2"/>
      <c r="J138" t="s">
        <v>64</v>
      </c>
      <c r="K138" t="s">
        <v>117</v>
      </c>
    </row>
    <row r="139" spans="1:14" x14ac:dyDescent="0.25">
      <c r="A139" t="s">
        <v>46</v>
      </c>
    </row>
    <row r="140" spans="1:14" x14ac:dyDescent="0.25">
      <c r="A140" t="s">
        <v>93</v>
      </c>
      <c r="B140" t="s">
        <v>117</v>
      </c>
      <c r="G140" t="s">
        <v>117</v>
      </c>
    </row>
    <row r="141" spans="1:14" x14ac:dyDescent="0.25">
      <c r="A141" t="s">
        <v>94</v>
      </c>
      <c r="G141" t="s">
        <v>117</v>
      </c>
    </row>
    <row r="142" spans="1:14" x14ac:dyDescent="0.25">
      <c r="A142" t="s">
        <v>95</v>
      </c>
      <c r="G142" t="s">
        <v>117</v>
      </c>
      <c r="I142" t="s">
        <v>117</v>
      </c>
    </row>
    <row r="143" spans="1:14" x14ac:dyDescent="0.25">
      <c r="A143" t="s">
        <v>47</v>
      </c>
      <c r="B143" t="s">
        <v>117</v>
      </c>
      <c r="C143" t="s">
        <v>117</v>
      </c>
      <c r="G143" t="s">
        <v>117</v>
      </c>
      <c r="H143" t="s">
        <v>117</v>
      </c>
      <c r="I143" t="s">
        <v>117</v>
      </c>
      <c r="J143" t="s">
        <v>117</v>
      </c>
      <c r="K143" t="s">
        <v>117</v>
      </c>
    </row>
    <row r="144" spans="1:14" x14ac:dyDescent="0.25">
      <c r="A144" s="1" t="s">
        <v>48</v>
      </c>
      <c r="B144" s="1"/>
      <c r="C144" s="1"/>
      <c r="D144" s="1"/>
      <c r="E144" s="1"/>
      <c r="F144" s="1"/>
      <c r="I144" s="6"/>
      <c r="J144" s="6"/>
      <c r="K144" s="2"/>
    </row>
    <row r="145" spans="1:11" x14ac:dyDescent="0.25">
      <c r="A145" t="s">
        <v>49</v>
      </c>
    </row>
    <row r="146" spans="1:11" x14ac:dyDescent="0.25">
      <c r="A146" s="2" t="s">
        <v>196</v>
      </c>
      <c r="B146" s="2"/>
      <c r="C146" s="2"/>
      <c r="D146" s="2"/>
      <c r="E146" s="2"/>
      <c r="F146" s="2"/>
    </row>
    <row r="147" spans="1:11" x14ac:dyDescent="0.25">
      <c r="A147" s="2" t="s">
        <v>158</v>
      </c>
      <c r="B147" s="2"/>
      <c r="C147" s="2"/>
      <c r="D147" s="2"/>
      <c r="E147" s="2"/>
      <c r="F147" s="2"/>
      <c r="H147" t="s">
        <v>117</v>
      </c>
      <c r="I147" t="s">
        <v>117</v>
      </c>
      <c r="J147" t="s">
        <v>117</v>
      </c>
    </row>
    <row r="148" spans="1:11" x14ac:dyDescent="0.25">
      <c r="A148" t="s">
        <v>96</v>
      </c>
      <c r="G148" t="s">
        <v>117</v>
      </c>
      <c r="H148" t="s">
        <v>117</v>
      </c>
      <c r="I148" t="s">
        <v>117</v>
      </c>
      <c r="J148" t="s">
        <v>64</v>
      </c>
    </row>
    <row r="149" spans="1:11" x14ac:dyDescent="0.25">
      <c r="A149" t="s">
        <v>50</v>
      </c>
      <c r="G149" t="s">
        <v>117</v>
      </c>
      <c r="H149" s="6"/>
      <c r="K149" t="s">
        <v>64</v>
      </c>
    </row>
    <row r="150" spans="1:11" x14ac:dyDescent="0.25">
      <c r="A150" s="8" t="s">
        <v>219</v>
      </c>
      <c r="B150" t="s">
        <v>117</v>
      </c>
      <c r="C150" t="s">
        <v>117</v>
      </c>
      <c r="D150" t="s">
        <v>64</v>
      </c>
    </row>
    <row r="151" spans="1:11" x14ac:dyDescent="0.25">
      <c r="A151" s="6" t="s">
        <v>154</v>
      </c>
      <c r="B151" s="6"/>
      <c r="C151" s="6"/>
      <c r="D151" s="6"/>
      <c r="E151" s="6"/>
      <c r="F151" s="6"/>
      <c r="G151" s="6"/>
    </row>
    <row r="152" spans="1:11" x14ac:dyDescent="0.25">
      <c r="A152" s="2" t="s">
        <v>168</v>
      </c>
      <c r="B152" s="2"/>
      <c r="C152" t="s">
        <v>64</v>
      </c>
      <c r="D152" s="2"/>
      <c r="E152" s="2"/>
      <c r="F152" s="2"/>
      <c r="G152" s="2"/>
      <c r="H152" t="s">
        <v>64</v>
      </c>
      <c r="I152" t="s">
        <v>117</v>
      </c>
      <c r="J152" s="2"/>
      <c r="K152" t="s">
        <v>64</v>
      </c>
    </row>
    <row r="153" spans="1:11" x14ac:dyDescent="0.25">
      <c r="A153" s="2" t="s">
        <v>140</v>
      </c>
      <c r="B153" t="s">
        <v>117</v>
      </c>
      <c r="C153" s="2"/>
      <c r="D153" s="2"/>
      <c r="E153" s="2"/>
      <c r="F153" s="2"/>
    </row>
    <row r="154" spans="1:11" x14ac:dyDescent="0.25">
      <c r="A154" s="1" t="s">
        <v>114</v>
      </c>
      <c r="B154" s="1"/>
      <c r="C154" s="1"/>
      <c r="D154" s="1"/>
      <c r="E154" s="1"/>
      <c r="F154" s="1"/>
    </row>
    <row r="155" spans="1:11" x14ac:dyDescent="0.25">
      <c r="A155" s="8" t="s">
        <v>220</v>
      </c>
    </row>
    <row r="156" spans="1:11" x14ac:dyDescent="0.25">
      <c r="A156" s="8" t="s">
        <v>207</v>
      </c>
      <c r="B156" s="8"/>
      <c r="C156" s="8"/>
      <c r="D156" s="8"/>
      <c r="E156" s="8"/>
      <c r="F156" s="8"/>
      <c r="G156" s="4"/>
      <c r="H156" s="4"/>
    </row>
    <row r="157" spans="1:11" x14ac:dyDescent="0.25">
      <c r="A157" s="2" t="s">
        <v>141</v>
      </c>
      <c r="B157" s="2"/>
      <c r="C157" s="2"/>
      <c r="D157" s="2"/>
      <c r="E157" s="2"/>
      <c r="F157" s="2"/>
    </row>
    <row r="158" spans="1:11" x14ac:dyDescent="0.25">
      <c r="A158" s="2" t="s">
        <v>182</v>
      </c>
      <c r="B158" s="2"/>
      <c r="C158" s="2"/>
      <c r="D158" s="2"/>
      <c r="E158" s="2"/>
      <c r="F158" s="2"/>
    </row>
    <row r="159" spans="1:11" x14ac:dyDescent="0.25">
      <c r="A159" t="s">
        <v>97</v>
      </c>
      <c r="B159" t="s">
        <v>64</v>
      </c>
      <c r="G159" t="s">
        <v>117</v>
      </c>
      <c r="H159" t="s">
        <v>64</v>
      </c>
      <c r="J159" t="s">
        <v>64</v>
      </c>
    </row>
    <row r="160" spans="1:11" x14ac:dyDescent="0.25">
      <c r="A160" s="8" t="s">
        <v>221</v>
      </c>
      <c r="C160" t="s">
        <v>117</v>
      </c>
      <c r="D160" t="s">
        <v>64</v>
      </c>
    </row>
    <row r="161" spans="1:11" x14ac:dyDescent="0.25">
      <c r="A161" s="8" t="s">
        <v>222</v>
      </c>
      <c r="B161" t="s">
        <v>117</v>
      </c>
    </row>
    <row r="162" spans="1:11" x14ac:dyDescent="0.25">
      <c r="A162" t="s">
        <v>98</v>
      </c>
      <c r="G162" t="s">
        <v>117</v>
      </c>
      <c r="H162" t="s">
        <v>64</v>
      </c>
    </row>
    <row r="163" spans="1:11" x14ac:dyDescent="0.25">
      <c r="A163" s="8" t="s">
        <v>237</v>
      </c>
    </row>
    <row r="164" spans="1:11" x14ac:dyDescent="0.25">
      <c r="A164" s="2" t="s">
        <v>201</v>
      </c>
      <c r="B164" s="2"/>
      <c r="C164" s="2"/>
      <c r="D164" s="2"/>
      <c r="E164" s="2"/>
      <c r="F164" s="2"/>
      <c r="J164" t="s">
        <v>117</v>
      </c>
    </row>
    <row r="165" spans="1:11" x14ac:dyDescent="0.25">
      <c r="A165" s="8" t="s">
        <v>258</v>
      </c>
      <c r="E165" t="s">
        <v>117</v>
      </c>
    </row>
    <row r="166" spans="1:11" x14ac:dyDescent="0.25">
      <c r="A166" t="s">
        <v>99</v>
      </c>
      <c r="G166" t="s">
        <v>117</v>
      </c>
      <c r="J166" t="s">
        <v>64</v>
      </c>
    </row>
    <row r="167" spans="1:11" x14ac:dyDescent="0.25">
      <c r="A167" s="1" t="s">
        <v>51</v>
      </c>
      <c r="B167" s="1"/>
      <c r="C167" s="1"/>
      <c r="D167" s="1"/>
      <c r="E167" s="1"/>
      <c r="F167" s="1"/>
    </row>
    <row r="168" spans="1:11" x14ac:dyDescent="0.25">
      <c r="A168" t="s">
        <v>100</v>
      </c>
      <c r="G168" t="s">
        <v>117</v>
      </c>
    </row>
    <row r="169" spans="1:11" x14ac:dyDescent="0.25">
      <c r="A169" s="8" t="s">
        <v>223</v>
      </c>
      <c r="B169" t="s">
        <v>117</v>
      </c>
      <c r="D169" t="s">
        <v>64</v>
      </c>
    </row>
    <row r="170" spans="1:11" x14ac:dyDescent="0.25">
      <c r="A170" t="s">
        <v>52</v>
      </c>
      <c r="I170" t="s">
        <v>64</v>
      </c>
    </row>
    <row r="171" spans="1:11" x14ac:dyDescent="0.25">
      <c r="A171" s="4" t="s">
        <v>248</v>
      </c>
      <c r="C171" t="s">
        <v>117</v>
      </c>
      <c r="D171" t="s">
        <v>117</v>
      </c>
    </row>
    <row r="172" spans="1:11" x14ac:dyDescent="0.25">
      <c r="A172" t="s">
        <v>53</v>
      </c>
      <c r="C172" t="s">
        <v>117</v>
      </c>
      <c r="D172" t="s">
        <v>117</v>
      </c>
      <c r="G172" t="s">
        <v>64</v>
      </c>
      <c r="H172" t="s">
        <v>117</v>
      </c>
      <c r="I172" t="s">
        <v>64</v>
      </c>
      <c r="K172" t="s">
        <v>117</v>
      </c>
    </row>
    <row r="173" spans="1:11" x14ac:dyDescent="0.25">
      <c r="A173" s="2" t="s">
        <v>142</v>
      </c>
      <c r="B173" s="2"/>
      <c r="C173" s="2"/>
      <c r="D173" s="2"/>
      <c r="E173" s="2"/>
      <c r="F173" s="2"/>
    </row>
    <row r="174" spans="1:11" x14ac:dyDescent="0.25">
      <c r="A174" s="2" t="s">
        <v>143</v>
      </c>
      <c r="B174" s="2"/>
      <c r="C174" s="2"/>
      <c r="D174" s="2"/>
      <c r="E174" s="2"/>
      <c r="F174" s="2"/>
    </row>
    <row r="175" spans="1:11" x14ac:dyDescent="0.25">
      <c r="A175" t="s">
        <v>101</v>
      </c>
      <c r="G175" t="s">
        <v>117</v>
      </c>
      <c r="H175" t="s">
        <v>117</v>
      </c>
      <c r="I175" t="s">
        <v>117</v>
      </c>
      <c r="J175" t="s">
        <v>117</v>
      </c>
    </row>
    <row r="176" spans="1:11" x14ac:dyDescent="0.25">
      <c r="A176" t="s">
        <v>155</v>
      </c>
      <c r="B176" t="s">
        <v>117</v>
      </c>
      <c r="C176" t="s">
        <v>117</v>
      </c>
      <c r="D176" t="s">
        <v>117</v>
      </c>
      <c r="K176" t="s">
        <v>117</v>
      </c>
    </row>
    <row r="177" spans="1:11" x14ac:dyDescent="0.25">
      <c r="A177" s="2" t="s">
        <v>191</v>
      </c>
      <c r="B177" s="2"/>
      <c r="C177" s="2"/>
      <c r="D177" s="2"/>
      <c r="E177" s="2"/>
      <c r="F177" s="2"/>
    </row>
    <row r="178" spans="1:11" x14ac:dyDescent="0.25">
      <c r="A178" s="1" t="s">
        <v>54</v>
      </c>
      <c r="B178" s="1"/>
      <c r="C178" s="1"/>
      <c r="D178" s="1"/>
      <c r="E178" s="1"/>
      <c r="F178" s="1"/>
    </row>
    <row r="179" spans="1:11" x14ac:dyDescent="0.25">
      <c r="A179" t="s">
        <v>55</v>
      </c>
      <c r="H179" t="s">
        <v>117</v>
      </c>
      <c r="K179" t="s">
        <v>117</v>
      </c>
    </row>
    <row r="180" spans="1:11" x14ac:dyDescent="0.25">
      <c r="A180" t="s">
        <v>102</v>
      </c>
      <c r="B180" t="s">
        <v>117</v>
      </c>
      <c r="G180" t="s">
        <v>117</v>
      </c>
      <c r="I180" t="s">
        <v>64</v>
      </c>
    </row>
    <row r="181" spans="1:11" x14ac:dyDescent="0.25">
      <c r="A181" s="2" t="s">
        <v>144</v>
      </c>
      <c r="B181" s="2"/>
      <c r="C181" s="2"/>
      <c r="D181" s="2"/>
      <c r="E181" s="2"/>
      <c r="F181" s="2"/>
      <c r="K181" t="s">
        <v>117</v>
      </c>
    </row>
    <row r="182" spans="1:11" x14ac:dyDescent="0.25">
      <c r="A182" t="s">
        <v>56</v>
      </c>
    </row>
    <row r="183" spans="1:11" x14ac:dyDescent="0.25">
      <c r="A183" t="s">
        <v>236</v>
      </c>
    </row>
    <row r="184" spans="1:11" x14ac:dyDescent="0.25">
      <c r="A184" s="8" t="s">
        <v>224</v>
      </c>
      <c r="B184" t="s">
        <v>117</v>
      </c>
      <c r="C184" t="s">
        <v>117</v>
      </c>
      <c r="D184" t="s">
        <v>117</v>
      </c>
    </row>
    <row r="185" spans="1:11" x14ac:dyDescent="0.25">
      <c r="A185" s="2" t="s">
        <v>145</v>
      </c>
      <c r="B185" t="s">
        <v>117</v>
      </c>
      <c r="C185" t="s">
        <v>117</v>
      </c>
      <c r="D185" s="2"/>
      <c r="E185" s="2"/>
      <c r="F185" s="2"/>
      <c r="H185" t="s">
        <v>117</v>
      </c>
      <c r="J185" t="s">
        <v>117</v>
      </c>
      <c r="K185" t="s">
        <v>117</v>
      </c>
    </row>
    <row r="186" spans="1:11" x14ac:dyDescent="0.25">
      <c r="A186" s="2" t="s">
        <v>146</v>
      </c>
      <c r="B186" s="2"/>
      <c r="C186" s="2"/>
      <c r="D186" s="2"/>
      <c r="E186" s="2"/>
      <c r="F186" s="2"/>
      <c r="H186" t="s">
        <v>117</v>
      </c>
      <c r="I186" t="s">
        <v>64</v>
      </c>
      <c r="J186" t="s">
        <v>64</v>
      </c>
      <c r="K186" t="s">
        <v>117</v>
      </c>
    </row>
    <row r="187" spans="1:11" x14ac:dyDescent="0.25">
      <c r="A187" t="s">
        <v>103</v>
      </c>
      <c r="G187" t="s">
        <v>117</v>
      </c>
    </row>
    <row r="188" spans="1:11" x14ac:dyDescent="0.25">
      <c r="A188" s="2" t="s">
        <v>147</v>
      </c>
      <c r="B188" s="2"/>
      <c r="C188" s="2"/>
      <c r="D188" s="2"/>
      <c r="E188" s="2"/>
      <c r="F188" s="2"/>
    </row>
    <row r="189" spans="1:11" x14ac:dyDescent="0.25">
      <c r="A189" t="s">
        <v>104</v>
      </c>
      <c r="G189" t="s">
        <v>117</v>
      </c>
      <c r="J189" t="s">
        <v>117</v>
      </c>
    </row>
    <row r="190" spans="1:11" x14ac:dyDescent="0.25">
      <c r="A190" s="2" t="s">
        <v>148</v>
      </c>
      <c r="B190" s="2"/>
      <c r="C190" s="2"/>
      <c r="D190" s="2"/>
      <c r="E190" s="2"/>
      <c r="F190" s="2"/>
    </row>
    <row r="191" spans="1:11" x14ac:dyDescent="0.25">
      <c r="A191" s="2" t="s">
        <v>253</v>
      </c>
      <c r="B191" s="2"/>
      <c r="C191" s="2"/>
      <c r="D191" t="s">
        <v>117</v>
      </c>
      <c r="E191" s="2"/>
      <c r="F191" s="2"/>
    </row>
    <row r="192" spans="1:11" x14ac:dyDescent="0.25">
      <c r="A192" t="s">
        <v>57</v>
      </c>
      <c r="J192" t="s">
        <v>64</v>
      </c>
    </row>
    <row r="193" spans="1:11" x14ac:dyDescent="0.25">
      <c r="A193" s="2" t="s">
        <v>149</v>
      </c>
      <c r="B193" s="2"/>
      <c r="C193" s="2"/>
      <c r="D193" s="2"/>
      <c r="E193" s="2"/>
      <c r="F193" s="2"/>
      <c r="H193" t="s">
        <v>117</v>
      </c>
      <c r="K193" t="s">
        <v>117</v>
      </c>
    </row>
    <row r="194" spans="1:11" x14ac:dyDescent="0.25">
      <c r="A194" s="8" t="s">
        <v>238</v>
      </c>
    </row>
    <row r="195" spans="1:11" x14ac:dyDescent="0.25">
      <c r="A195" s="2" t="s">
        <v>150</v>
      </c>
      <c r="B195" s="2"/>
      <c r="C195" s="2"/>
      <c r="D195" s="2"/>
      <c r="E195" s="2"/>
      <c r="F195" s="2"/>
    </row>
    <row r="196" spans="1:11" x14ac:dyDescent="0.25">
      <c r="A196" s="2" t="s">
        <v>202</v>
      </c>
      <c r="B196" s="2"/>
      <c r="C196" s="2"/>
      <c r="D196" s="2"/>
      <c r="E196" s="2"/>
      <c r="F196" s="2"/>
      <c r="J196" t="s">
        <v>117</v>
      </c>
    </row>
    <row r="197" spans="1:11" x14ac:dyDescent="0.25">
      <c r="A197" s="2" t="s">
        <v>151</v>
      </c>
      <c r="B197" s="2"/>
      <c r="C197" s="2"/>
      <c r="D197" s="2"/>
      <c r="E197" s="2"/>
      <c r="F197" s="2"/>
    </row>
    <row r="198" spans="1:11" x14ac:dyDescent="0.25">
      <c r="A198" s="2" t="s">
        <v>183</v>
      </c>
      <c r="B198" s="2"/>
      <c r="C198" s="2"/>
      <c r="D198" s="2"/>
      <c r="E198" s="2"/>
      <c r="F198" s="2"/>
    </row>
    <row r="199" spans="1:11" x14ac:dyDescent="0.25">
      <c r="A199" s="1" t="s">
        <v>116</v>
      </c>
      <c r="B199" s="1"/>
      <c r="C199" s="1"/>
      <c r="D199" s="1"/>
      <c r="E199" s="1"/>
      <c r="F199" s="1"/>
    </row>
    <row r="200" spans="1:11" x14ac:dyDescent="0.25">
      <c r="A200" t="s">
        <v>105</v>
      </c>
      <c r="B200" t="s">
        <v>117</v>
      </c>
      <c r="C200" t="s">
        <v>117</v>
      </c>
      <c r="D200" t="s">
        <v>117</v>
      </c>
      <c r="G200" t="s">
        <v>117</v>
      </c>
      <c r="H200" t="s">
        <v>117</v>
      </c>
      <c r="J200" t="s">
        <v>117</v>
      </c>
      <c r="K200" t="s">
        <v>117</v>
      </c>
    </row>
    <row r="201" spans="1:11" x14ac:dyDescent="0.25">
      <c r="A201" s="8" t="s">
        <v>240</v>
      </c>
    </row>
    <row r="202" spans="1:11" x14ac:dyDescent="0.25">
      <c r="A202" t="s">
        <v>106</v>
      </c>
      <c r="G202" t="s">
        <v>117</v>
      </c>
      <c r="H202" t="s">
        <v>117</v>
      </c>
    </row>
    <row r="203" spans="1:11" x14ac:dyDescent="0.25">
      <c r="A203" s="8" t="s">
        <v>225</v>
      </c>
      <c r="B203" t="s">
        <v>117</v>
      </c>
      <c r="C203" t="s">
        <v>117</v>
      </c>
      <c r="D203" t="s">
        <v>117</v>
      </c>
    </row>
    <row r="204" spans="1:11" x14ac:dyDescent="0.25">
      <c r="A204" s="1" t="s">
        <v>58</v>
      </c>
      <c r="B204" s="1"/>
      <c r="C204" s="1"/>
      <c r="D204" s="1"/>
      <c r="E204" s="1"/>
      <c r="F204" s="1"/>
    </row>
    <row r="205" spans="1:11" x14ac:dyDescent="0.25">
      <c r="A205" t="s">
        <v>59</v>
      </c>
      <c r="G205" t="s">
        <v>117</v>
      </c>
    </row>
    <row r="206" spans="1:11" x14ac:dyDescent="0.25">
      <c r="A206" s="1" t="s">
        <v>60</v>
      </c>
      <c r="B206" s="1"/>
      <c r="C206" s="1"/>
      <c r="D206" s="1"/>
      <c r="E206" s="1"/>
      <c r="F206" s="1"/>
    </row>
    <row r="207" spans="1:11" x14ac:dyDescent="0.25">
      <c r="A207" t="s">
        <v>61</v>
      </c>
      <c r="H207" t="s">
        <v>117</v>
      </c>
    </row>
    <row r="208" spans="1:11" x14ac:dyDescent="0.25">
      <c r="A208" s="2" t="s">
        <v>184</v>
      </c>
      <c r="B208" s="2"/>
      <c r="C208" t="s">
        <v>117</v>
      </c>
      <c r="D208" t="s">
        <v>117</v>
      </c>
      <c r="E208" s="2"/>
      <c r="F208" s="2"/>
      <c r="I208" t="s">
        <v>117</v>
      </c>
      <c r="K208" t="s">
        <v>117</v>
      </c>
    </row>
    <row r="209" spans="1:11" x14ac:dyDescent="0.25">
      <c r="A209" s="8" t="s">
        <v>226</v>
      </c>
      <c r="B209" t="s">
        <v>117</v>
      </c>
      <c r="C209" t="s">
        <v>117</v>
      </c>
    </row>
    <row r="210" spans="1:11" x14ac:dyDescent="0.25">
      <c r="A210" t="s">
        <v>62</v>
      </c>
      <c r="G210" t="s">
        <v>117</v>
      </c>
    </row>
    <row r="211" spans="1:11" x14ac:dyDescent="0.25">
      <c r="A211" s="2" t="s">
        <v>157</v>
      </c>
      <c r="B211" s="2"/>
      <c r="C211" s="2"/>
      <c r="D211" s="2"/>
      <c r="E211" s="2"/>
      <c r="F211" s="2"/>
    </row>
    <row r="212" spans="1:11" x14ac:dyDescent="0.25">
      <c r="A212" s="2" t="s">
        <v>185</v>
      </c>
      <c r="B212" s="2"/>
      <c r="C212" s="2"/>
      <c r="D212" s="2"/>
      <c r="E212" s="2"/>
      <c r="F212" s="2"/>
      <c r="I212" t="s">
        <v>117</v>
      </c>
      <c r="J212" t="s">
        <v>117</v>
      </c>
    </row>
    <row r="213" spans="1:11" x14ac:dyDescent="0.25">
      <c r="A213" t="s">
        <v>63</v>
      </c>
      <c r="B213" t="s">
        <v>117</v>
      </c>
      <c r="G213" t="s">
        <v>117</v>
      </c>
      <c r="H213" t="s">
        <v>117</v>
      </c>
      <c r="I213" t="s">
        <v>64</v>
      </c>
      <c r="J213" t="s">
        <v>64</v>
      </c>
      <c r="K213" t="s">
        <v>117</v>
      </c>
    </row>
    <row r="214" spans="1:11" x14ac:dyDescent="0.25">
      <c r="A214" t="s">
        <v>188</v>
      </c>
    </row>
    <row r="215" spans="1:11" x14ac:dyDescent="0.25">
      <c r="A215" s="2" t="s">
        <v>186</v>
      </c>
      <c r="B215" s="2"/>
      <c r="C215" s="2"/>
      <c r="D215" s="2"/>
      <c r="E215" s="2"/>
      <c r="F215" s="2"/>
    </row>
    <row r="216" spans="1:11" x14ac:dyDescent="0.25">
      <c r="A216" s="1" t="s">
        <v>109</v>
      </c>
      <c r="B216" s="1"/>
      <c r="C216" s="1"/>
      <c r="D216" s="1"/>
      <c r="E216" s="1"/>
      <c r="F216" s="1"/>
    </row>
    <row r="217" spans="1:11" x14ac:dyDescent="0.25">
      <c r="A217" t="s">
        <v>107</v>
      </c>
      <c r="G217" t="s">
        <v>117</v>
      </c>
      <c r="J217" t="s">
        <v>117</v>
      </c>
    </row>
    <row r="218" spans="1:11" x14ac:dyDescent="0.25">
      <c r="A218" s="1" t="s">
        <v>110</v>
      </c>
      <c r="B218" s="1"/>
      <c r="C218" s="1"/>
      <c r="D218" s="1"/>
      <c r="E218" s="1"/>
      <c r="F218" s="1"/>
    </row>
    <row r="219" spans="1:11" x14ac:dyDescent="0.25">
      <c r="A219" t="s">
        <v>108</v>
      </c>
      <c r="G219" t="s">
        <v>117</v>
      </c>
    </row>
    <row r="220" spans="1:11" x14ac:dyDescent="0.25">
      <c r="A220" s="2" t="s">
        <v>152</v>
      </c>
      <c r="B220" s="2"/>
      <c r="C220" s="2"/>
      <c r="D220" s="2"/>
      <c r="E220" s="2"/>
      <c r="F220" s="2"/>
      <c r="I220" t="s">
        <v>117</v>
      </c>
      <c r="K220" t="s">
        <v>117</v>
      </c>
    </row>
  </sheetData>
  <sortState ref="A6:O220">
    <sortCondition ref="A6:A220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0"/>
  <sheetViews>
    <sheetView workbookViewId="0">
      <pane xSplit="1" ySplit="6" topLeftCell="B141" activePane="bottomRight" state="frozen"/>
      <selection pane="topRight" activeCell="B1" sqref="B1"/>
      <selection pane="bottomLeft" activeCell="A7" sqref="A7"/>
      <selection pane="bottomRight" activeCell="P172" sqref="P172"/>
    </sheetView>
  </sheetViews>
  <sheetFormatPr defaultRowHeight="15" x14ac:dyDescent="0.25"/>
  <cols>
    <col min="1" max="1" width="22.28515625" customWidth="1"/>
    <col min="2" max="2" width="17.5703125" bestFit="1" customWidth="1"/>
    <col min="3" max="3" width="8.7109375" bestFit="1" customWidth="1"/>
    <col min="4" max="4" width="9" bestFit="1" customWidth="1"/>
    <col min="5" max="9" width="9.7109375" bestFit="1" customWidth="1"/>
    <col min="10" max="18" width="9.7109375" customWidth="1"/>
    <col min="19" max="19" width="19.5703125" customWidth="1"/>
    <col min="20" max="20" width="15.28515625" bestFit="1" customWidth="1"/>
    <col min="21" max="27" width="9.42578125" bestFit="1" customWidth="1"/>
    <col min="28" max="33" width="10.42578125" bestFit="1" customWidth="1"/>
    <col min="34" max="35" width="9.42578125" bestFit="1" customWidth="1"/>
    <col min="36" max="41" width="10.42578125" bestFit="1" customWidth="1"/>
    <col min="42" max="43" width="9.7109375" bestFit="1" customWidth="1"/>
  </cols>
  <sheetData>
    <row r="1" spans="1:43" x14ac:dyDescent="0.25">
      <c r="A1" t="s">
        <v>4</v>
      </c>
    </row>
    <row r="2" spans="1:43" x14ac:dyDescent="0.25">
      <c r="A2" t="s">
        <v>1</v>
      </c>
    </row>
    <row r="4" spans="1:43" x14ac:dyDescent="0.25">
      <c r="A4" s="1" t="s">
        <v>9</v>
      </c>
      <c r="B4" s="1" t="s">
        <v>119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43" x14ac:dyDescent="0.25">
      <c r="B5" t="s">
        <v>165</v>
      </c>
      <c r="C5" t="s">
        <v>166</v>
      </c>
      <c r="D5" t="s">
        <v>165</v>
      </c>
      <c r="E5" t="s">
        <v>166</v>
      </c>
      <c r="F5" t="s">
        <v>165</v>
      </c>
      <c r="G5" t="s">
        <v>166</v>
      </c>
      <c r="H5" t="s">
        <v>165</v>
      </c>
      <c r="I5" t="s">
        <v>166</v>
      </c>
      <c r="J5" t="s">
        <v>165</v>
      </c>
      <c r="K5" t="s">
        <v>166</v>
      </c>
      <c r="L5" t="s">
        <v>165</v>
      </c>
      <c r="M5" t="s">
        <v>165</v>
      </c>
      <c r="N5" t="s">
        <v>166</v>
      </c>
      <c r="O5" t="s">
        <v>252</v>
      </c>
      <c r="P5" t="s">
        <v>166</v>
      </c>
      <c r="Q5" t="s">
        <v>165</v>
      </c>
      <c r="R5" t="s">
        <v>166</v>
      </c>
      <c r="S5" s="1" t="s">
        <v>227</v>
      </c>
      <c r="T5" s="3" t="s">
        <v>165</v>
      </c>
      <c r="U5" s="3" t="s">
        <v>166</v>
      </c>
      <c r="V5" s="3" t="s">
        <v>165</v>
      </c>
      <c r="W5" s="3" t="s">
        <v>166</v>
      </c>
      <c r="X5" s="3" t="s">
        <v>165</v>
      </c>
      <c r="Y5" s="3" t="s">
        <v>166</v>
      </c>
      <c r="Z5" s="3" t="s">
        <v>165</v>
      </c>
      <c r="AA5" s="3" t="s">
        <v>166</v>
      </c>
      <c r="AB5" s="3" t="s">
        <v>165</v>
      </c>
      <c r="AC5" s="3" t="s">
        <v>166</v>
      </c>
      <c r="AD5" s="3" t="s">
        <v>165</v>
      </c>
      <c r="AE5" s="3" t="s">
        <v>166</v>
      </c>
      <c r="AF5" s="3" t="s">
        <v>165</v>
      </c>
      <c r="AG5" s="3" t="s">
        <v>166</v>
      </c>
      <c r="AH5" s="3" t="s">
        <v>165</v>
      </c>
      <c r="AI5" s="3" t="s">
        <v>166</v>
      </c>
      <c r="AJ5" s="3" t="s">
        <v>165</v>
      </c>
      <c r="AK5" s="3" t="s">
        <v>166</v>
      </c>
      <c r="AL5" s="3" t="s">
        <v>165</v>
      </c>
      <c r="AM5" s="3" t="s">
        <v>166</v>
      </c>
      <c r="AN5" s="3" t="s">
        <v>165</v>
      </c>
      <c r="AO5" s="3" t="s">
        <v>166</v>
      </c>
      <c r="AP5" s="3" t="s">
        <v>165</v>
      </c>
      <c r="AQ5" s="3" t="s">
        <v>166</v>
      </c>
    </row>
    <row r="6" spans="1:43" x14ac:dyDescent="0.25">
      <c r="B6" s="7">
        <v>42768</v>
      </c>
      <c r="C6" s="7">
        <v>42769</v>
      </c>
      <c r="D6" s="7">
        <v>42775</v>
      </c>
      <c r="E6" s="7">
        <v>42776</v>
      </c>
      <c r="F6" s="7">
        <v>42782</v>
      </c>
      <c r="G6" s="7">
        <v>42783</v>
      </c>
      <c r="H6" s="7">
        <v>42789</v>
      </c>
      <c r="I6" s="7">
        <v>42790</v>
      </c>
      <c r="J6" s="7">
        <v>42796</v>
      </c>
      <c r="K6" s="7">
        <v>42797</v>
      </c>
      <c r="L6" s="7">
        <v>42803</v>
      </c>
      <c r="M6" s="7">
        <v>42817</v>
      </c>
      <c r="N6" s="7">
        <v>42818</v>
      </c>
      <c r="O6" s="7">
        <v>42824</v>
      </c>
      <c r="P6" s="7">
        <v>42825</v>
      </c>
      <c r="Q6" s="7">
        <v>42831</v>
      </c>
      <c r="R6" s="7">
        <v>42832</v>
      </c>
      <c r="T6" s="7">
        <v>42628</v>
      </c>
      <c r="U6" s="7">
        <v>42629</v>
      </c>
      <c r="V6" s="7">
        <v>42635</v>
      </c>
      <c r="W6" s="7">
        <v>42636</v>
      </c>
      <c r="X6" s="7">
        <v>42642</v>
      </c>
      <c r="Y6" s="7">
        <v>42643</v>
      </c>
      <c r="Z6" s="7">
        <v>42649</v>
      </c>
      <c r="AA6" s="7">
        <v>42650</v>
      </c>
      <c r="AB6" s="7">
        <v>42656</v>
      </c>
      <c r="AC6" s="7">
        <v>42657</v>
      </c>
      <c r="AD6" s="7">
        <v>42663</v>
      </c>
      <c r="AE6" s="7">
        <v>42664</v>
      </c>
      <c r="AF6" s="7">
        <v>42670</v>
      </c>
      <c r="AG6" s="7">
        <v>42671</v>
      </c>
      <c r="AH6" s="7">
        <v>42677</v>
      </c>
      <c r="AI6" s="7">
        <v>42678</v>
      </c>
      <c r="AJ6" s="7">
        <v>42684</v>
      </c>
      <c r="AK6" s="7">
        <v>42685</v>
      </c>
      <c r="AL6" s="7">
        <v>42691</v>
      </c>
      <c r="AM6" s="7">
        <v>42692</v>
      </c>
      <c r="AN6" s="7">
        <v>42698</v>
      </c>
      <c r="AO6" s="7">
        <v>42699</v>
      </c>
      <c r="AP6" s="7">
        <v>42705</v>
      </c>
      <c r="AQ6" s="7">
        <v>42706</v>
      </c>
    </row>
    <row r="7" spans="1:43" x14ac:dyDescent="0.25">
      <c r="A7" s="1" t="s">
        <v>12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43" x14ac:dyDescent="0.25">
      <c r="A8" s="8" t="s">
        <v>242</v>
      </c>
    </row>
    <row r="9" spans="1:43" x14ac:dyDescent="0.25">
      <c r="A9" t="s">
        <v>15</v>
      </c>
    </row>
    <row r="10" spans="1:43" x14ac:dyDescent="0.25">
      <c r="A10" t="s">
        <v>16</v>
      </c>
    </row>
    <row r="11" spans="1:43" x14ac:dyDescent="0.25">
      <c r="A11" s="2" t="s">
        <v>122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43" x14ac:dyDescent="0.25">
      <c r="A12" t="s">
        <v>68</v>
      </c>
    </row>
    <row r="13" spans="1:43" x14ac:dyDescent="0.25">
      <c r="A13" t="s">
        <v>118</v>
      </c>
    </row>
    <row r="14" spans="1:43" x14ac:dyDescent="0.25">
      <c r="A14" t="s">
        <v>69</v>
      </c>
    </row>
    <row r="15" spans="1:43" x14ac:dyDescent="0.25">
      <c r="A15" t="s">
        <v>70</v>
      </c>
    </row>
    <row r="16" spans="1:43" x14ac:dyDescent="0.25">
      <c r="A16" s="2" t="s">
        <v>123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37" x14ac:dyDescent="0.25">
      <c r="A17" s="2" t="s">
        <v>170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37" x14ac:dyDescent="0.25">
      <c r="A18" t="s">
        <v>17</v>
      </c>
    </row>
    <row r="19" spans="1:37" x14ac:dyDescent="0.2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37" x14ac:dyDescent="0.25">
      <c r="A20" s="8" t="s">
        <v>211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37" x14ac:dyDescent="0.25">
      <c r="A21" s="2" t="s">
        <v>71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37" x14ac:dyDescent="0.25">
      <c r="A22" s="2" t="s">
        <v>124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37" x14ac:dyDescent="0.25">
      <c r="A23" t="s">
        <v>18</v>
      </c>
    </row>
    <row r="24" spans="1:37" x14ac:dyDescent="0.25">
      <c r="A24" s="8" t="s">
        <v>230</v>
      </c>
    </row>
    <row r="25" spans="1:37" x14ac:dyDescent="0.25">
      <c r="A25" s="8" t="s">
        <v>232</v>
      </c>
    </row>
    <row r="26" spans="1:37" x14ac:dyDescent="0.25">
      <c r="A26" t="s">
        <v>72</v>
      </c>
    </row>
    <row r="27" spans="1:37" x14ac:dyDescent="0.25">
      <c r="A27" s="2" t="s">
        <v>171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AE27">
        <v>2</v>
      </c>
      <c r="AG27">
        <v>2</v>
      </c>
      <c r="AH27">
        <v>2</v>
      </c>
      <c r="AI27">
        <v>2</v>
      </c>
      <c r="AJ27">
        <v>2</v>
      </c>
      <c r="AK27">
        <v>2</v>
      </c>
    </row>
    <row r="28" spans="1:37" x14ac:dyDescent="0.25">
      <c r="A28" s="2" t="s">
        <v>197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37" x14ac:dyDescent="0.25">
      <c r="A29" t="s">
        <v>73</v>
      </c>
    </row>
    <row r="30" spans="1:37" x14ac:dyDescent="0.25">
      <c r="A30" s="2" t="s">
        <v>161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37" x14ac:dyDescent="0.25">
      <c r="A31" s="2" t="s">
        <v>125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37" x14ac:dyDescent="0.25">
      <c r="A32" s="2" t="s">
        <v>162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37" x14ac:dyDescent="0.25">
      <c r="A33" t="s">
        <v>19</v>
      </c>
    </row>
    <row r="34" spans="1:37" x14ac:dyDescent="0.25">
      <c r="A34" s="2" t="s">
        <v>172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37" x14ac:dyDescent="0.25">
      <c r="A35" t="s">
        <v>20</v>
      </c>
    </row>
    <row r="36" spans="1:37" x14ac:dyDescent="0.25">
      <c r="A36" s="8" t="s">
        <v>231</v>
      </c>
    </row>
    <row r="37" spans="1:37" x14ac:dyDescent="0.25">
      <c r="A37" t="s">
        <v>21</v>
      </c>
      <c r="C37">
        <v>2</v>
      </c>
      <c r="I37">
        <v>2</v>
      </c>
      <c r="K37">
        <v>2</v>
      </c>
      <c r="P37">
        <v>2</v>
      </c>
      <c r="AD37">
        <v>2</v>
      </c>
      <c r="AE37">
        <v>1</v>
      </c>
      <c r="AG37">
        <v>2</v>
      </c>
      <c r="AH37">
        <v>2</v>
      </c>
      <c r="AI37">
        <v>2</v>
      </c>
      <c r="AK37">
        <v>2</v>
      </c>
    </row>
    <row r="38" spans="1:37" x14ac:dyDescent="0.25">
      <c r="A38" t="s">
        <v>121</v>
      </c>
      <c r="Y38">
        <v>2</v>
      </c>
      <c r="Z38">
        <v>2</v>
      </c>
    </row>
    <row r="39" spans="1:37" x14ac:dyDescent="0.25">
      <c r="A39" s="1" t="s">
        <v>22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37" x14ac:dyDescent="0.25">
      <c r="A40" t="s">
        <v>23</v>
      </c>
    </row>
    <row r="41" spans="1:37" x14ac:dyDescent="0.25">
      <c r="A41" s="2" t="s">
        <v>173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37" x14ac:dyDescent="0.25">
      <c r="A42" s="8" t="s">
        <v>257</v>
      </c>
    </row>
    <row r="43" spans="1:37" x14ac:dyDescent="0.25">
      <c r="A43" t="s">
        <v>74</v>
      </c>
    </row>
    <row r="44" spans="1:37" x14ac:dyDescent="0.25">
      <c r="A44" t="s">
        <v>75</v>
      </c>
    </row>
    <row r="45" spans="1:37" x14ac:dyDescent="0.25">
      <c r="A45" t="s">
        <v>76</v>
      </c>
      <c r="D45">
        <v>2</v>
      </c>
      <c r="F45">
        <v>2</v>
      </c>
      <c r="G45">
        <v>2</v>
      </c>
      <c r="I45">
        <v>2</v>
      </c>
      <c r="U45">
        <v>2</v>
      </c>
    </row>
    <row r="46" spans="1:37" x14ac:dyDescent="0.25">
      <c r="A46" s="8" t="s">
        <v>234</v>
      </c>
    </row>
    <row r="47" spans="1:37" x14ac:dyDescent="0.25">
      <c r="A47" s="8" t="s">
        <v>239</v>
      </c>
    </row>
    <row r="48" spans="1:37" x14ac:dyDescent="0.25">
      <c r="A48" s="8" t="s">
        <v>233</v>
      </c>
    </row>
    <row r="49" spans="1:33" x14ac:dyDescent="0.25">
      <c r="A49" t="s">
        <v>24</v>
      </c>
    </row>
    <row r="50" spans="1:33" x14ac:dyDescent="0.25">
      <c r="A50" t="s">
        <v>77</v>
      </c>
    </row>
    <row r="51" spans="1:33" x14ac:dyDescent="0.25">
      <c r="A51" t="s">
        <v>189</v>
      </c>
    </row>
    <row r="52" spans="1:33" x14ac:dyDescent="0.25">
      <c r="A52" s="2" t="s">
        <v>126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33" x14ac:dyDescent="0.25">
      <c r="A53" s="2" t="s">
        <v>174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33" x14ac:dyDescent="0.25">
      <c r="A54" t="s">
        <v>78</v>
      </c>
      <c r="Y54">
        <v>2</v>
      </c>
      <c r="AC54">
        <v>2</v>
      </c>
      <c r="AE54">
        <v>2</v>
      </c>
      <c r="AG54">
        <v>2</v>
      </c>
    </row>
    <row r="55" spans="1:33" x14ac:dyDescent="0.25">
      <c r="A55" t="s">
        <v>79</v>
      </c>
    </row>
    <row r="56" spans="1:33" x14ac:dyDescent="0.25">
      <c r="A56" s="8" t="s">
        <v>245</v>
      </c>
    </row>
    <row r="57" spans="1:33" x14ac:dyDescent="0.25">
      <c r="A57" s="1" t="s">
        <v>25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33" x14ac:dyDescent="0.25">
      <c r="A58" t="s">
        <v>26</v>
      </c>
    </row>
    <row r="59" spans="1:33" x14ac:dyDescent="0.25">
      <c r="A59" s="2" t="s">
        <v>127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33" x14ac:dyDescent="0.25">
      <c r="A60" t="s">
        <v>27</v>
      </c>
    </row>
    <row r="61" spans="1:33" x14ac:dyDescent="0.25">
      <c r="A61" s="1" t="s">
        <v>28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33" x14ac:dyDescent="0.25">
      <c r="A62" s="2" t="s">
        <v>199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33" x14ac:dyDescent="0.25">
      <c r="A63" s="8" t="s">
        <v>244</v>
      </c>
    </row>
    <row r="64" spans="1:33" x14ac:dyDescent="0.25">
      <c r="A64" s="2" t="s">
        <v>128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5">
      <c r="A65" t="s">
        <v>29</v>
      </c>
    </row>
    <row r="66" spans="1:19" x14ac:dyDescent="0.25">
      <c r="A66" s="1" t="s">
        <v>30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5">
      <c r="A67" s="2" t="s">
        <v>175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5">
      <c r="A68" s="2" t="s">
        <v>129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>
        <v>2</v>
      </c>
      <c r="O68" s="2"/>
      <c r="P68" s="2"/>
      <c r="Q68" s="2"/>
      <c r="R68" s="2"/>
      <c r="S68" s="2"/>
    </row>
    <row r="69" spans="1:19" x14ac:dyDescent="0.25">
      <c r="A69" s="2" t="s">
        <v>193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5">
      <c r="A70" t="s">
        <v>31</v>
      </c>
    </row>
    <row r="71" spans="1:19" x14ac:dyDescent="0.25">
      <c r="A71" s="8" t="s">
        <v>212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x14ac:dyDescent="0.25">
      <c r="A72" s="4" t="s">
        <v>203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25">
      <c r="A73" t="s">
        <v>32</v>
      </c>
    </row>
    <row r="74" spans="1:19" x14ac:dyDescent="0.25">
      <c r="A74" s="8" t="s">
        <v>213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25">
      <c r="A75" t="s">
        <v>80</v>
      </c>
    </row>
    <row r="76" spans="1:19" x14ac:dyDescent="0.25">
      <c r="A76" s="1" t="s">
        <v>33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8" t="s">
        <v>214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x14ac:dyDescent="0.25">
      <c r="A78" t="s">
        <v>81</v>
      </c>
    </row>
    <row r="79" spans="1:19" x14ac:dyDescent="0.25">
      <c r="A79" t="s">
        <v>82</v>
      </c>
    </row>
    <row r="80" spans="1:19" x14ac:dyDescent="0.25">
      <c r="A80" s="2" t="s">
        <v>176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43" x14ac:dyDescent="0.25">
      <c r="A81" s="8" t="s">
        <v>215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>
        <v>2</v>
      </c>
      <c r="O81" s="8"/>
      <c r="P81" s="8"/>
      <c r="Q81" s="8"/>
      <c r="R81" s="8"/>
      <c r="S81" s="8"/>
    </row>
    <row r="82" spans="1:43" x14ac:dyDescent="0.25">
      <c r="A82" t="s">
        <v>34</v>
      </c>
    </row>
    <row r="83" spans="1:43" x14ac:dyDescent="0.25">
      <c r="A83" t="s">
        <v>35</v>
      </c>
      <c r="C83">
        <v>2</v>
      </c>
      <c r="G83">
        <v>2</v>
      </c>
      <c r="I83">
        <v>2</v>
      </c>
      <c r="N83">
        <v>2</v>
      </c>
      <c r="P83">
        <v>2</v>
      </c>
      <c r="AA83">
        <v>2</v>
      </c>
      <c r="AC83">
        <v>2</v>
      </c>
      <c r="AE83">
        <v>2</v>
      </c>
      <c r="AG83">
        <v>2</v>
      </c>
      <c r="AI83">
        <v>2</v>
      </c>
      <c r="AK83">
        <v>2</v>
      </c>
      <c r="AQ83">
        <v>2</v>
      </c>
    </row>
    <row r="84" spans="1:43" x14ac:dyDescent="0.25">
      <c r="A84" t="s">
        <v>83</v>
      </c>
    </row>
    <row r="85" spans="1:43" x14ac:dyDescent="0.25">
      <c r="A85" t="s">
        <v>36</v>
      </c>
    </row>
    <row r="86" spans="1:43" x14ac:dyDescent="0.25">
      <c r="A86" s="2" t="s">
        <v>130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43" x14ac:dyDescent="0.25">
      <c r="A87" t="s">
        <v>84</v>
      </c>
    </row>
    <row r="88" spans="1:43" x14ac:dyDescent="0.25">
      <c r="A88" s="2" t="s">
        <v>131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43" x14ac:dyDescent="0.25">
      <c r="A89" t="s">
        <v>37</v>
      </c>
    </row>
    <row r="90" spans="1:43" x14ac:dyDescent="0.25">
      <c r="A90" t="s">
        <v>206</v>
      </c>
    </row>
    <row r="91" spans="1:43" x14ac:dyDescent="0.25">
      <c r="A91" s="1" t="s">
        <v>38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43" x14ac:dyDescent="0.25">
      <c r="A92" s="2" t="s">
        <v>177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43" x14ac:dyDescent="0.25">
      <c r="A93" s="2" t="s">
        <v>195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43" x14ac:dyDescent="0.25">
      <c r="A94" t="s">
        <v>85</v>
      </c>
    </row>
    <row r="95" spans="1:43" x14ac:dyDescent="0.25">
      <c r="A95" t="s">
        <v>111</v>
      </c>
    </row>
    <row r="96" spans="1:43" x14ac:dyDescent="0.25">
      <c r="A96" s="2" t="s">
        <v>132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37" x14ac:dyDescent="0.25">
      <c r="A97" s="2" t="s">
        <v>153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37" x14ac:dyDescent="0.25">
      <c r="A98" t="s">
        <v>39</v>
      </c>
    </row>
    <row r="99" spans="1:37" x14ac:dyDescent="0.25">
      <c r="A99" s="2" t="s">
        <v>133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37" x14ac:dyDescent="0.25">
      <c r="A100" t="s">
        <v>40</v>
      </c>
    </row>
    <row r="101" spans="1:37" x14ac:dyDescent="0.25">
      <c r="A101" s="4" t="s">
        <v>86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37" x14ac:dyDescent="0.25">
      <c r="A102" s="8" t="s">
        <v>216</v>
      </c>
      <c r="B102" s="8"/>
      <c r="C102" s="8"/>
      <c r="D102" s="8"/>
      <c r="E102" s="8"/>
      <c r="F102" s="8"/>
      <c r="G102" s="8"/>
      <c r="H102" s="8">
        <v>2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37" x14ac:dyDescent="0.25">
      <c r="A103" s="2" t="s">
        <v>134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37" x14ac:dyDescent="0.25">
      <c r="A104" s="8" t="s">
        <v>217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37" x14ac:dyDescent="0.25">
      <c r="A105" s="5" t="s">
        <v>246</v>
      </c>
    </row>
    <row r="106" spans="1:37" x14ac:dyDescent="0.25">
      <c r="A106" s="8" t="s">
        <v>247</v>
      </c>
    </row>
    <row r="107" spans="1:37" x14ac:dyDescent="0.25">
      <c r="A107" s="8" t="s">
        <v>254</v>
      </c>
    </row>
    <row r="108" spans="1:37" x14ac:dyDescent="0.25">
      <c r="A108" s="5" t="s">
        <v>115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37" x14ac:dyDescent="0.25">
      <c r="A109" s="2" t="s">
        <v>178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37" x14ac:dyDescent="0.25">
      <c r="A110" s="2" t="s">
        <v>194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37" x14ac:dyDescent="0.25">
      <c r="A111" s="2" t="s">
        <v>135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37" x14ac:dyDescent="0.25">
      <c r="A112" s="2" t="s">
        <v>179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AA112">
        <v>2</v>
      </c>
      <c r="AC112">
        <v>2</v>
      </c>
      <c r="AG112">
        <v>2</v>
      </c>
      <c r="AK112">
        <v>2</v>
      </c>
    </row>
    <row r="113" spans="1:32" x14ac:dyDescent="0.25">
      <c r="A113" t="s">
        <v>87</v>
      </c>
      <c r="D113">
        <v>2</v>
      </c>
    </row>
    <row r="114" spans="1:32" x14ac:dyDescent="0.25">
      <c r="A114" s="1" t="s">
        <v>113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32" x14ac:dyDescent="0.25">
      <c r="A115" s="2" t="s">
        <v>180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32" x14ac:dyDescent="0.25">
      <c r="A116" t="s">
        <v>88</v>
      </c>
    </row>
    <row r="117" spans="1:32" x14ac:dyDescent="0.25">
      <c r="A117" t="s">
        <v>89</v>
      </c>
    </row>
    <row r="118" spans="1:32" x14ac:dyDescent="0.25">
      <c r="A118" s="8" t="s">
        <v>259</v>
      </c>
    </row>
    <row r="119" spans="1:32" x14ac:dyDescent="0.25">
      <c r="A119" s="2" t="s">
        <v>136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32" x14ac:dyDescent="0.25">
      <c r="A120" s="2" t="s">
        <v>192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AF120">
        <v>2</v>
      </c>
    </row>
    <row r="121" spans="1:32" x14ac:dyDescent="0.25">
      <c r="A121" s="2" t="s">
        <v>137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32" x14ac:dyDescent="0.25">
      <c r="A122" s="1" t="s">
        <v>41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32" x14ac:dyDescent="0.25">
      <c r="A123" t="s">
        <v>42</v>
      </c>
    </row>
    <row r="124" spans="1:32" x14ac:dyDescent="0.25">
      <c r="A124" s="8" t="s">
        <v>218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32" x14ac:dyDescent="0.25">
      <c r="A125" t="s">
        <v>43</v>
      </c>
    </row>
    <row r="126" spans="1:32" x14ac:dyDescent="0.25">
      <c r="A126" s="2" t="s">
        <v>163</v>
      </c>
      <c r="B126" s="2"/>
      <c r="C126" s="2">
        <v>2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32" x14ac:dyDescent="0.25">
      <c r="A127" s="8" t="s">
        <v>235</v>
      </c>
      <c r="B127">
        <v>1</v>
      </c>
      <c r="D127">
        <v>2</v>
      </c>
      <c r="E127">
        <v>2</v>
      </c>
      <c r="F127">
        <v>2</v>
      </c>
      <c r="H127">
        <v>2</v>
      </c>
      <c r="I127">
        <v>2</v>
      </c>
      <c r="K127">
        <v>2</v>
      </c>
      <c r="M127">
        <v>2</v>
      </c>
      <c r="N127">
        <v>2</v>
      </c>
    </row>
    <row r="128" spans="1:32" x14ac:dyDescent="0.25">
      <c r="A128" s="2" t="s">
        <v>164</v>
      </c>
      <c r="B128" s="2"/>
      <c r="C128" s="2"/>
      <c r="D128" s="2"/>
      <c r="E128" s="2"/>
      <c r="F128" s="2"/>
      <c r="G128" s="2"/>
      <c r="H128" s="2">
        <v>2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37" x14ac:dyDescent="0.25">
      <c r="A129" s="1" t="s">
        <v>44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37" x14ac:dyDescent="0.25">
      <c r="A130" t="s">
        <v>45</v>
      </c>
    </row>
    <row r="131" spans="1:37" x14ac:dyDescent="0.25">
      <c r="A131" t="s">
        <v>90</v>
      </c>
    </row>
    <row r="132" spans="1:37" x14ac:dyDescent="0.25">
      <c r="A132" s="2" t="s">
        <v>138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37" x14ac:dyDescent="0.25">
      <c r="A133" t="s">
        <v>91</v>
      </c>
    </row>
    <row r="134" spans="1:37" x14ac:dyDescent="0.25">
      <c r="A134" s="8" t="s">
        <v>241</v>
      </c>
    </row>
    <row r="135" spans="1:37" x14ac:dyDescent="0.25">
      <c r="A135" s="2" t="s">
        <v>139</v>
      </c>
      <c r="B135" s="2"/>
      <c r="C135" s="2">
        <v>2</v>
      </c>
      <c r="D135" s="2">
        <v>2</v>
      </c>
      <c r="E135" s="2"/>
      <c r="F135" s="2"/>
      <c r="G135" s="2"/>
      <c r="H135" s="2">
        <v>1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X135">
        <v>2</v>
      </c>
    </row>
    <row r="136" spans="1:37" x14ac:dyDescent="0.25">
      <c r="A136" t="s">
        <v>92</v>
      </c>
    </row>
    <row r="137" spans="1:37" x14ac:dyDescent="0.25">
      <c r="A137" s="2" t="s">
        <v>200</v>
      </c>
      <c r="B137" s="2"/>
      <c r="C137" s="2">
        <v>2</v>
      </c>
      <c r="D137" s="2">
        <v>2</v>
      </c>
      <c r="E137" s="2"/>
      <c r="F137" s="2"/>
      <c r="G137" s="2">
        <v>2</v>
      </c>
      <c r="H137" s="2"/>
      <c r="I137" s="2">
        <v>2</v>
      </c>
      <c r="J137" s="2"/>
      <c r="K137" s="2">
        <v>2</v>
      </c>
      <c r="L137" s="2"/>
      <c r="M137" s="2"/>
      <c r="N137" s="2">
        <v>2</v>
      </c>
      <c r="O137" s="2"/>
      <c r="P137" s="2">
        <v>2</v>
      </c>
      <c r="Q137" s="2"/>
      <c r="R137" s="2"/>
      <c r="S137" s="2"/>
    </row>
    <row r="138" spans="1:37" x14ac:dyDescent="0.25">
      <c r="A138" s="2" t="s">
        <v>181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37" x14ac:dyDescent="0.25">
      <c r="A139" t="s">
        <v>46</v>
      </c>
    </row>
    <row r="140" spans="1:37" x14ac:dyDescent="0.25">
      <c r="A140" t="s">
        <v>93</v>
      </c>
    </row>
    <row r="141" spans="1:37" x14ac:dyDescent="0.25">
      <c r="A141" t="s">
        <v>94</v>
      </c>
    </row>
    <row r="142" spans="1:37" x14ac:dyDescent="0.25">
      <c r="A142" t="s">
        <v>95</v>
      </c>
    </row>
    <row r="143" spans="1:37" x14ac:dyDescent="0.25">
      <c r="A143" t="s">
        <v>47</v>
      </c>
      <c r="B143">
        <v>2</v>
      </c>
      <c r="D143">
        <v>2</v>
      </c>
      <c r="F143">
        <v>2</v>
      </c>
      <c r="G143">
        <v>2</v>
      </c>
      <c r="H143">
        <v>2</v>
      </c>
      <c r="I143">
        <v>2</v>
      </c>
      <c r="J143">
        <v>2</v>
      </c>
      <c r="K143">
        <v>2</v>
      </c>
      <c r="M143">
        <v>2</v>
      </c>
      <c r="N143">
        <v>2</v>
      </c>
      <c r="O143">
        <v>2</v>
      </c>
      <c r="P143">
        <v>2</v>
      </c>
      <c r="U143">
        <v>2</v>
      </c>
      <c r="AA143" s="6"/>
      <c r="AB143" s="6"/>
      <c r="AC143" s="6"/>
      <c r="AD143" s="6"/>
      <c r="AE143">
        <v>2</v>
      </c>
      <c r="AI143">
        <v>2</v>
      </c>
      <c r="AK143">
        <v>2</v>
      </c>
    </row>
    <row r="144" spans="1:37" x14ac:dyDescent="0.25">
      <c r="A144" s="1" t="s">
        <v>48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31" x14ac:dyDescent="0.25">
      <c r="A145" t="s">
        <v>49</v>
      </c>
    </row>
    <row r="146" spans="1:31" x14ac:dyDescent="0.25">
      <c r="A146" s="2" t="s">
        <v>196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31" x14ac:dyDescent="0.25">
      <c r="A147" s="2" t="s">
        <v>158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W147">
        <f>2</f>
        <v>2</v>
      </c>
      <c r="AA147">
        <v>2</v>
      </c>
      <c r="AE147">
        <v>2</v>
      </c>
    </row>
    <row r="148" spans="1:31" x14ac:dyDescent="0.25">
      <c r="A148" t="s">
        <v>96</v>
      </c>
      <c r="Z148" s="6"/>
    </row>
    <row r="149" spans="1:31" x14ac:dyDescent="0.25">
      <c r="A149" t="s">
        <v>50</v>
      </c>
    </row>
    <row r="150" spans="1:31" x14ac:dyDescent="0.25">
      <c r="A150" s="8" t="s">
        <v>219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31" x14ac:dyDescent="0.25">
      <c r="A151" s="6" t="s">
        <v>154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31" x14ac:dyDescent="0.25">
      <c r="A152" s="2" t="s">
        <v>168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6"/>
      <c r="U152" s="6"/>
      <c r="V152" s="6"/>
      <c r="W152" s="6"/>
      <c r="X152" s="6"/>
      <c r="Y152" s="6"/>
    </row>
    <row r="153" spans="1:31" x14ac:dyDescent="0.25">
      <c r="A153" s="2" t="s">
        <v>140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31" x14ac:dyDescent="0.25">
      <c r="A154" s="1" t="s">
        <v>114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31" x14ac:dyDescent="0.25">
      <c r="A155" s="8" t="s">
        <v>220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31" x14ac:dyDescent="0.25">
      <c r="A156" s="8" t="s">
        <v>207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4"/>
      <c r="U156" s="4"/>
    </row>
    <row r="157" spans="1:31" x14ac:dyDescent="0.25">
      <c r="A157" s="2" t="s">
        <v>141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31" x14ac:dyDescent="0.25">
      <c r="A158" s="2" t="s">
        <v>182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31" x14ac:dyDescent="0.25">
      <c r="A159" t="s">
        <v>97</v>
      </c>
    </row>
    <row r="160" spans="1:31" x14ac:dyDescent="0.25">
      <c r="A160" s="8" t="s">
        <v>221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x14ac:dyDescent="0.25">
      <c r="A161" s="8" t="s">
        <v>222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x14ac:dyDescent="0.25">
      <c r="A162" t="s">
        <v>98</v>
      </c>
    </row>
    <row r="163" spans="1:19" x14ac:dyDescent="0.25">
      <c r="A163" s="8" t="s">
        <v>237</v>
      </c>
    </row>
    <row r="164" spans="1:19" x14ac:dyDescent="0.25">
      <c r="A164" s="2" t="s">
        <v>201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x14ac:dyDescent="0.25">
      <c r="A165" s="8" t="s">
        <v>258</v>
      </c>
    </row>
    <row r="166" spans="1:19" x14ac:dyDescent="0.25">
      <c r="A166" t="s">
        <v>99</v>
      </c>
    </row>
    <row r="167" spans="1:19" x14ac:dyDescent="0.25">
      <c r="A167" s="1" t="s">
        <v>51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x14ac:dyDescent="0.25">
      <c r="A168" t="s">
        <v>100</v>
      </c>
    </row>
    <row r="169" spans="1:19" x14ac:dyDescent="0.25">
      <c r="A169" s="8" t="s">
        <v>223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x14ac:dyDescent="0.25">
      <c r="A170" t="s">
        <v>52</v>
      </c>
    </row>
    <row r="171" spans="1:19" x14ac:dyDescent="0.25">
      <c r="A171" s="4" t="s">
        <v>248</v>
      </c>
      <c r="B171" s="4"/>
      <c r="C171" s="4"/>
    </row>
    <row r="172" spans="1:19" x14ac:dyDescent="0.25">
      <c r="A172" t="s">
        <v>53</v>
      </c>
      <c r="B172">
        <v>2</v>
      </c>
      <c r="D172">
        <v>2</v>
      </c>
      <c r="F172">
        <v>2</v>
      </c>
      <c r="H172">
        <v>2</v>
      </c>
      <c r="J172">
        <v>2</v>
      </c>
      <c r="M172">
        <v>2</v>
      </c>
      <c r="O172">
        <v>2</v>
      </c>
      <c r="P172">
        <v>2</v>
      </c>
    </row>
    <row r="173" spans="1:19" x14ac:dyDescent="0.25">
      <c r="A173" s="2" t="s">
        <v>142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x14ac:dyDescent="0.25">
      <c r="A174" s="2" t="s">
        <v>143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x14ac:dyDescent="0.25">
      <c r="A175" t="s">
        <v>101</v>
      </c>
    </row>
    <row r="176" spans="1:19" x14ac:dyDescent="0.25">
      <c r="A176" t="s">
        <v>155</v>
      </c>
    </row>
    <row r="177" spans="1:19" x14ac:dyDescent="0.25">
      <c r="A177" s="2" t="s">
        <v>191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x14ac:dyDescent="0.25">
      <c r="A178" s="1" t="s">
        <v>54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25">
      <c r="A179" t="s">
        <v>55</v>
      </c>
    </row>
    <row r="180" spans="1:19" x14ac:dyDescent="0.25">
      <c r="A180" t="s">
        <v>102</v>
      </c>
      <c r="D180">
        <v>2</v>
      </c>
    </row>
    <row r="181" spans="1:19" x14ac:dyDescent="0.25">
      <c r="A181" s="2" t="s">
        <v>144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x14ac:dyDescent="0.25">
      <c r="A182" t="s">
        <v>56</v>
      </c>
    </row>
    <row r="183" spans="1:19" x14ac:dyDescent="0.25">
      <c r="A183" t="s">
        <v>236</v>
      </c>
    </row>
    <row r="184" spans="1:19" x14ac:dyDescent="0.25">
      <c r="A184" s="8" t="s">
        <v>224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x14ac:dyDescent="0.25">
      <c r="A185" s="2" t="s">
        <v>145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x14ac:dyDescent="0.25">
      <c r="A186" s="2" t="s">
        <v>146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x14ac:dyDescent="0.25">
      <c r="A187" t="s">
        <v>103</v>
      </c>
    </row>
    <row r="188" spans="1:19" x14ac:dyDescent="0.25">
      <c r="A188" s="2" t="s">
        <v>147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x14ac:dyDescent="0.25">
      <c r="A189" t="s">
        <v>104</v>
      </c>
    </row>
    <row r="190" spans="1:19" x14ac:dyDescent="0.25">
      <c r="A190" s="2" t="s">
        <v>148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x14ac:dyDescent="0.25">
      <c r="A191" s="2" t="s">
        <v>253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x14ac:dyDescent="0.25">
      <c r="A192" t="s">
        <v>57</v>
      </c>
    </row>
    <row r="193" spans="1:19" x14ac:dyDescent="0.25">
      <c r="A193" s="2" t="s">
        <v>149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x14ac:dyDescent="0.25">
      <c r="A194" s="8" t="s">
        <v>238</v>
      </c>
    </row>
    <row r="195" spans="1:19" x14ac:dyDescent="0.25">
      <c r="A195" s="2" t="s">
        <v>150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x14ac:dyDescent="0.25">
      <c r="A196" s="2" t="s">
        <v>202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x14ac:dyDescent="0.25">
      <c r="A197" s="2" t="s">
        <v>151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x14ac:dyDescent="0.25">
      <c r="A198" s="2" t="s">
        <v>183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x14ac:dyDescent="0.25">
      <c r="A199" s="1" t="s">
        <v>116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x14ac:dyDescent="0.25">
      <c r="A200" t="s">
        <v>105</v>
      </c>
    </row>
    <row r="201" spans="1:19" x14ac:dyDescent="0.25">
      <c r="A201" s="8" t="s">
        <v>240</v>
      </c>
    </row>
    <row r="202" spans="1:19" x14ac:dyDescent="0.25">
      <c r="A202" t="s">
        <v>106</v>
      </c>
    </row>
    <row r="203" spans="1:19" x14ac:dyDescent="0.25">
      <c r="A203" s="8" t="s">
        <v>225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x14ac:dyDescent="0.25">
      <c r="A204" s="1" t="s">
        <v>58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x14ac:dyDescent="0.25">
      <c r="A205" t="s">
        <v>59</v>
      </c>
    </row>
    <row r="206" spans="1:19" x14ac:dyDescent="0.25">
      <c r="A206" s="1" t="s">
        <v>60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x14ac:dyDescent="0.25">
      <c r="A207" t="s">
        <v>61</v>
      </c>
    </row>
    <row r="208" spans="1:19" x14ac:dyDescent="0.25">
      <c r="A208" s="2" t="s">
        <v>184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37" x14ac:dyDescent="0.25">
      <c r="A209" s="2" t="s">
        <v>156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37" x14ac:dyDescent="0.25">
      <c r="A210" s="8" t="s">
        <v>226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37" x14ac:dyDescent="0.25">
      <c r="A211" t="s">
        <v>62</v>
      </c>
    </row>
    <row r="212" spans="1:37" x14ac:dyDescent="0.25">
      <c r="A212" s="2" t="s">
        <v>185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37" x14ac:dyDescent="0.25">
      <c r="A213" t="s">
        <v>63</v>
      </c>
      <c r="AE213">
        <v>1</v>
      </c>
      <c r="AG213">
        <v>2</v>
      </c>
      <c r="AK213">
        <v>2</v>
      </c>
    </row>
    <row r="214" spans="1:37" x14ac:dyDescent="0.25">
      <c r="A214" t="s">
        <v>188</v>
      </c>
    </row>
    <row r="215" spans="1:37" x14ac:dyDescent="0.25">
      <c r="A215" s="2" t="s">
        <v>186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37" x14ac:dyDescent="0.25">
      <c r="A216" s="1" t="s">
        <v>109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37" x14ac:dyDescent="0.25">
      <c r="A217" t="s">
        <v>107</v>
      </c>
      <c r="U217">
        <v>2</v>
      </c>
    </row>
    <row r="218" spans="1:37" x14ac:dyDescent="0.25">
      <c r="A218" s="1" t="s">
        <v>110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37" x14ac:dyDescent="0.25">
      <c r="A219" t="s">
        <v>108</v>
      </c>
    </row>
    <row r="220" spans="1:37" x14ac:dyDescent="0.25">
      <c r="A220" s="2" t="s">
        <v>152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</sheetData>
  <sortState ref="A7:AQ220">
    <sortCondition ref="A7:A2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9"/>
  <sheetViews>
    <sheetView workbookViewId="0">
      <pane xSplit="1" ySplit="5" topLeftCell="B110" activePane="bottomRight" state="frozen"/>
      <selection pane="topRight" activeCell="B1" sqref="B1"/>
      <selection pane="bottomLeft" activeCell="A6" sqref="A6"/>
      <selection pane="bottomRight" activeCell="I142" sqref="I142"/>
    </sheetView>
  </sheetViews>
  <sheetFormatPr defaultRowHeight="15" x14ac:dyDescent="0.25"/>
  <cols>
    <col min="1" max="1" width="20.5703125" customWidth="1"/>
    <col min="2" max="2" width="17.5703125" bestFit="1" customWidth="1"/>
    <col min="3" max="3" width="8.7109375" bestFit="1" customWidth="1"/>
    <col min="4" max="5" width="9.7109375" bestFit="1" customWidth="1"/>
    <col min="6" max="10" width="9.7109375" customWidth="1"/>
    <col min="11" max="11" width="16.42578125" customWidth="1"/>
    <col min="12" max="12" width="9.7109375" bestFit="1" customWidth="1"/>
    <col min="13" max="14" width="9.42578125" bestFit="1" customWidth="1"/>
    <col min="15" max="15" width="9.42578125" customWidth="1"/>
    <col min="16" max="16" width="9.42578125" bestFit="1" customWidth="1"/>
    <col min="17" max="19" width="10.42578125" bestFit="1" customWidth="1"/>
    <col min="20" max="21" width="9.42578125" bestFit="1" customWidth="1"/>
    <col min="22" max="23" width="10.42578125" bestFit="1" customWidth="1"/>
  </cols>
  <sheetData>
    <row r="1" spans="1:23" x14ac:dyDescent="0.25">
      <c r="A1" t="s">
        <v>5</v>
      </c>
    </row>
    <row r="2" spans="1:23" x14ac:dyDescent="0.25">
      <c r="A2" t="s">
        <v>1</v>
      </c>
    </row>
    <row r="4" spans="1:23" x14ac:dyDescent="0.25">
      <c r="A4" s="1" t="s">
        <v>9</v>
      </c>
      <c r="B4" s="1" t="s">
        <v>119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23" x14ac:dyDescent="0.25">
      <c r="B5" s="7">
        <v>42767</v>
      </c>
      <c r="C5" s="7">
        <v>42774</v>
      </c>
      <c r="D5" s="7">
        <v>42781</v>
      </c>
      <c r="E5" s="7">
        <v>42788</v>
      </c>
      <c r="F5" s="7">
        <v>42795</v>
      </c>
      <c r="G5" s="7">
        <v>42802</v>
      </c>
      <c r="H5" s="7">
        <v>42816</v>
      </c>
      <c r="I5" s="7">
        <v>42823</v>
      </c>
      <c r="J5" s="7">
        <v>42830</v>
      </c>
      <c r="K5" s="1" t="s">
        <v>227</v>
      </c>
      <c r="L5" s="7">
        <v>42627</v>
      </c>
      <c r="M5" s="7">
        <v>42634</v>
      </c>
      <c r="N5" s="7">
        <v>42641</v>
      </c>
      <c r="O5" s="7">
        <v>42642</v>
      </c>
      <c r="P5" s="7">
        <v>42648</v>
      </c>
      <c r="Q5" s="7">
        <v>42655</v>
      </c>
      <c r="R5" s="7">
        <v>42662</v>
      </c>
      <c r="S5" s="7">
        <v>42669</v>
      </c>
      <c r="T5" s="7">
        <v>42676</v>
      </c>
      <c r="U5" s="7">
        <v>42683</v>
      </c>
      <c r="V5" s="7">
        <v>42690</v>
      </c>
      <c r="W5" s="7">
        <v>42704</v>
      </c>
    </row>
    <row r="6" spans="1:23" x14ac:dyDescent="0.25">
      <c r="A6" s="1" t="s">
        <v>12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23" x14ac:dyDescent="0.25">
      <c r="A7" s="8" t="s">
        <v>242</v>
      </c>
    </row>
    <row r="8" spans="1:23" x14ac:dyDescent="0.25">
      <c r="A8" t="s">
        <v>15</v>
      </c>
    </row>
    <row r="9" spans="1:23" x14ac:dyDescent="0.25">
      <c r="A9" t="s">
        <v>16</v>
      </c>
    </row>
    <row r="10" spans="1:23" x14ac:dyDescent="0.25">
      <c r="A10" s="2" t="s">
        <v>122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P10">
        <v>2</v>
      </c>
    </row>
    <row r="11" spans="1:23" x14ac:dyDescent="0.25">
      <c r="A11" t="s">
        <v>68</v>
      </c>
    </row>
    <row r="12" spans="1:23" x14ac:dyDescent="0.25">
      <c r="A12" t="s">
        <v>118</v>
      </c>
    </row>
    <row r="13" spans="1:23" x14ac:dyDescent="0.25">
      <c r="A13" t="s">
        <v>69</v>
      </c>
    </row>
    <row r="14" spans="1:23" x14ac:dyDescent="0.25">
      <c r="A14" t="s">
        <v>70</v>
      </c>
    </row>
    <row r="15" spans="1:23" x14ac:dyDescent="0.25">
      <c r="A15" s="2" t="s">
        <v>123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23" x14ac:dyDescent="0.25">
      <c r="A16" s="2" t="s">
        <v>170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23" x14ac:dyDescent="0.25">
      <c r="A17" t="s">
        <v>17</v>
      </c>
      <c r="C17">
        <v>2</v>
      </c>
      <c r="D17">
        <v>2</v>
      </c>
      <c r="E17">
        <v>2</v>
      </c>
      <c r="G17">
        <v>2</v>
      </c>
      <c r="H17">
        <v>2</v>
      </c>
      <c r="L17">
        <v>2</v>
      </c>
      <c r="N17">
        <v>2</v>
      </c>
      <c r="Q17">
        <v>2</v>
      </c>
      <c r="R17">
        <v>2</v>
      </c>
      <c r="S17">
        <v>2</v>
      </c>
      <c r="T17">
        <v>2</v>
      </c>
      <c r="U17">
        <v>2</v>
      </c>
      <c r="V17">
        <v>2</v>
      </c>
      <c r="W17">
        <v>2</v>
      </c>
    </row>
    <row r="18" spans="1:23" x14ac:dyDescent="0.2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23" x14ac:dyDescent="0.25">
      <c r="A19" s="8" t="s">
        <v>211</v>
      </c>
    </row>
    <row r="20" spans="1:23" x14ac:dyDescent="0.25">
      <c r="A20" s="2" t="s">
        <v>71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23" x14ac:dyDescent="0.25">
      <c r="A21" s="2" t="s">
        <v>124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O21">
        <v>2</v>
      </c>
    </row>
    <row r="22" spans="1:23" x14ac:dyDescent="0.25">
      <c r="A22" t="s">
        <v>18</v>
      </c>
    </row>
    <row r="23" spans="1:23" x14ac:dyDescent="0.25">
      <c r="A23" s="8" t="s">
        <v>230</v>
      </c>
    </row>
    <row r="24" spans="1:23" x14ac:dyDescent="0.25">
      <c r="A24" s="8" t="s">
        <v>232</v>
      </c>
    </row>
    <row r="25" spans="1:23" x14ac:dyDescent="0.25">
      <c r="A25" t="s">
        <v>72</v>
      </c>
    </row>
    <row r="26" spans="1:23" x14ac:dyDescent="0.25">
      <c r="A26" s="2" t="s">
        <v>171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23" x14ac:dyDescent="0.25">
      <c r="A27" s="2" t="s">
        <v>197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23" x14ac:dyDescent="0.25">
      <c r="A28" t="s">
        <v>73</v>
      </c>
    </row>
    <row r="29" spans="1:23" x14ac:dyDescent="0.25">
      <c r="A29" s="2" t="s">
        <v>161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23" x14ac:dyDescent="0.25">
      <c r="A30" s="2" t="s">
        <v>125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23" x14ac:dyDescent="0.25">
      <c r="A31" s="2" t="s">
        <v>162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23" x14ac:dyDescent="0.25">
      <c r="A32" t="s">
        <v>19</v>
      </c>
    </row>
    <row r="33" spans="1:21" x14ac:dyDescent="0.25">
      <c r="A33" s="2" t="s">
        <v>172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21" x14ac:dyDescent="0.25">
      <c r="A34" t="s">
        <v>20</v>
      </c>
      <c r="L34">
        <v>2</v>
      </c>
    </row>
    <row r="35" spans="1:21" x14ac:dyDescent="0.25">
      <c r="A35" s="8" t="s">
        <v>231</v>
      </c>
    </row>
    <row r="36" spans="1:21" x14ac:dyDescent="0.25">
      <c r="A36" t="s">
        <v>21</v>
      </c>
      <c r="B36">
        <v>1</v>
      </c>
    </row>
    <row r="37" spans="1:21" x14ac:dyDescent="0.25">
      <c r="A37" t="s">
        <v>121</v>
      </c>
      <c r="O37">
        <v>2</v>
      </c>
      <c r="P37">
        <v>2</v>
      </c>
      <c r="Q37">
        <v>2</v>
      </c>
    </row>
    <row r="38" spans="1:21" x14ac:dyDescent="0.25">
      <c r="A38" s="1" t="s">
        <v>22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21" x14ac:dyDescent="0.25">
      <c r="A39" t="s">
        <v>23</v>
      </c>
    </row>
    <row r="40" spans="1:21" x14ac:dyDescent="0.25">
      <c r="A40" s="2" t="s">
        <v>173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21" x14ac:dyDescent="0.25">
      <c r="A41" s="8" t="s">
        <v>257</v>
      </c>
    </row>
    <row r="42" spans="1:21" x14ac:dyDescent="0.25">
      <c r="A42" t="s">
        <v>74</v>
      </c>
    </row>
    <row r="43" spans="1:21" x14ac:dyDescent="0.25">
      <c r="A43" t="s">
        <v>75</v>
      </c>
      <c r="C43">
        <v>2</v>
      </c>
      <c r="I43">
        <v>2</v>
      </c>
      <c r="L43">
        <v>2</v>
      </c>
      <c r="M43">
        <v>2</v>
      </c>
      <c r="N43">
        <v>2</v>
      </c>
      <c r="P43">
        <v>2</v>
      </c>
      <c r="Q43">
        <v>2</v>
      </c>
      <c r="R43">
        <v>2</v>
      </c>
      <c r="S43">
        <v>2</v>
      </c>
      <c r="T43">
        <v>2</v>
      </c>
      <c r="U43">
        <v>2</v>
      </c>
    </row>
    <row r="44" spans="1:21" x14ac:dyDescent="0.25">
      <c r="A44" t="s">
        <v>76</v>
      </c>
      <c r="L44">
        <v>2</v>
      </c>
      <c r="N44">
        <v>2</v>
      </c>
      <c r="P44">
        <v>2</v>
      </c>
      <c r="R44">
        <v>2</v>
      </c>
      <c r="S44">
        <v>2</v>
      </c>
      <c r="T44">
        <v>2</v>
      </c>
    </row>
    <row r="45" spans="1:21" x14ac:dyDescent="0.25">
      <c r="A45" s="8" t="s">
        <v>234</v>
      </c>
    </row>
    <row r="46" spans="1:21" x14ac:dyDescent="0.25">
      <c r="A46" s="8" t="s">
        <v>239</v>
      </c>
    </row>
    <row r="47" spans="1:21" x14ac:dyDescent="0.25">
      <c r="A47" s="8" t="s">
        <v>233</v>
      </c>
    </row>
    <row r="48" spans="1:21" x14ac:dyDescent="0.25">
      <c r="A48" t="s">
        <v>24</v>
      </c>
    </row>
    <row r="49" spans="1:11" x14ac:dyDescent="0.25">
      <c r="A49" t="s">
        <v>77</v>
      </c>
    </row>
    <row r="50" spans="1:11" x14ac:dyDescent="0.25">
      <c r="A50" t="s">
        <v>189</v>
      </c>
    </row>
    <row r="51" spans="1:11" x14ac:dyDescent="0.25">
      <c r="A51" s="2" t="s">
        <v>126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 t="s">
        <v>174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t="s">
        <v>78</v>
      </c>
    </row>
    <row r="54" spans="1:11" x14ac:dyDescent="0.25">
      <c r="A54" t="s">
        <v>79</v>
      </c>
    </row>
    <row r="55" spans="1:11" x14ac:dyDescent="0.25">
      <c r="A55" s="8" t="s">
        <v>245</v>
      </c>
    </row>
    <row r="56" spans="1:11" x14ac:dyDescent="0.25">
      <c r="A56" s="1" t="s">
        <v>25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t="s">
        <v>26</v>
      </c>
    </row>
    <row r="58" spans="1:11" x14ac:dyDescent="0.25">
      <c r="A58" s="2" t="s">
        <v>127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t="s">
        <v>27</v>
      </c>
    </row>
    <row r="60" spans="1:11" x14ac:dyDescent="0.25">
      <c r="A60" s="1" t="s">
        <v>28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2" t="s">
        <v>199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8" t="s">
        <v>244</v>
      </c>
    </row>
    <row r="63" spans="1:11" x14ac:dyDescent="0.25">
      <c r="A63" s="2" t="s">
        <v>128</v>
      </c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t="s">
        <v>29</v>
      </c>
    </row>
    <row r="65" spans="1:22" x14ac:dyDescent="0.25">
      <c r="A65" s="1" t="s">
        <v>30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22" x14ac:dyDescent="0.25">
      <c r="A66" s="2" t="s">
        <v>175</v>
      </c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22" x14ac:dyDescent="0.25">
      <c r="A67" s="2" t="s">
        <v>129</v>
      </c>
      <c r="B67" s="2"/>
      <c r="C67" s="2"/>
      <c r="D67" s="2"/>
      <c r="E67" s="2"/>
      <c r="F67" s="2"/>
      <c r="G67" s="2"/>
      <c r="H67" s="2"/>
      <c r="I67" s="2"/>
      <c r="J67" s="2"/>
      <c r="K67" s="2"/>
      <c r="O67">
        <v>2</v>
      </c>
      <c r="P67">
        <v>2</v>
      </c>
      <c r="Q67">
        <v>2</v>
      </c>
      <c r="R67">
        <v>2</v>
      </c>
      <c r="S67">
        <v>2</v>
      </c>
      <c r="T67">
        <v>2</v>
      </c>
      <c r="U67">
        <v>2</v>
      </c>
      <c r="V67">
        <v>2</v>
      </c>
    </row>
    <row r="68" spans="1:22" x14ac:dyDescent="0.25">
      <c r="A68" s="2" t="s">
        <v>193</v>
      </c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22" x14ac:dyDescent="0.25">
      <c r="A69" t="s">
        <v>31</v>
      </c>
    </row>
    <row r="70" spans="1:22" x14ac:dyDescent="0.25">
      <c r="A70" s="8" t="s">
        <v>212</v>
      </c>
    </row>
    <row r="71" spans="1:22" x14ac:dyDescent="0.25">
      <c r="A71" s="4" t="s">
        <v>203</v>
      </c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22" x14ac:dyDescent="0.25">
      <c r="A72" t="s">
        <v>32</v>
      </c>
    </row>
    <row r="73" spans="1:22" x14ac:dyDescent="0.25">
      <c r="A73" s="8" t="s">
        <v>213</v>
      </c>
    </row>
    <row r="74" spans="1:22" x14ac:dyDescent="0.25">
      <c r="A74" t="s">
        <v>80</v>
      </c>
    </row>
    <row r="75" spans="1:22" x14ac:dyDescent="0.25">
      <c r="A75" s="1" t="s">
        <v>33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22" x14ac:dyDescent="0.25">
      <c r="A76" s="8" t="s">
        <v>214</v>
      </c>
      <c r="B76">
        <v>1</v>
      </c>
      <c r="D76">
        <v>2</v>
      </c>
    </row>
    <row r="77" spans="1:22" x14ac:dyDescent="0.25">
      <c r="A77" t="s">
        <v>81</v>
      </c>
    </row>
    <row r="78" spans="1:22" x14ac:dyDescent="0.25">
      <c r="A78" t="s">
        <v>82</v>
      </c>
      <c r="C78">
        <v>2</v>
      </c>
    </row>
    <row r="79" spans="1:22" x14ac:dyDescent="0.25">
      <c r="A79" s="2" t="s">
        <v>176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22" x14ac:dyDescent="0.25">
      <c r="A80" s="8" t="s">
        <v>215</v>
      </c>
      <c r="B80">
        <v>1</v>
      </c>
    </row>
    <row r="81" spans="1:23" x14ac:dyDescent="0.25">
      <c r="A81" t="s">
        <v>34</v>
      </c>
    </row>
    <row r="82" spans="1:23" x14ac:dyDescent="0.25">
      <c r="A82" t="s">
        <v>35</v>
      </c>
    </row>
    <row r="83" spans="1:23" x14ac:dyDescent="0.25">
      <c r="A83" t="s">
        <v>83</v>
      </c>
    </row>
    <row r="84" spans="1:23" x14ac:dyDescent="0.25">
      <c r="A84" t="s">
        <v>36</v>
      </c>
      <c r="L84">
        <v>2</v>
      </c>
      <c r="M84">
        <v>2</v>
      </c>
      <c r="N84">
        <v>2</v>
      </c>
      <c r="P84">
        <v>2</v>
      </c>
      <c r="Q84">
        <v>2</v>
      </c>
      <c r="R84">
        <v>2</v>
      </c>
      <c r="T84">
        <v>2</v>
      </c>
    </row>
    <row r="85" spans="1:23" x14ac:dyDescent="0.25">
      <c r="A85" s="2" t="s">
        <v>130</v>
      </c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23" x14ac:dyDescent="0.25">
      <c r="A86" t="s">
        <v>84</v>
      </c>
    </row>
    <row r="87" spans="1:23" x14ac:dyDescent="0.25">
      <c r="A87" s="2" t="s">
        <v>131</v>
      </c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23" x14ac:dyDescent="0.25">
      <c r="A88" t="s">
        <v>37</v>
      </c>
    </row>
    <row r="89" spans="1:23" x14ac:dyDescent="0.25">
      <c r="A89" t="s">
        <v>206</v>
      </c>
    </row>
    <row r="90" spans="1:23" x14ac:dyDescent="0.25">
      <c r="A90" s="1" t="s">
        <v>38</v>
      </c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23" x14ac:dyDescent="0.25">
      <c r="A91" s="2" t="s">
        <v>177</v>
      </c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23" x14ac:dyDescent="0.25">
      <c r="A92" s="2" t="s">
        <v>195</v>
      </c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23" x14ac:dyDescent="0.25">
      <c r="A93" t="s">
        <v>85</v>
      </c>
      <c r="O93">
        <v>2</v>
      </c>
      <c r="P93">
        <v>2</v>
      </c>
      <c r="Q93">
        <v>2</v>
      </c>
      <c r="S93">
        <v>2</v>
      </c>
      <c r="T93">
        <v>2</v>
      </c>
      <c r="U93">
        <v>2</v>
      </c>
      <c r="V93">
        <v>2</v>
      </c>
      <c r="W93">
        <v>2</v>
      </c>
    </row>
    <row r="94" spans="1:23" x14ac:dyDescent="0.25">
      <c r="A94" t="s">
        <v>111</v>
      </c>
      <c r="L94">
        <v>2</v>
      </c>
      <c r="M94">
        <v>2</v>
      </c>
      <c r="N94">
        <v>2</v>
      </c>
      <c r="P94">
        <v>2</v>
      </c>
      <c r="Q94">
        <v>2</v>
      </c>
      <c r="R94">
        <v>2</v>
      </c>
      <c r="S94">
        <v>2</v>
      </c>
      <c r="T94">
        <v>2</v>
      </c>
      <c r="U94">
        <v>2</v>
      </c>
      <c r="V94">
        <v>2</v>
      </c>
    </row>
    <row r="95" spans="1:23" x14ac:dyDescent="0.25">
      <c r="A95" s="2" t="s">
        <v>132</v>
      </c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23" x14ac:dyDescent="0.25">
      <c r="A96" s="2" t="s">
        <v>153</v>
      </c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24" x14ac:dyDescent="0.25">
      <c r="A97" t="s">
        <v>39</v>
      </c>
    </row>
    <row r="98" spans="1:24" x14ac:dyDescent="0.25">
      <c r="A98" s="2" t="s">
        <v>133</v>
      </c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24" x14ac:dyDescent="0.25">
      <c r="A99" t="s">
        <v>40</v>
      </c>
    </row>
    <row r="100" spans="1:24" x14ac:dyDescent="0.25">
      <c r="A100" s="4" t="s">
        <v>86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24" x14ac:dyDescent="0.25">
      <c r="A101" s="8" t="s">
        <v>216</v>
      </c>
      <c r="I101">
        <v>2</v>
      </c>
    </row>
    <row r="102" spans="1:24" x14ac:dyDescent="0.25">
      <c r="A102" s="2" t="s">
        <v>134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24" x14ac:dyDescent="0.25">
      <c r="A103" s="8" t="s">
        <v>217</v>
      </c>
    </row>
    <row r="104" spans="1:24" x14ac:dyDescent="0.25">
      <c r="A104" s="5" t="s">
        <v>246</v>
      </c>
    </row>
    <row r="105" spans="1:24" x14ac:dyDescent="0.25">
      <c r="A105" s="8" t="s">
        <v>247</v>
      </c>
    </row>
    <row r="106" spans="1:24" x14ac:dyDescent="0.25">
      <c r="A106" s="8" t="s">
        <v>254</v>
      </c>
    </row>
    <row r="107" spans="1:24" x14ac:dyDescent="0.25">
      <c r="A107" s="5" t="s">
        <v>115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24" x14ac:dyDescent="0.25">
      <c r="A108" s="2" t="s">
        <v>178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24" x14ac:dyDescent="0.25">
      <c r="A109" s="2" t="s">
        <v>194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24" x14ac:dyDescent="0.25">
      <c r="A110" s="2" t="s">
        <v>135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24" x14ac:dyDescent="0.25">
      <c r="A111" s="2" t="s">
        <v>179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X111" s="6"/>
    </row>
    <row r="112" spans="1:24" x14ac:dyDescent="0.25">
      <c r="A112" t="s">
        <v>87</v>
      </c>
    </row>
    <row r="113" spans="1:23" x14ac:dyDescent="0.25">
      <c r="A113" s="1" t="s">
        <v>113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23" x14ac:dyDescent="0.25">
      <c r="A114" s="2" t="s">
        <v>180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23" x14ac:dyDescent="0.25">
      <c r="A115" t="s">
        <v>88</v>
      </c>
    </row>
    <row r="116" spans="1:23" x14ac:dyDescent="0.25">
      <c r="A116" t="s">
        <v>89</v>
      </c>
    </row>
    <row r="117" spans="1:23" x14ac:dyDescent="0.25">
      <c r="A117" s="8" t="s">
        <v>259</v>
      </c>
    </row>
    <row r="118" spans="1:23" x14ac:dyDescent="0.25">
      <c r="A118" s="2" t="s">
        <v>136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23" x14ac:dyDescent="0.25">
      <c r="A119" s="2" t="s">
        <v>192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23" x14ac:dyDescent="0.25">
      <c r="A120" s="2" t="s">
        <v>137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23" x14ac:dyDescent="0.25">
      <c r="A121" s="1" t="s">
        <v>41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23" x14ac:dyDescent="0.25">
      <c r="A122" t="s">
        <v>42</v>
      </c>
      <c r="U122" s="6"/>
      <c r="V122" s="6"/>
      <c r="W122" s="6"/>
    </row>
    <row r="123" spans="1:23" x14ac:dyDescent="0.25">
      <c r="A123" s="8" t="s">
        <v>218</v>
      </c>
      <c r="B123">
        <v>1</v>
      </c>
      <c r="C123">
        <v>2</v>
      </c>
      <c r="E123">
        <v>2</v>
      </c>
      <c r="H123">
        <v>2</v>
      </c>
    </row>
    <row r="124" spans="1:23" x14ac:dyDescent="0.25">
      <c r="A124" t="s">
        <v>43</v>
      </c>
    </row>
    <row r="125" spans="1:23" x14ac:dyDescent="0.25">
      <c r="A125" s="2" t="s">
        <v>163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23" x14ac:dyDescent="0.25">
      <c r="A126" s="8" t="s">
        <v>235</v>
      </c>
      <c r="B126">
        <v>1</v>
      </c>
      <c r="C126">
        <v>2</v>
      </c>
      <c r="D126">
        <v>2</v>
      </c>
      <c r="E126">
        <v>2</v>
      </c>
      <c r="F126">
        <v>2</v>
      </c>
      <c r="G126">
        <v>2</v>
      </c>
    </row>
    <row r="127" spans="1:23" x14ac:dyDescent="0.25">
      <c r="A127" s="2" t="s">
        <v>164</v>
      </c>
      <c r="B127" s="2">
        <v>1</v>
      </c>
      <c r="C127" s="2"/>
      <c r="D127" s="2">
        <v>2</v>
      </c>
      <c r="E127" s="2">
        <v>2</v>
      </c>
      <c r="F127" s="2">
        <v>2</v>
      </c>
      <c r="G127" s="2">
        <v>2</v>
      </c>
      <c r="H127" s="2"/>
      <c r="I127" s="2">
        <v>2</v>
      </c>
      <c r="J127" s="2"/>
      <c r="K127" s="2"/>
    </row>
    <row r="128" spans="1:23" x14ac:dyDescent="0.25">
      <c r="A128" s="1" t="s">
        <v>44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20" x14ac:dyDescent="0.25">
      <c r="A129" t="s">
        <v>45</v>
      </c>
      <c r="T129" s="6"/>
    </row>
    <row r="130" spans="1:20" x14ac:dyDescent="0.25">
      <c r="A130" t="s">
        <v>90</v>
      </c>
    </row>
    <row r="131" spans="1:20" x14ac:dyDescent="0.25">
      <c r="A131" s="2" t="s">
        <v>138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20" x14ac:dyDescent="0.25">
      <c r="A132" t="s">
        <v>91</v>
      </c>
    </row>
    <row r="133" spans="1:20" x14ac:dyDescent="0.25">
      <c r="A133" s="8" t="s">
        <v>241</v>
      </c>
    </row>
    <row r="134" spans="1:20" x14ac:dyDescent="0.25">
      <c r="A134" s="2" t="s">
        <v>139</v>
      </c>
      <c r="B134" s="2">
        <v>1</v>
      </c>
      <c r="C134" s="2"/>
      <c r="D134" s="2"/>
      <c r="E134" s="2"/>
      <c r="F134" s="2"/>
      <c r="G134" s="2"/>
      <c r="H134" s="2"/>
      <c r="I134" s="2"/>
      <c r="J134" s="2"/>
      <c r="K134" s="2"/>
    </row>
    <row r="135" spans="1:20" x14ac:dyDescent="0.25">
      <c r="A135" t="s">
        <v>92</v>
      </c>
    </row>
    <row r="136" spans="1:20" x14ac:dyDescent="0.25">
      <c r="A136" s="2" t="s">
        <v>200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20" x14ac:dyDescent="0.25">
      <c r="A137" s="2" t="s">
        <v>181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20" x14ac:dyDescent="0.25">
      <c r="A138" t="s">
        <v>46</v>
      </c>
    </row>
    <row r="139" spans="1:20" x14ac:dyDescent="0.25">
      <c r="A139" t="s">
        <v>93</v>
      </c>
      <c r="B139">
        <v>1</v>
      </c>
    </row>
    <row r="140" spans="1:20" x14ac:dyDescent="0.25">
      <c r="A140" t="s">
        <v>94</v>
      </c>
    </row>
    <row r="141" spans="1:20" x14ac:dyDescent="0.25">
      <c r="A141" t="s">
        <v>95</v>
      </c>
    </row>
    <row r="142" spans="1:20" x14ac:dyDescent="0.25">
      <c r="A142" t="s">
        <v>47</v>
      </c>
      <c r="B142">
        <v>1</v>
      </c>
      <c r="C142">
        <v>2</v>
      </c>
      <c r="F142">
        <v>2</v>
      </c>
      <c r="H142">
        <v>2</v>
      </c>
      <c r="I142">
        <v>2</v>
      </c>
    </row>
    <row r="143" spans="1:20" x14ac:dyDescent="0.25">
      <c r="A143" s="1" t="s">
        <v>48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R143" s="6"/>
      <c r="S143" s="6"/>
    </row>
    <row r="144" spans="1:20" x14ac:dyDescent="0.25">
      <c r="A144" t="s">
        <v>49</v>
      </c>
      <c r="P144" s="6"/>
      <c r="Q144" s="6"/>
    </row>
    <row r="145" spans="1:22" x14ac:dyDescent="0.25">
      <c r="A145" s="2" t="s">
        <v>196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22" x14ac:dyDescent="0.25">
      <c r="A146" s="2" t="s">
        <v>158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22" x14ac:dyDescent="0.25">
      <c r="A147" t="s">
        <v>96</v>
      </c>
      <c r="L147">
        <v>2</v>
      </c>
      <c r="N147">
        <v>2</v>
      </c>
      <c r="P147">
        <v>2</v>
      </c>
      <c r="R147">
        <v>2</v>
      </c>
      <c r="S147">
        <v>2</v>
      </c>
      <c r="U147">
        <v>2</v>
      </c>
      <c r="V147">
        <v>2</v>
      </c>
    </row>
    <row r="148" spans="1:22" x14ac:dyDescent="0.25">
      <c r="A148" t="s">
        <v>50</v>
      </c>
    </row>
    <row r="149" spans="1:22" x14ac:dyDescent="0.25">
      <c r="A149" s="8" t="s">
        <v>219</v>
      </c>
    </row>
    <row r="150" spans="1:22" x14ac:dyDescent="0.25">
      <c r="A150" s="6" t="s">
        <v>154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22" x14ac:dyDescent="0.25">
      <c r="A151" s="2" t="s">
        <v>168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6"/>
      <c r="M151" s="6"/>
      <c r="N151" s="6"/>
      <c r="O151" s="6"/>
    </row>
    <row r="152" spans="1:22" x14ac:dyDescent="0.25">
      <c r="A152" s="2" t="s">
        <v>140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22" x14ac:dyDescent="0.25">
      <c r="A153" s="1" t="s">
        <v>114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22" x14ac:dyDescent="0.25">
      <c r="A154" s="8" t="s">
        <v>220</v>
      </c>
    </row>
    <row r="155" spans="1:22" x14ac:dyDescent="0.25">
      <c r="A155" s="8" t="s">
        <v>207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4"/>
      <c r="M155" s="4"/>
    </row>
    <row r="156" spans="1:22" x14ac:dyDescent="0.25">
      <c r="A156" s="2" t="s">
        <v>141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22" x14ac:dyDescent="0.25">
      <c r="A157" s="2" t="s">
        <v>182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22" x14ac:dyDescent="0.25">
      <c r="A158" t="s">
        <v>97</v>
      </c>
    </row>
    <row r="159" spans="1:22" x14ac:dyDescent="0.25">
      <c r="A159" s="8" t="s">
        <v>221</v>
      </c>
    </row>
    <row r="160" spans="1:22" x14ac:dyDescent="0.25">
      <c r="A160" s="8" t="s">
        <v>222</v>
      </c>
    </row>
    <row r="161" spans="1:15" x14ac:dyDescent="0.25">
      <c r="A161" t="s">
        <v>98</v>
      </c>
    </row>
    <row r="162" spans="1:15" x14ac:dyDescent="0.25">
      <c r="A162" s="8" t="s">
        <v>237</v>
      </c>
    </row>
    <row r="163" spans="1:15" x14ac:dyDescent="0.25">
      <c r="A163" s="2" t="s">
        <v>201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5" x14ac:dyDescent="0.25">
      <c r="A164" s="8" t="s">
        <v>258</v>
      </c>
    </row>
    <row r="165" spans="1:15" x14ac:dyDescent="0.25">
      <c r="A165" t="s">
        <v>99</v>
      </c>
    </row>
    <row r="166" spans="1:15" x14ac:dyDescent="0.25">
      <c r="A166" s="1" t="s">
        <v>51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5" x14ac:dyDescent="0.25">
      <c r="A167" t="s">
        <v>100</v>
      </c>
      <c r="O167">
        <v>2</v>
      </c>
    </row>
    <row r="168" spans="1:15" x14ac:dyDescent="0.25">
      <c r="A168" s="8" t="s">
        <v>223</v>
      </c>
    </row>
    <row r="169" spans="1:15" x14ac:dyDescent="0.25">
      <c r="A169" t="s">
        <v>52</v>
      </c>
    </row>
    <row r="170" spans="1:15" x14ac:dyDescent="0.25">
      <c r="A170" s="4" t="s">
        <v>248</v>
      </c>
      <c r="B170" s="4"/>
      <c r="C170" s="4"/>
    </row>
    <row r="171" spans="1:15" x14ac:dyDescent="0.25">
      <c r="A171" t="s">
        <v>53</v>
      </c>
    </row>
    <row r="172" spans="1:15" x14ac:dyDescent="0.25">
      <c r="A172" s="2" t="s">
        <v>142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5" x14ac:dyDescent="0.25">
      <c r="A173" s="2" t="s">
        <v>143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5" x14ac:dyDescent="0.25">
      <c r="A174" t="s">
        <v>101</v>
      </c>
    </row>
    <row r="175" spans="1:15" x14ac:dyDescent="0.25">
      <c r="A175" t="s">
        <v>155</v>
      </c>
    </row>
    <row r="176" spans="1:15" x14ac:dyDescent="0.25">
      <c r="A176" s="2" t="s">
        <v>191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1" t="s">
        <v>54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t="s">
        <v>55</v>
      </c>
    </row>
    <row r="179" spans="1:11" x14ac:dyDescent="0.25">
      <c r="A179" t="s">
        <v>102</v>
      </c>
    </row>
    <row r="180" spans="1:11" x14ac:dyDescent="0.25">
      <c r="A180" s="2" t="s">
        <v>144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t="s">
        <v>56</v>
      </c>
    </row>
    <row r="182" spans="1:11" x14ac:dyDescent="0.25">
      <c r="A182" t="s">
        <v>236</v>
      </c>
      <c r="B182">
        <v>1</v>
      </c>
      <c r="C182">
        <v>2</v>
      </c>
    </row>
    <row r="183" spans="1:11" x14ac:dyDescent="0.25">
      <c r="A183" s="8" t="s">
        <v>224</v>
      </c>
      <c r="B183">
        <v>1</v>
      </c>
      <c r="C183">
        <v>2</v>
      </c>
      <c r="E183">
        <v>2</v>
      </c>
      <c r="H183">
        <v>2</v>
      </c>
    </row>
    <row r="184" spans="1:11" x14ac:dyDescent="0.25">
      <c r="A184" s="2" t="s">
        <v>145</v>
      </c>
      <c r="B184" s="2">
        <v>1</v>
      </c>
      <c r="C184" s="2"/>
      <c r="D184" s="2">
        <v>2</v>
      </c>
      <c r="E184" s="2">
        <v>2</v>
      </c>
      <c r="F184" s="2"/>
      <c r="G184" s="2">
        <v>2</v>
      </c>
      <c r="H184" s="2">
        <v>2</v>
      </c>
      <c r="I184" s="2"/>
      <c r="J184" s="2"/>
      <c r="K184" s="2"/>
    </row>
    <row r="185" spans="1:11" x14ac:dyDescent="0.25">
      <c r="A185" s="2" t="s">
        <v>146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t="s">
        <v>103</v>
      </c>
    </row>
    <row r="187" spans="1:11" x14ac:dyDescent="0.25">
      <c r="A187" s="2" t="s">
        <v>147</v>
      </c>
      <c r="B187" s="2">
        <v>1</v>
      </c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t="s">
        <v>104</v>
      </c>
      <c r="B188">
        <v>1</v>
      </c>
      <c r="C188">
        <v>2</v>
      </c>
      <c r="G188">
        <v>2</v>
      </c>
    </row>
    <row r="189" spans="1:11" x14ac:dyDescent="0.25">
      <c r="A189" s="2" t="s">
        <v>148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 t="s">
        <v>253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t="s">
        <v>57</v>
      </c>
    </row>
    <row r="192" spans="1:11" x14ac:dyDescent="0.25">
      <c r="A192" s="2" t="s">
        <v>149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8" t="s">
        <v>238</v>
      </c>
    </row>
    <row r="194" spans="1:11" x14ac:dyDescent="0.25">
      <c r="A194" s="2" t="s">
        <v>150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 t="s">
        <v>202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 t="s">
        <v>151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 t="s">
        <v>183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1" t="s">
        <v>116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A199" t="s">
        <v>105</v>
      </c>
    </row>
    <row r="200" spans="1:11" x14ac:dyDescent="0.25">
      <c r="A200" s="8" t="s">
        <v>240</v>
      </c>
    </row>
    <row r="201" spans="1:11" x14ac:dyDescent="0.25">
      <c r="A201" t="s">
        <v>106</v>
      </c>
    </row>
    <row r="202" spans="1:11" x14ac:dyDescent="0.25">
      <c r="A202" s="8" t="s">
        <v>225</v>
      </c>
      <c r="B202">
        <v>1</v>
      </c>
      <c r="D202">
        <v>2</v>
      </c>
    </row>
    <row r="203" spans="1:11" x14ac:dyDescent="0.25">
      <c r="A203" s="1" t="s">
        <v>58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25">
      <c r="A204" t="s">
        <v>59</v>
      </c>
    </row>
    <row r="205" spans="1:11" x14ac:dyDescent="0.25">
      <c r="A205" s="1" t="s">
        <v>60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25">
      <c r="A206" t="s">
        <v>61</v>
      </c>
      <c r="B206">
        <v>1</v>
      </c>
    </row>
    <row r="207" spans="1:11" x14ac:dyDescent="0.25">
      <c r="A207" s="2" t="s">
        <v>184</v>
      </c>
      <c r="B207" s="2">
        <v>1</v>
      </c>
      <c r="C207" s="2"/>
      <c r="D207" s="2"/>
      <c r="E207" s="2"/>
      <c r="F207" s="2">
        <v>2</v>
      </c>
      <c r="G207" s="2"/>
      <c r="H207" s="2">
        <v>2</v>
      </c>
      <c r="I207" s="2">
        <v>2</v>
      </c>
      <c r="J207" s="2"/>
      <c r="K207" s="2"/>
    </row>
    <row r="208" spans="1:11" x14ac:dyDescent="0.25">
      <c r="A208" s="2" t="s">
        <v>156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8" t="s">
        <v>226</v>
      </c>
    </row>
    <row r="210" spans="1:11" x14ac:dyDescent="0.25">
      <c r="A210" t="s">
        <v>62</v>
      </c>
    </row>
    <row r="211" spans="1:11" x14ac:dyDescent="0.25">
      <c r="A211" s="2" t="s">
        <v>185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t="s">
        <v>63</v>
      </c>
    </row>
    <row r="213" spans="1:11" x14ac:dyDescent="0.25">
      <c r="A213" t="s">
        <v>188</v>
      </c>
    </row>
    <row r="214" spans="1:11" x14ac:dyDescent="0.25">
      <c r="A214" s="2" t="s">
        <v>186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1" t="s">
        <v>109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25">
      <c r="A216" t="s">
        <v>107</v>
      </c>
    </row>
    <row r="217" spans="1:11" x14ac:dyDescent="0.25">
      <c r="A217" s="1" t="s">
        <v>110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x14ac:dyDescent="0.25">
      <c r="A218" t="s">
        <v>108</v>
      </c>
    </row>
    <row r="219" spans="1:11" x14ac:dyDescent="0.25">
      <c r="A219" s="2" t="s">
        <v>152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</row>
  </sheetData>
  <sortState ref="A6:X219">
    <sortCondition ref="A6:A21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workbookViewId="0">
      <pane xSplit="1" ySplit="5" topLeftCell="B165" activePane="bottomRight" state="frozen"/>
      <selection pane="topRight" activeCell="B1" sqref="B1"/>
      <selection pane="bottomLeft" activeCell="A6" sqref="A6"/>
      <selection pane="bottomRight" activeCell="A191" sqref="A191:A193"/>
    </sheetView>
  </sheetViews>
  <sheetFormatPr defaultRowHeight="15" x14ac:dyDescent="0.25"/>
  <cols>
    <col min="1" max="1" width="18.42578125" customWidth="1"/>
    <col min="2" max="2" width="15.28515625" bestFit="1" customWidth="1"/>
    <col min="3" max="3" width="9.42578125" bestFit="1" customWidth="1"/>
    <col min="4" max="6" width="10.42578125" bestFit="1" customWidth="1"/>
    <col min="7" max="7" width="9.42578125" bestFit="1" customWidth="1"/>
    <col min="8" max="10" width="10.42578125" bestFit="1" customWidth="1"/>
  </cols>
  <sheetData>
    <row r="1" spans="1:10" x14ac:dyDescent="0.25">
      <c r="A1" t="s">
        <v>67</v>
      </c>
    </row>
    <row r="2" spans="1:10" x14ac:dyDescent="0.25">
      <c r="A2" t="s">
        <v>1</v>
      </c>
    </row>
    <row r="4" spans="1:10" x14ac:dyDescent="0.25">
      <c r="A4" s="1" t="s">
        <v>9</v>
      </c>
      <c r="B4" s="1" t="s">
        <v>119</v>
      </c>
      <c r="H4" t="s">
        <v>208</v>
      </c>
    </row>
    <row r="5" spans="1:10" x14ac:dyDescent="0.25">
      <c r="A5" s="1"/>
      <c r="B5" s="7">
        <v>42643</v>
      </c>
      <c r="C5" s="7">
        <v>42650</v>
      </c>
      <c r="D5" s="7">
        <v>42657</v>
      </c>
      <c r="E5" s="7">
        <v>42664</v>
      </c>
      <c r="F5" s="7">
        <v>42671</v>
      </c>
      <c r="G5" s="7">
        <v>42678</v>
      </c>
      <c r="H5" s="7">
        <v>42685</v>
      </c>
      <c r="I5" s="7"/>
      <c r="J5" s="7"/>
    </row>
    <row r="6" spans="1:10" x14ac:dyDescent="0.25">
      <c r="A6" s="1" t="s">
        <v>12</v>
      </c>
      <c r="B6" s="1"/>
      <c r="C6" s="1"/>
      <c r="D6" s="1"/>
      <c r="E6" s="1"/>
      <c r="F6" s="1"/>
    </row>
    <row r="7" spans="1:10" x14ac:dyDescent="0.25">
      <c r="A7" t="s">
        <v>15</v>
      </c>
    </row>
    <row r="8" spans="1:10" x14ac:dyDescent="0.25">
      <c r="A8" t="s">
        <v>16</v>
      </c>
    </row>
    <row r="9" spans="1:10" x14ac:dyDescent="0.25">
      <c r="A9" s="2" t="s">
        <v>122</v>
      </c>
    </row>
    <row r="10" spans="1:10" x14ac:dyDescent="0.25">
      <c r="A10" t="s">
        <v>68</v>
      </c>
    </row>
    <row r="11" spans="1:10" x14ac:dyDescent="0.25">
      <c r="A11" t="s">
        <v>118</v>
      </c>
    </row>
    <row r="12" spans="1:10" x14ac:dyDescent="0.25">
      <c r="A12" t="s">
        <v>69</v>
      </c>
    </row>
    <row r="13" spans="1:10" x14ac:dyDescent="0.25">
      <c r="A13" t="s">
        <v>70</v>
      </c>
    </row>
    <row r="14" spans="1:10" x14ac:dyDescent="0.25">
      <c r="A14" s="2" t="s">
        <v>123</v>
      </c>
    </row>
    <row r="15" spans="1:10" x14ac:dyDescent="0.25">
      <c r="A15" s="2" t="s">
        <v>170</v>
      </c>
    </row>
    <row r="16" spans="1:10" x14ac:dyDescent="0.25">
      <c r="A16" t="s">
        <v>17</v>
      </c>
    </row>
    <row r="17" spans="1:3" x14ac:dyDescent="0.25">
      <c r="A17" s="1" t="s">
        <v>13</v>
      </c>
    </row>
    <row r="18" spans="1:3" x14ac:dyDescent="0.25">
      <c r="A18" s="2" t="s">
        <v>71</v>
      </c>
    </row>
    <row r="19" spans="1:3" x14ac:dyDescent="0.25">
      <c r="A19" s="2" t="s">
        <v>124</v>
      </c>
    </row>
    <row r="20" spans="1:3" x14ac:dyDescent="0.25">
      <c r="A20" t="s">
        <v>18</v>
      </c>
    </row>
    <row r="21" spans="1:3" x14ac:dyDescent="0.25">
      <c r="A21" s="8" t="s">
        <v>230</v>
      </c>
    </row>
    <row r="22" spans="1:3" x14ac:dyDescent="0.25">
      <c r="A22" s="8" t="s">
        <v>232</v>
      </c>
    </row>
    <row r="23" spans="1:3" x14ac:dyDescent="0.25">
      <c r="A23" t="s">
        <v>72</v>
      </c>
    </row>
    <row r="24" spans="1:3" x14ac:dyDescent="0.25">
      <c r="A24" s="2" t="s">
        <v>171</v>
      </c>
    </row>
    <row r="25" spans="1:3" x14ac:dyDescent="0.25">
      <c r="A25" s="2" t="s">
        <v>197</v>
      </c>
    </row>
    <row r="26" spans="1:3" x14ac:dyDescent="0.25">
      <c r="A26" t="s">
        <v>73</v>
      </c>
    </row>
    <row r="27" spans="1:3" x14ac:dyDescent="0.25">
      <c r="A27" s="2" t="s">
        <v>161</v>
      </c>
    </row>
    <row r="28" spans="1:3" x14ac:dyDescent="0.25">
      <c r="A28" s="2" t="s">
        <v>125</v>
      </c>
    </row>
    <row r="29" spans="1:3" x14ac:dyDescent="0.25">
      <c r="A29" s="2" t="s">
        <v>162</v>
      </c>
    </row>
    <row r="30" spans="1:3" x14ac:dyDescent="0.25">
      <c r="A30" t="s">
        <v>19</v>
      </c>
      <c r="C30">
        <v>1</v>
      </c>
    </row>
    <row r="31" spans="1:3" x14ac:dyDescent="0.25">
      <c r="A31" s="2" t="s">
        <v>172</v>
      </c>
    </row>
    <row r="32" spans="1:3" x14ac:dyDescent="0.25">
      <c r="A32" t="s">
        <v>20</v>
      </c>
    </row>
    <row r="33" spans="1:1" x14ac:dyDescent="0.25">
      <c r="A33" s="8" t="s">
        <v>231</v>
      </c>
    </row>
    <row r="34" spans="1:1" x14ac:dyDescent="0.25">
      <c r="A34" t="s">
        <v>21</v>
      </c>
    </row>
    <row r="35" spans="1:1" x14ac:dyDescent="0.25">
      <c r="A35" t="s">
        <v>121</v>
      </c>
    </row>
    <row r="36" spans="1:1" x14ac:dyDescent="0.25">
      <c r="A36" s="1" t="s">
        <v>22</v>
      </c>
    </row>
    <row r="37" spans="1:1" x14ac:dyDescent="0.25">
      <c r="A37" t="s">
        <v>23</v>
      </c>
    </row>
    <row r="38" spans="1:1" x14ac:dyDescent="0.25">
      <c r="A38" s="2" t="s">
        <v>173</v>
      </c>
    </row>
    <row r="39" spans="1:1" x14ac:dyDescent="0.25">
      <c r="A39" t="s">
        <v>74</v>
      </c>
    </row>
    <row r="40" spans="1:1" x14ac:dyDescent="0.25">
      <c r="A40" t="s">
        <v>75</v>
      </c>
    </row>
    <row r="41" spans="1:1" x14ac:dyDescent="0.25">
      <c r="A41" t="s">
        <v>76</v>
      </c>
    </row>
    <row r="42" spans="1:1" x14ac:dyDescent="0.25">
      <c r="A42" s="8" t="s">
        <v>234</v>
      </c>
    </row>
    <row r="43" spans="1:1" x14ac:dyDescent="0.25">
      <c r="A43" s="8" t="s">
        <v>233</v>
      </c>
    </row>
    <row r="44" spans="1:1" x14ac:dyDescent="0.25">
      <c r="A44" t="s">
        <v>24</v>
      </c>
    </row>
    <row r="45" spans="1:1" x14ac:dyDescent="0.25">
      <c r="A45" t="s">
        <v>77</v>
      </c>
    </row>
    <row r="46" spans="1:1" x14ac:dyDescent="0.25">
      <c r="A46" t="s">
        <v>189</v>
      </c>
    </row>
    <row r="47" spans="1:1" x14ac:dyDescent="0.25">
      <c r="A47" s="2" t="s">
        <v>126</v>
      </c>
    </row>
    <row r="48" spans="1:1" x14ac:dyDescent="0.25">
      <c r="A48" s="2" t="s">
        <v>174</v>
      </c>
    </row>
    <row r="49" spans="1:8" x14ac:dyDescent="0.25">
      <c r="A49" t="s">
        <v>78</v>
      </c>
    </row>
    <row r="50" spans="1:8" x14ac:dyDescent="0.25">
      <c r="A50" t="s">
        <v>79</v>
      </c>
      <c r="B50">
        <v>2</v>
      </c>
      <c r="C50">
        <v>2</v>
      </c>
      <c r="D50">
        <v>2</v>
      </c>
      <c r="E50">
        <v>2</v>
      </c>
      <c r="F50">
        <v>2</v>
      </c>
      <c r="G50">
        <v>2</v>
      </c>
      <c r="H50">
        <v>2</v>
      </c>
    </row>
    <row r="51" spans="1:8" x14ac:dyDescent="0.25">
      <c r="A51" s="1" t="s">
        <v>25</v>
      </c>
    </row>
    <row r="52" spans="1:8" x14ac:dyDescent="0.25">
      <c r="A52" t="s">
        <v>26</v>
      </c>
    </row>
    <row r="53" spans="1:8" x14ac:dyDescent="0.25">
      <c r="A53" s="2" t="s">
        <v>127</v>
      </c>
    </row>
    <row r="54" spans="1:8" x14ac:dyDescent="0.25">
      <c r="A54" t="s">
        <v>27</v>
      </c>
    </row>
    <row r="55" spans="1:8" x14ac:dyDescent="0.25">
      <c r="A55" s="1" t="s">
        <v>28</v>
      </c>
    </row>
    <row r="56" spans="1:8" x14ac:dyDescent="0.25">
      <c r="A56" s="2" t="s">
        <v>199</v>
      </c>
      <c r="F56">
        <v>2</v>
      </c>
    </row>
    <row r="57" spans="1:8" x14ac:dyDescent="0.25">
      <c r="A57" s="2" t="s">
        <v>128</v>
      </c>
    </row>
    <row r="58" spans="1:8" x14ac:dyDescent="0.25">
      <c r="A58" t="s">
        <v>29</v>
      </c>
      <c r="C58">
        <v>1</v>
      </c>
      <c r="D58">
        <v>2</v>
      </c>
      <c r="E58">
        <v>2</v>
      </c>
      <c r="F58">
        <v>2</v>
      </c>
      <c r="G58">
        <v>2</v>
      </c>
    </row>
    <row r="59" spans="1:8" x14ac:dyDescent="0.25">
      <c r="A59" s="1" t="s">
        <v>30</v>
      </c>
    </row>
    <row r="60" spans="1:8" x14ac:dyDescent="0.25">
      <c r="A60" s="2" t="s">
        <v>175</v>
      </c>
    </row>
    <row r="61" spans="1:8" x14ac:dyDescent="0.25">
      <c r="A61" s="2" t="s">
        <v>129</v>
      </c>
      <c r="C61">
        <v>2</v>
      </c>
      <c r="D61">
        <v>2</v>
      </c>
      <c r="G61">
        <v>2</v>
      </c>
    </row>
    <row r="62" spans="1:8" x14ac:dyDescent="0.25">
      <c r="A62" s="2" t="s">
        <v>193</v>
      </c>
    </row>
    <row r="63" spans="1:8" x14ac:dyDescent="0.25">
      <c r="A63" t="s">
        <v>31</v>
      </c>
    </row>
    <row r="64" spans="1:8" x14ac:dyDescent="0.25">
      <c r="A64" s="4" t="s">
        <v>203</v>
      </c>
    </row>
    <row r="65" spans="1:8" x14ac:dyDescent="0.25">
      <c r="A65" t="s">
        <v>32</v>
      </c>
    </row>
    <row r="66" spans="1:8" x14ac:dyDescent="0.25">
      <c r="A66" t="s">
        <v>80</v>
      </c>
    </row>
    <row r="67" spans="1:8" x14ac:dyDescent="0.25">
      <c r="A67" s="1" t="s">
        <v>33</v>
      </c>
    </row>
    <row r="68" spans="1:8" x14ac:dyDescent="0.25">
      <c r="A68" t="s">
        <v>81</v>
      </c>
    </row>
    <row r="69" spans="1:8" x14ac:dyDescent="0.25">
      <c r="A69" t="s">
        <v>82</v>
      </c>
    </row>
    <row r="70" spans="1:8" x14ac:dyDescent="0.25">
      <c r="A70" s="2" t="s">
        <v>176</v>
      </c>
    </row>
    <row r="71" spans="1:8" x14ac:dyDescent="0.25">
      <c r="A71" t="s">
        <v>34</v>
      </c>
    </row>
    <row r="72" spans="1:8" x14ac:dyDescent="0.25">
      <c r="A72" t="s">
        <v>35</v>
      </c>
      <c r="B72">
        <v>2</v>
      </c>
      <c r="C72">
        <v>1</v>
      </c>
      <c r="D72">
        <v>2</v>
      </c>
      <c r="E72">
        <v>2</v>
      </c>
      <c r="G72">
        <v>2</v>
      </c>
      <c r="H72">
        <v>2</v>
      </c>
    </row>
    <row r="73" spans="1:8" x14ac:dyDescent="0.25">
      <c r="A73" t="s">
        <v>83</v>
      </c>
    </row>
    <row r="74" spans="1:8" x14ac:dyDescent="0.25">
      <c r="A74" t="s">
        <v>36</v>
      </c>
    </row>
    <row r="75" spans="1:8" x14ac:dyDescent="0.25">
      <c r="A75" s="2" t="s">
        <v>130</v>
      </c>
    </row>
    <row r="76" spans="1:8" x14ac:dyDescent="0.25">
      <c r="A76" t="s">
        <v>84</v>
      </c>
    </row>
    <row r="77" spans="1:8" x14ac:dyDescent="0.25">
      <c r="A77" s="2" t="s">
        <v>131</v>
      </c>
    </row>
    <row r="78" spans="1:8" x14ac:dyDescent="0.25">
      <c r="A78" t="s">
        <v>37</v>
      </c>
    </row>
    <row r="79" spans="1:8" x14ac:dyDescent="0.25">
      <c r="A79" t="s">
        <v>206</v>
      </c>
      <c r="H79">
        <v>2</v>
      </c>
    </row>
    <row r="80" spans="1:8" x14ac:dyDescent="0.25">
      <c r="A80" s="1" t="s">
        <v>38</v>
      </c>
    </row>
    <row r="81" spans="1:1" x14ac:dyDescent="0.25">
      <c r="A81" s="2" t="s">
        <v>177</v>
      </c>
    </row>
    <row r="82" spans="1:1" x14ac:dyDescent="0.25">
      <c r="A82" s="2" t="s">
        <v>195</v>
      </c>
    </row>
    <row r="83" spans="1:1" x14ac:dyDescent="0.25">
      <c r="A83" t="s">
        <v>85</v>
      </c>
    </row>
    <row r="84" spans="1:1" x14ac:dyDescent="0.25">
      <c r="A84" t="s">
        <v>111</v>
      </c>
    </row>
    <row r="85" spans="1:1" x14ac:dyDescent="0.25">
      <c r="A85" s="2" t="s">
        <v>132</v>
      </c>
    </row>
    <row r="86" spans="1:1" x14ac:dyDescent="0.25">
      <c r="A86" s="2" t="s">
        <v>153</v>
      </c>
    </row>
    <row r="87" spans="1:1" x14ac:dyDescent="0.25">
      <c r="A87" t="s">
        <v>39</v>
      </c>
    </row>
    <row r="88" spans="1:1" x14ac:dyDescent="0.25">
      <c r="A88" s="2" t="s">
        <v>133</v>
      </c>
    </row>
    <row r="89" spans="1:1" x14ac:dyDescent="0.25">
      <c r="A89" t="s">
        <v>40</v>
      </c>
    </row>
    <row r="90" spans="1:1" x14ac:dyDescent="0.25">
      <c r="A90" s="4" t="s">
        <v>86</v>
      </c>
    </row>
    <row r="91" spans="1:1" x14ac:dyDescent="0.25">
      <c r="A91" s="2" t="s">
        <v>134</v>
      </c>
    </row>
    <row r="92" spans="1:1" x14ac:dyDescent="0.25">
      <c r="A92" s="5" t="s">
        <v>115</v>
      </c>
    </row>
    <row r="93" spans="1:1" x14ac:dyDescent="0.25">
      <c r="A93" s="2" t="s">
        <v>178</v>
      </c>
    </row>
    <row r="94" spans="1:1" x14ac:dyDescent="0.25">
      <c r="A94" s="2" t="s">
        <v>194</v>
      </c>
    </row>
    <row r="95" spans="1:1" x14ac:dyDescent="0.25">
      <c r="A95" s="2" t="s">
        <v>135</v>
      </c>
    </row>
    <row r="96" spans="1:1" x14ac:dyDescent="0.25">
      <c r="A96" s="2" t="s">
        <v>179</v>
      </c>
    </row>
    <row r="97" spans="1:1" x14ac:dyDescent="0.25">
      <c r="A97" t="s">
        <v>87</v>
      </c>
    </row>
    <row r="98" spans="1:1" x14ac:dyDescent="0.25">
      <c r="A98" s="1" t="s">
        <v>113</v>
      </c>
    </row>
    <row r="99" spans="1:1" x14ac:dyDescent="0.25">
      <c r="A99" s="2" t="s">
        <v>180</v>
      </c>
    </row>
    <row r="100" spans="1:1" x14ac:dyDescent="0.25">
      <c r="A100" t="s">
        <v>88</v>
      </c>
    </row>
    <row r="101" spans="1:1" x14ac:dyDescent="0.25">
      <c r="A101" t="s">
        <v>89</v>
      </c>
    </row>
    <row r="102" spans="1:1" x14ac:dyDescent="0.25">
      <c r="A102" s="2" t="s">
        <v>136</v>
      </c>
    </row>
    <row r="103" spans="1:1" x14ac:dyDescent="0.25">
      <c r="A103" s="2" t="s">
        <v>192</v>
      </c>
    </row>
    <row r="104" spans="1:1" x14ac:dyDescent="0.25">
      <c r="A104" s="2" t="s">
        <v>137</v>
      </c>
    </row>
    <row r="105" spans="1:1" x14ac:dyDescent="0.25">
      <c r="A105" s="1" t="s">
        <v>41</v>
      </c>
    </row>
    <row r="106" spans="1:1" x14ac:dyDescent="0.25">
      <c r="A106" t="s">
        <v>42</v>
      </c>
    </row>
    <row r="107" spans="1:1" x14ac:dyDescent="0.25">
      <c r="A107" t="s">
        <v>43</v>
      </c>
    </row>
    <row r="108" spans="1:1" x14ac:dyDescent="0.25">
      <c r="A108" s="2" t="s">
        <v>163</v>
      </c>
    </row>
    <row r="109" spans="1:1" x14ac:dyDescent="0.25">
      <c r="A109" s="8" t="s">
        <v>235</v>
      </c>
    </row>
    <row r="110" spans="1:1" x14ac:dyDescent="0.25">
      <c r="A110" s="2" t="s">
        <v>164</v>
      </c>
    </row>
    <row r="111" spans="1:1" x14ac:dyDescent="0.25">
      <c r="A111" s="1" t="s">
        <v>44</v>
      </c>
    </row>
    <row r="112" spans="1:1" x14ac:dyDescent="0.25">
      <c r="A112" t="s">
        <v>45</v>
      </c>
    </row>
    <row r="113" spans="1:1" x14ac:dyDescent="0.25">
      <c r="A113" t="s">
        <v>90</v>
      </c>
    </row>
    <row r="114" spans="1:1" x14ac:dyDescent="0.25">
      <c r="A114" s="2" t="s">
        <v>138</v>
      </c>
    </row>
    <row r="115" spans="1:1" x14ac:dyDescent="0.25">
      <c r="A115" t="s">
        <v>91</v>
      </c>
    </row>
    <row r="116" spans="1:1" x14ac:dyDescent="0.25">
      <c r="A116" s="2" t="s">
        <v>139</v>
      </c>
    </row>
    <row r="117" spans="1:1" x14ac:dyDescent="0.25">
      <c r="A117" t="s">
        <v>92</v>
      </c>
    </row>
    <row r="118" spans="1:1" x14ac:dyDescent="0.25">
      <c r="A118" s="2" t="s">
        <v>200</v>
      </c>
    </row>
    <row r="119" spans="1:1" x14ac:dyDescent="0.25">
      <c r="A119" s="2" t="s">
        <v>181</v>
      </c>
    </row>
    <row r="120" spans="1:1" x14ac:dyDescent="0.25">
      <c r="A120" t="s">
        <v>46</v>
      </c>
    </row>
    <row r="121" spans="1:1" x14ac:dyDescent="0.25">
      <c r="A121" t="s">
        <v>93</v>
      </c>
    </row>
    <row r="122" spans="1:1" x14ac:dyDescent="0.25">
      <c r="A122" t="s">
        <v>94</v>
      </c>
    </row>
    <row r="123" spans="1:1" x14ac:dyDescent="0.25">
      <c r="A123" t="s">
        <v>95</v>
      </c>
    </row>
    <row r="124" spans="1:1" x14ac:dyDescent="0.25">
      <c r="A124" t="s">
        <v>47</v>
      </c>
    </row>
    <row r="125" spans="1:1" x14ac:dyDescent="0.25">
      <c r="A125" s="1" t="s">
        <v>48</v>
      </c>
    </row>
    <row r="126" spans="1:1" x14ac:dyDescent="0.25">
      <c r="A126" t="s">
        <v>49</v>
      </c>
    </row>
    <row r="127" spans="1:1" x14ac:dyDescent="0.25">
      <c r="A127" s="2" t="s">
        <v>196</v>
      </c>
    </row>
    <row r="128" spans="1:1" x14ac:dyDescent="0.25">
      <c r="A128" t="s">
        <v>96</v>
      </c>
    </row>
    <row r="129" spans="1:5" x14ac:dyDescent="0.25">
      <c r="A129" s="2" t="s">
        <v>159</v>
      </c>
      <c r="C129">
        <v>1</v>
      </c>
      <c r="E129">
        <v>2</v>
      </c>
    </row>
    <row r="130" spans="1:5" x14ac:dyDescent="0.25">
      <c r="A130" t="s">
        <v>50</v>
      </c>
    </row>
    <row r="131" spans="1:5" x14ac:dyDescent="0.25">
      <c r="A131" s="6" t="s">
        <v>154</v>
      </c>
    </row>
    <row r="132" spans="1:5" x14ac:dyDescent="0.25">
      <c r="A132" s="2" t="s">
        <v>168</v>
      </c>
    </row>
    <row r="133" spans="1:5" x14ac:dyDescent="0.25">
      <c r="A133" s="2" t="s">
        <v>140</v>
      </c>
    </row>
    <row r="134" spans="1:5" x14ac:dyDescent="0.25">
      <c r="A134" s="1" t="s">
        <v>114</v>
      </c>
    </row>
    <row r="135" spans="1:5" x14ac:dyDescent="0.25">
      <c r="A135" s="8" t="s">
        <v>207</v>
      </c>
      <c r="B135" s="4"/>
      <c r="C135" s="4"/>
    </row>
    <row r="136" spans="1:5" x14ac:dyDescent="0.25">
      <c r="A136" s="2" t="s">
        <v>141</v>
      </c>
      <c r="B136">
        <v>2</v>
      </c>
    </row>
    <row r="137" spans="1:5" x14ac:dyDescent="0.25">
      <c r="A137" s="2" t="s">
        <v>182</v>
      </c>
    </row>
    <row r="138" spans="1:5" x14ac:dyDescent="0.25">
      <c r="A138" t="s">
        <v>97</v>
      </c>
    </row>
    <row r="139" spans="1:5" x14ac:dyDescent="0.25">
      <c r="A139" t="s">
        <v>98</v>
      </c>
    </row>
    <row r="140" spans="1:5" x14ac:dyDescent="0.25">
      <c r="A140" s="2" t="s">
        <v>201</v>
      </c>
    </row>
    <row r="141" spans="1:5" x14ac:dyDescent="0.25">
      <c r="A141" t="s">
        <v>99</v>
      </c>
    </row>
    <row r="142" spans="1:5" x14ac:dyDescent="0.25">
      <c r="A142" s="1" t="s">
        <v>51</v>
      </c>
    </row>
    <row r="143" spans="1:5" x14ac:dyDescent="0.25">
      <c r="A143" t="s">
        <v>100</v>
      </c>
    </row>
    <row r="144" spans="1:5" x14ac:dyDescent="0.25">
      <c r="A144" t="s">
        <v>52</v>
      </c>
    </row>
    <row r="145" spans="1:1" x14ac:dyDescent="0.25">
      <c r="A145" t="s">
        <v>53</v>
      </c>
    </row>
    <row r="146" spans="1:1" x14ac:dyDescent="0.25">
      <c r="A146" s="2" t="s">
        <v>142</v>
      </c>
    </row>
    <row r="147" spans="1:1" x14ac:dyDescent="0.25">
      <c r="A147" s="2" t="s">
        <v>143</v>
      </c>
    </row>
    <row r="148" spans="1:1" x14ac:dyDescent="0.25">
      <c r="A148" t="s">
        <v>101</v>
      </c>
    </row>
    <row r="149" spans="1:1" x14ac:dyDescent="0.25">
      <c r="A149" t="s">
        <v>155</v>
      </c>
    </row>
    <row r="150" spans="1:1" x14ac:dyDescent="0.25">
      <c r="A150" s="2" t="s">
        <v>191</v>
      </c>
    </row>
    <row r="151" spans="1:1" x14ac:dyDescent="0.25">
      <c r="A151" s="1" t="s">
        <v>54</v>
      </c>
    </row>
    <row r="152" spans="1:1" x14ac:dyDescent="0.25">
      <c r="A152" t="s">
        <v>55</v>
      </c>
    </row>
    <row r="153" spans="1:1" x14ac:dyDescent="0.25">
      <c r="A153" t="s">
        <v>102</v>
      </c>
    </row>
    <row r="154" spans="1:1" x14ac:dyDescent="0.25">
      <c r="A154" s="2" t="s">
        <v>144</v>
      </c>
    </row>
    <row r="155" spans="1:1" x14ac:dyDescent="0.25">
      <c r="A155" t="s">
        <v>56</v>
      </c>
    </row>
    <row r="156" spans="1:1" x14ac:dyDescent="0.25">
      <c r="A156" s="2" t="s">
        <v>145</v>
      </c>
    </row>
    <row r="157" spans="1:1" x14ac:dyDescent="0.25">
      <c r="A157" s="2" t="s">
        <v>146</v>
      </c>
    </row>
    <row r="158" spans="1:1" x14ac:dyDescent="0.25">
      <c r="A158" t="s">
        <v>103</v>
      </c>
    </row>
    <row r="159" spans="1:1" x14ac:dyDescent="0.25">
      <c r="A159" s="2" t="s">
        <v>147</v>
      </c>
    </row>
    <row r="160" spans="1:1" x14ac:dyDescent="0.25">
      <c r="A160" t="s">
        <v>104</v>
      </c>
    </row>
    <row r="161" spans="1:2" x14ac:dyDescent="0.25">
      <c r="A161" s="2" t="s">
        <v>148</v>
      </c>
    </row>
    <row r="162" spans="1:2" x14ac:dyDescent="0.25">
      <c r="A162" t="s">
        <v>57</v>
      </c>
    </row>
    <row r="163" spans="1:2" x14ac:dyDescent="0.25">
      <c r="A163" s="2" t="s">
        <v>149</v>
      </c>
    </row>
    <row r="164" spans="1:2" x14ac:dyDescent="0.25">
      <c r="A164" s="2" t="s">
        <v>150</v>
      </c>
    </row>
    <row r="165" spans="1:2" x14ac:dyDescent="0.25">
      <c r="A165" s="2" t="s">
        <v>202</v>
      </c>
    </row>
    <row r="166" spans="1:2" x14ac:dyDescent="0.25">
      <c r="A166" s="2" t="s">
        <v>151</v>
      </c>
    </row>
    <row r="167" spans="1:2" x14ac:dyDescent="0.25">
      <c r="A167" s="2" t="s">
        <v>183</v>
      </c>
    </row>
    <row r="168" spans="1:2" x14ac:dyDescent="0.25">
      <c r="A168" s="1" t="s">
        <v>116</v>
      </c>
    </row>
    <row r="169" spans="1:2" x14ac:dyDescent="0.25">
      <c r="A169" t="s">
        <v>105</v>
      </c>
      <c r="B169">
        <v>2</v>
      </c>
    </row>
    <row r="170" spans="1:2" x14ac:dyDescent="0.25">
      <c r="A170" t="s">
        <v>106</v>
      </c>
    </row>
    <row r="171" spans="1:2" x14ac:dyDescent="0.25">
      <c r="A171" s="1" t="s">
        <v>58</v>
      </c>
    </row>
    <row r="172" spans="1:2" x14ac:dyDescent="0.25">
      <c r="A172" t="s">
        <v>59</v>
      </c>
    </row>
    <row r="173" spans="1:2" x14ac:dyDescent="0.25">
      <c r="A173" s="1" t="s">
        <v>60</v>
      </c>
    </row>
    <row r="174" spans="1:2" x14ac:dyDescent="0.25">
      <c r="A174" t="s">
        <v>61</v>
      </c>
    </row>
    <row r="175" spans="1:2" x14ac:dyDescent="0.25">
      <c r="A175" s="2" t="s">
        <v>184</v>
      </c>
    </row>
    <row r="176" spans="1:2" x14ac:dyDescent="0.25">
      <c r="A176" s="2" t="s">
        <v>156</v>
      </c>
    </row>
    <row r="177" spans="1:3" x14ac:dyDescent="0.25">
      <c r="A177" t="s">
        <v>62</v>
      </c>
    </row>
    <row r="178" spans="1:3" x14ac:dyDescent="0.25">
      <c r="A178" s="2" t="s">
        <v>185</v>
      </c>
    </row>
    <row r="179" spans="1:3" x14ac:dyDescent="0.25">
      <c r="A179" t="s">
        <v>63</v>
      </c>
    </row>
    <row r="180" spans="1:3" x14ac:dyDescent="0.25">
      <c r="A180" t="s">
        <v>188</v>
      </c>
    </row>
    <row r="181" spans="1:3" x14ac:dyDescent="0.25">
      <c r="A181" s="2" t="s">
        <v>186</v>
      </c>
    </row>
    <row r="182" spans="1:3" x14ac:dyDescent="0.25">
      <c r="A182" s="1" t="s">
        <v>109</v>
      </c>
    </row>
    <row r="183" spans="1:3" x14ac:dyDescent="0.25">
      <c r="A183" t="s">
        <v>107</v>
      </c>
      <c r="C183">
        <v>1</v>
      </c>
    </row>
    <row r="184" spans="1:3" x14ac:dyDescent="0.25">
      <c r="A184" s="1" t="s">
        <v>110</v>
      </c>
    </row>
    <row r="185" spans="1:3" x14ac:dyDescent="0.25">
      <c r="A185" t="s">
        <v>108</v>
      </c>
    </row>
    <row r="186" spans="1:3" x14ac:dyDescent="0.25">
      <c r="A186" s="2" t="s">
        <v>152</v>
      </c>
    </row>
    <row r="187" spans="1:3" x14ac:dyDescent="0.25">
      <c r="A187" s="8" t="s">
        <v>244</v>
      </c>
    </row>
    <row r="188" spans="1:3" x14ac:dyDescent="0.25">
      <c r="A188" s="8" t="s">
        <v>245</v>
      </c>
    </row>
    <row r="189" spans="1:3" x14ac:dyDescent="0.25">
      <c r="A189" s="8" t="s">
        <v>254</v>
      </c>
    </row>
    <row r="190" spans="1:3" x14ac:dyDescent="0.25">
      <c r="A190" s="8" t="s">
        <v>253</v>
      </c>
    </row>
    <row r="191" spans="1:3" x14ac:dyDescent="0.25">
      <c r="A191" s="8" t="s">
        <v>257</v>
      </c>
    </row>
    <row r="192" spans="1:3" x14ac:dyDescent="0.25">
      <c r="A192" s="8" t="s">
        <v>258</v>
      </c>
    </row>
    <row r="193" spans="1:1" x14ac:dyDescent="0.25">
      <c r="A193" s="8" t="s">
        <v>259</v>
      </c>
    </row>
  </sheetData>
  <sortState ref="A6:H186">
    <sortCondition ref="A6:A186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8"/>
  <sheetViews>
    <sheetView workbookViewId="0">
      <pane xSplit="1" ySplit="5" topLeftCell="B38" activePane="bottomRight" state="frozen"/>
      <selection pane="topRight" activeCell="B1" sqref="B1"/>
      <selection pane="bottomLeft" activeCell="A6" sqref="A6"/>
      <selection pane="bottomRight" activeCell="D40" sqref="D40"/>
    </sheetView>
  </sheetViews>
  <sheetFormatPr defaultRowHeight="15" x14ac:dyDescent="0.25"/>
  <cols>
    <col min="1" max="5" width="20.5703125" customWidth="1"/>
    <col min="6" max="6" width="13.28515625" bestFit="1" customWidth="1"/>
    <col min="7" max="7" width="10.42578125" bestFit="1" customWidth="1"/>
    <col min="8" max="9" width="10.7109375" bestFit="1" customWidth="1"/>
    <col min="10" max="11" width="10.42578125" bestFit="1" customWidth="1"/>
  </cols>
  <sheetData>
    <row r="1" spans="1:11" x14ac:dyDescent="0.25">
      <c r="A1" t="s">
        <v>14</v>
      </c>
    </row>
    <row r="2" spans="1:11" x14ac:dyDescent="0.25">
      <c r="A2" t="s">
        <v>1</v>
      </c>
    </row>
    <row r="4" spans="1:11" x14ac:dyDescent="0.25">
      <c r="A4" s="1" t="s">
        <v>9</v>
      </c>
      <c r="B4" s="1" t="s">
        <v>120</v>
      </c>
      <c r="C4" s="1"/>
      <c r="D4" s="1"/>
      <c r="E4" s="1"/>
      <c r="F4" s="1"/>
    </row>
    <row r="5" spans="1:11" x14ac:dyDescent="0.25">
      <c r="A5" s="1" t="s">
        <v>12</v>
      </c>
      <c r="B5" s="7">
        <v>42795</v>
      </c>
      <c r="C5" s="7">
        <v>42801</v>
      </c>
      <c r="D5" s="7">
        <v>42816</v>
      </c>
      <c r="E5" s="1" t="s">
        <v>227</v>
      </c>
      <c r="F5" s="7">
        <v>42663</v>
      </c>
      <c r="G5" s="7">
        <v>42670</v>
      </c>
      <c r="H5" s="7">
        <v>42674</v>
      </c>
      <c r="I5" s="7">
        <v>42688</v>
      </c>
      <c r="J5" s="7">
        <v>42691</v>
      </c>
      <c r="K5" s="7"/>
    </row>
    <row r="6" spans="1:11" x14ac:dyDescent="0.25">
      <c r="A6" s="8" t="s">
        <v>242</v>
      </c>
    </row>
    <row r="7" spans="1:11" x14ac:dyDescent="0.25">
      <c r="A7" t="s">
        <v>15</v>
      </c>
    </row>
    <row r="8" spans="1:11" x14ac:dyDescent="0.25">
      <c r="A8" t="s">
        <v>16</v>
      </c>
    </row>
    <row r="9" spans="1:11" x14ac:dyDescent="0.25">
      <c r="A9" s="2" t="s">
        <v>122</v>
      </c>
      <c r="B9" s="2"/>
      <c r="C9" s="2"/>
      <c r="D9" s="2"/>
      <c r="E9" s="2"/>
    </row>
    <row r="10" spans="1:11" x14ac:dyDescent="0.25">
      <c r="A10" t="s">
        <v>68</v>
      </c>
    </row>
    <row r="11" spans="1:11" x14ac:dyDescent="0.25">
      <c r="A11" t="s">
        <v>118</v>
      </c>
    </row>
    <row r="12" spans="1:11" x14ac:dyDescent="0.25">
      <c r="A12" t="s">
        <v>69</v>
      </c>
    </row>
    <row r="13" spans="1:11" x14ac:dyDescent="0.25">
      <c r="A13" t="s">
        <v>70</v>
      </c>
    </row>
    <row r="14" spans="1:11" x14ac:dyDescent="0.25">
      <c r="A14" s="2" t="s">
        <v>123</v>
      </c>
      <c r="B14" s="2"/>
      <c r="C14" s="2"/>
      <c r="D14" s="2"/>
      <c r="E14" s="2"/>
    </row>
    <row r="15" spans="1:11" x14ac:dyDescent="0.25">
      <c r="A15" s="2" t="s">
        <v>170</v>
      </c>
      <c r="B15" s="2"/>
      <c r="C15" s="2"/>
      <c r="D15" s="2"/>
      <c r="E15" s="2"/>
    </row>
    <row r="16" spans="1:11" x14ac:dyDescent="0.25">
      <c r="A16" t="s">
        <v>17</v>
      </c>
      <c r="B16">
        <v>2</v>
      </c>
      <c r="C16">
        <v>2</v>
      </c>
    </row>
    <row r="17" spans="1:5" x14ac:dyDescent="0.25">
      <c r="A17" s="1" t="s">
        <v>13</v>
      </c>
      <c r="B17" s="1"/>
      <c r="C17" s="1"/>
      <c r="D17" s="1"/>
      <c r="E17" s="1"/>
    </row>
    <row r="18" spans="1:5" x14ac:dyDescent="0.25">
      <c r="A18" s="8" t="s">
        <v>211</v>
      </c>
      <c r="B18" s="8"/>
      <c r="C18" s="8"/>
      <c r="D18" s="8"/>
      <c r="E18" s="8"/>
    </row>
    <row r="19" spans="1:5" x14ac:dyDescent="0.25">
      <c r="A19" s="2" t="s">
        <v>71</v>
      </c>
      <c r="B19" s="2"/>
      <c r="C19" s="2"/>
      <c r="D19" s="2"/>
      <c r="E19" s="2"/>
    </row>
    <row r="20" spans="1:5" x14ac:dyDescent="0.25">
      <c r="A20" s="2" t="s">
        <v>124</v>
      </c>
      <c r="B20" s="2"/>
      <c r="C20" s="2"/>
      <c r="D20" s="2"/>
      <c r="E20" s="2"/>
    </row>
    <row r="21" spans="1:5" x14ac:dyDescent="0.25">
      <c r="A21" t="s">
        <v>18</v>
      </c>
    </row>
    <row r="22" spans="1:5" x14ac:dyDescent="0.25">
      <c r="A22" s="8" t="s">
        <v>230</v>
      </c>
    </row>
    <row r="23" spans="1:5" x14ac:dyDescent="0.25">
      <c r="A23" s="8" t="s">
        <v>232</v>
      </c>
    </row>
    <row r="24" spans="1:5" x14ac:dyDescent="0.25">
      <c r="A24" t="s">
        <v>72</v>
      </c>
    </row>
    <row r="25" spans="1:5" x14ac:dyDescent="0.25">
      <c r="A25" s="2" t="s">
        <v>171</v>
      </c>
      <c r="B25" s="2"/>
      <c r="C25" s="2"/>
      <c r="D25" s="2"/>
      <c r="E25" s="2"/>
    </row>
    <row r="26" spans="1:5" x14ac:dyDescent="0.25">
      <c r="A26" s="2" t="s">
        <v>197</v>
      </c>
      <c r="B26" s="2"/>
      <c r="C26" s="2"/>
      <c r="D26" s="2"/>
      <c r="E26" s="2"/>
    </row>
    <row r="27" spans="1:5" x14ac:dyDescent="0.25">
      <c r="A27" t="s">
        <v>73</v>
      </c>
    </row>
    <row r="28" spans="1:5" x14ac:dyDescent="0.25">
      <c r="A28" s="2" t="s">
        <v>161</v>
      </c>
      <c r="B28" s="2"/>
      <c r="C28" s="2"/>
      <c r="D28" s="2"/>
      <c r="E28" s="2"/>
    </row>
    <row r="29" spans="1:5" x14ac:dyDescent="0.25">
      <c r="A29" s="2" t="s">
        <v>125</v>
      </c>
      <c r="B29" s="2"/>
      <c r="C29" s="2"/>
      <c r="D29" s="2"/>
      <c r="E29" s="2"/>
    </row>
    <row r="30" spans="1:5" x14ac:dyDescent="0.25">
      <c r="A30" s="2" t="s">
        <v>162</v>
      </c>
      <c r="B30" s="2"/>
      <c r="C30" s="2"/>
      <c r="D30" s="2"/>
      <c r="E30" s="2"/>
    </row>
    <row r="31" spans="1:5" x14ac:dyDescent="0.25">
      <c r="A31" t="s">
        <v>19</v>
      </c>
    </row>
    <row r="32" spans="1:5" x14ac:dyDescent="0.25">
      <c r="A32" s="2" t="s">
        <v>172</v>
      </c>
      <c r="B32" s="2"/>
      <c r="C32" s="2"/>
      <c r="D32" s="2"/>
      <c r="E32" s="2"/>
    </row>
    <row r="33" spans="1:5" x14ac:dyDescent="0.25">
      <c r="A33" t="s">
        <v>20</v>
      </c>
    </row>
    <row r="34" spans="1:5" x14ac:dyDescent="0.25">
      <c r="A34" s="8" t="s">
        <v>231</v>
      </c>
    </row>
    <row r="35" spans="1:5" x14ac:dyDescent="0.25">
      <c r="A35" t="s">
        <v>21</v>
      </c>
    </row>
    <row r="36" spans="1:5" x14ac:dyDescent="0.25">
      <c r="A36" t="s">
        <v>121</v>
      </c>
    </row>
    <row r="37" spans="1:5" x14ac:dyDescent="0.25">
      <c r="A37" s="1" t="s">
        <v>22</v>
      </c>
      <c r="B37" s="1"/>
      <c r="C37" s="1"/>
      <c r="D37" s="1"/>
      <c r="E37" s="1"/>
    </row>
    <row r="38" spans="1:5" x14ac:dyDescent="0.25">
      <c r="A38" t="s">
        <v>23</v>
      </c>
    </row>
    <row r="39" spans="1:5" x14ac:dyDescent="0.25">
      <c r="A39" s="2" t="s">
        <v>173</v>
      </c>
      <c r="B39" s="2"/>
      <c r="C39" s="2">
        <v>2</v>
      </c>
      <c r="D39" s="2">
        <v>2</v>
      </c>
      <c r="E39" s="2"/>
    </row>
    <row r="40" spans="1:5" x14ac:dyDescent="0.25">
      <c r="A40" s="8" t="s">
        <v>257</v>
      </c>
    </row>
    <row r="41" spans="1:5" x14ac:dyDescent="0.25">
      <c r="A41" t="s">
        <v>74</v>
      </c>
    </row>
    <row r="42" spans="1:5" x14ac:dyDescent="0.25">
      <c r="A42" t="s">
        <v>75</v>
      </c>
    </row>
    <row r="43" spans="1:5" x14ac:dyDescent="0.25">
      <c r="A43" t="s">
        <v>76</v>
      </c>
    </row>
    <row r="44" spans="1:5" x14ac:dyDescent="0.25">
      <c r="A44" s="8" t="s">
        <v>234</v>
      </c>
    </row>
    <row r="45" spans="1:5" x14ac:dyDescent="0.25">
      <c r="A45" s="8" t="s">
        <v>239</v>
      </c>
    </row>
    <row r="46" spans="1:5" x14ac:dyDescent="0.25">
      <c r="A46" s="8" t="s">
        <v>233</v>
      </c>
    </row>
    <row r="47" spans="1:5" x14ac:dyDescent="0.25">
      <c r="A47" t="s">
        <v>24</v>
      </c>
    </row>
    <row r="48" spans="1:5" x14ac:dyDescent="0.25">
      <c r="A48" t="s">
        <v>77</v>
      </c>
    </row>
    <row r="49" spans="1:10" x14ac:dyDescent="0.25">
      <c r="A49" s="2" t="s">
        <v>189</v>
      </c>
      <c r="B49" s="2"/>
      <c r="C49" s="2"/>
      <c r="D49" s="2"/>
      <c r="E49" s="2"/>
    </row>
    <row r="50" spans="1:10" x14ac:dyDescent="0.25">
      <c r="A50" s="2" t="s">
        <v>126</v>
      </c>
      <c r="B50" s="2"/>
      <c r="C50" s="2"/>
      <c r="D50" s="2"/>
      <c r="E50" s="2"/>
    </row>
    <row r="51" spans="1:10" x14ac:dyDescent="0.25">
      <c r="A51" s="2" t="s">
        <v>174</v>
      </c>
      <c r="B51" s="2"/>
      <c r="C51" s="2"/>
      <c r="D51" s="2"/>
      <c r="E51" s="2"/>
    </row>
    <row r="52" spans="1:10" x14ac:dyDescent="0.25">
      <c r="A52" t="s">
        <v>78</v>
      </c>
    </row>
    <row r="53" spans="1:10" x14ac:dyDescent="0.25">
      <c r="A53" t="s">
        <v>79</v>
      </c>
      <c r="B53">
        <v>2</v>
      </c>
      <c r="C53">
        <v>2</v>
      </c>
      <c r="D53">
        <v>2</v>
      </c>
      <c r="F53">
        <v>2</v>
      </c>
      <c r="G53">
        <v>2</v>
      </c>
      <c r="I53">
        <v>2</v>
      </c>
      <c r="J53">
        <v>2</v>
      </c>
    </row>
    <row r="54" spans="1:10" x14ac:dyDescent="0.25">
      <c r="A54" s="8" t="s">
        <v>245</v>
      </c>
    </row>
    <row r="55" spans="1:10" x14ac:dyDescent="0.25">
      <c r="A55" s="1" t="s">
        <v>25</v>
      </c>
      <c r="B55" s="1"/>
      <c r="C55" s="1"/>
      <c r="D55" s="1"/>
      <c r="E55" s="1"/>
    </row>
    <row r="56" spans="1:10" x14ac:dyDescent="0.25">
      <c r="A56" t="s">
        <v>26</v>
      </c>
    </row>
    <row r="57" spans="1:10" x14ac:dyDescent="0.25">
      <c r="A57" s="2" t="s">
        <v>127</v>
      </c>
      <c r="B57" s="2"/>
      <c r="C57" s="2"/>
      <c r="D57" s="2"/>
      <c r="E57" s="2"/>
    </row>
    <row r="58" spans="1:10" x14ac:dyDescent="0.25">
      <c r="A58" t="s">
        <v>27</v>
      </c>
    </row>
    <row r="59" spans="1:10" x14ac:dyDescent="0.25">
      <c r="A59" s="1" t="s">
        <v>28</v>
      </c>
      <c r="B59" s="1"/>
      <c r="C59" s="1"/>
      <c r="D59" s="1"/>
      <c r="E59" s="1"/>
    </row>
    <row r="60" spans="1:10" x14ac:dyDescent="0.25">
      <c r="A60" s="2" t="s">
        <v>199</v>
      </c>
      <c r="B60" s="2"/>
      <c r="C60" s="2"/>
      <c r="D60" s="2"/>
      <c r="E60" s="2"/>
    </row>
    <row r="61" spans="1:10" x14ac:dyDescent="0.25">
      <c r="A61" s="8" t="s">
        <v>244</v>
      </c>
    </row>
    <row r="62" spans="1:10" x14ac:dyDescent="0.25">
      <c r="A62" s="2" t="s">
        <v>128</v>
      </c>
      <c r="B62" s="2"/>
      <c r="C62" s="2"/>
      <c r="D62" s="2"/>
      <c r="E62" s="2"/>
    </row>
    <row r="63" spans="1:10" x14ac:dyDescent="0.25">
      <c r="A63" t="s">
        <v>29</v>
      </c>
      <c r="B63">
        <v>2</v>
      </c>
    </row>
    <row r="64" spans="1:10" x14ac:dyDescent="0.25">
      <c r="A64" s="1" t="s">
        <v>30</v>
      </c>
      <c r="B64" s="1"/>
      <c r="C64" s="1"/>
      <c r="D64" s="1"/>
      <c r="E64" s="1"/>
    </row>
    <row r="65" spans="1:5" x14ac:dyDescent="0.25">
      <c r="A65" s="2" t="s">
        <v>175</v>
      </c>
      <c r="B65" s="2"/>
      <c r="C65" s="2"/>
      <c r="D65" s="2"/>
      <c r="E65" s="2"/>
    </row>
    <row r="66" spans="1:5" x14ac:dyDescent="0.25">
      <c r="A66" s="2" t="s">
        <v>129</v>
      </c>
      <c r="B66" s="2"/>
      <c r="C66" s="2"/>
      <c r="D66" s="2"/>
      <c r="E66" s="2"/>
    </row>
    <row r="67" spans="1:5" x14ac:dyDescent="0.25">
      <c r="A67" s="2" t="s">
        <v>193</v>
      </c>
      <c r="B67" s="2"/>
      <c r="C67" s="2"/>
      <c r="D67" s="2"/>
      <c r="E67" s="2"/>
    </row>
    <row r="68" spans="1:5" x14ac:dyDescent="0.25">
      <c r="A68" t="s">
        <v>31</v>
      </c>
    </row>
    <row r="69" spans="1:5" x14ac:dyDescent="0.25">
      <c r="A69" s="8" t="s">
        <v>212</v>
      </c>
      <c r="B69" s="8"/>
      <c r="C69" s="8"/>
      <c r="D69" s="8"/>
      <c r="E69" s="8"/>
    </row>
    <row r="70" spans="1:5" x14ac:dyDescent="0.25">
      <c r="A70" s="4" t="s">
        <v>203</v>
      </c>
      <c r="B70" s="4"/>
      <c r="C70" s="4"/>
      <c r="D70" s="4"/>
      <c r="E70" s="4"/>
    </row>
    <row r="71" spans="1:5" x14ac:dyDescent="0.25">
      <c r="A71" t="s">
        <v>32</v>
      </c>
    </row>
    <row r="72" spans="1:5" x14ac:dyDescent="0.25">
      <c r="A72" s="8" t="s">
        <v>213</v>
      </c>
      <c r="B72" s="8"/>
      <c r="C72" s="8"/>
      <c r="D72" s="8"/>
      <c r="E72" s="8"/>
    </row>
    <row r="73" spans="1:5" x14ac:dyDescent="0.25">
      <c r="A73" t="s">
        <v>80</v>
      </c>
    </row>
    <row r="74" spans="1:5" x14ac:dyDescent="0.25">
      <c r="A74" s="1" t="s">
        <v>33</v>
      </c>
      <c r="B74" s="1"/>
      <c r="C74" s="1"/>
      <c r="D74" s="1"/>
      <c r="E74" s="1"/>
    </row>
    <row r="75" spans="1:5" x14ac:dyDescent="0.25">
      <c r="A75" s="8" t="s">
        <v>214</v>
      </c>
      <c r="B75" s="8"/>
      <c r="C75" s="8"/>
      <c r="D75" s="8"/>
      <c r="E75" s="8"/>
    </row>
    <row r="76" spans="1:5" x14ac:dyDescent="0.25">
      <c r="A76" t="s">
        <v>81</v>
      </c>
    </row>
    <row r="77" spans="1:5" x14ac:dyDescent="0.25">
      <c r="A77" t="s">
        <v>82</v>
      </c>
    </row>
    <row r="78" spans="1:5" x14ac:dyDescent="0.25">
      <c r="A78" s="2" t="s">
        <v>176</v>
      </c>
      <c r="B78" s="2"/>
      <c r="C78" s="2"/>
      <c r="D78" s="2"/>
      <c r="E78" s="2"/>
    </row>
    <row r="79" spans="1:5" x14ac:dyDescent="0.25">
      <c r="A79" s="8" t="s">
        <v>215</v>
      </c>
      <c r="B79" s="8"/>
      <c r="C79" s="8"/>
      <c r="D79" s="8"/>
      <c r="E79" s="8"/>
    </row>
    <row r="80" spans="1:5" x14ac:dyDescent="0.25">
      <c r="A80" t="s">
        <v>34</v>
      </c>
    </row>
    <row r="81" spans="1:10" x14ac:dyDescent="0.25">
      <c r="A81" t="s">
        <v>35</v>
      </c>
      <c r="B81">
        <v>2</v>
      </c>
      <c r="C81">
        <v>2</v>
      </c>
      <c r="D81">
        <v>2</v>
      </c>
      <c r="F81">
        <v>2</v>
      </c>
      <c r="G81">
        <v>2</v>
      </c>
      <c r="H81">
        <v>2</v>
      </c>
      <c r="I81">
        <v>2</v>
      </c>
      <c r="J81">
        <v>2</v>
      </c>
    </row>
    <row r="82" spans="1:10" x14ac:dyDescent="0.25">
      <c r="A82" t="s">
        <v>83</v>
      </c>
    </row>
    <row r="83" spans="1:10" x14ac:dyDescent="0.25">
      <c r="A83" t="s">
        <v>36</v>
      </c>
    </row>
    <row r="84" spans="1:10" x14ac:dyDescent="0.25">
      <c r="A84" s="2" t="s">
        <v>130</v>
      </c>
      <c r="B84" s="2"/>
      <c r="C84" s="2"/>
      <c r="D84" s="2"/>
      <c r="E84" s="2"/>
    </row>
    <row r="85" spans="1:10" x14ac:dyDescent="0.25">
      <c r="A85" t="s">
        <v>84</v>
      </c>
    </row>
    <row r="86" spans="1:10" x14ac:dyDescent="0.25">
      <c r="A86" s="2" t="s">
        <v>131</v>
      </c>
      <c r="B86" s="2"/>
      <c r="C86" s="2"/>
      <c r="D86" s="2"/>
      <c r="E86" s="2"/>
      <c r="G86">
        <v>2</v>
      </c>
      <c r="H86">
        <v>2</v>
      </c>
      <c r="I86">
        <v>2</v>
      </c>
      <c r="J86">
        <v>2</v>
      </c>
    </row>
    <row r="87" spans="1:10" x14ac:dyDescent="0.25">
      <c r="A87" t="s">
        <v>37</v>
      </c>
    </row>
    <row r="88" spans="1:10" x14ac:dyDescent="0.25">
      <c r="A88" t="s">
        <v>206</v>
      </c>
    </row>
    <row r="89" spans="1:10" x14ac:dyDescent="0.25">
      <c r="A89" s="1" t="s">
        <v>38</v>
      </c>
      <c r="B89" s="1"/>
      <c r="C89" s="1"/>
      <c r="D89" s="1"/>
      <c r="E89" s="1"/>
    </row>
    <row r="90" spans="1:10" x14ac:dyDescent="0.25">
      <c r="A90" s="2" t="s">
        <v>177</v>
      </c>
      <c r="B90" s="2"/>
      <c r="C90" s="2"/>
      <c r="D90" s="2"/>
      <c r="E90" s="2"/>
    </row>
    <row r="91" spans="1:10" x14ac:dyDescent="0.25">
      <c r="A91" s="2" t="s">
        <v>195</v>
      </c>
      <c r="B91" s="2"/>
      <c r="C91" s="2"/>
      <c r="D91" s="2"/>
      <c r="E91" s="2"/>
    </row>
    <row r="92" spans="1:10" x14ac:dyDescent="0.25">
      <c r="A92" t="s">
        <v>85</v>
      </c>
    </row>
    <row r="93" spans="1:10" x14ac:dyDescent="0.25">
      <c r="A93" t="s">
        <v>111</v>
      </c>
    </row>
    <row r="94" spans="1:10" x14ac:dyDescent="0.25">
      <c r="A94" s="2" t="s">
        <v>132</v>
      </c>
      <c r="B94" s="2"/>
      <c r="C94" s="2"/>
      <c r="D94" s="2"/>
      <c r="E94" s="2"/>
    </row>
    <row r="95" spans="1:10" x14ac:dyDescent="0.25">
      <c r="A95" s="2" t="s">
        <v>153</v>
      </c>
      <c r="B95" s="2"/>
      <c r="C95" s="2"/>
      <c r="D95" s="2"/>
      <c r="E95" s="2"/>
    </row>
    <row r="96" spans="1:10" x14ac:dyDescent="0.25">
      <c r="A96" t="s">
        <v>39</v>
      </c>
    </row>
    <row r="97" spans="1:5" x14ac:dyDescent="0.25">
      <c r="A97" s="2" t="s">
        <v>133</v>
      </c>
      <c r="B97" s="2"/>
      <c r="C97" s="2"/>
      <c r="D97" s="2"/>
      <c r="E97" s="2"/>
    </row>
    <row r="98" spans="1:5" x14ac:dyDescent="0.25">
      <c r="A98" t="s">
        <v>40</v>
      </c>
    </row>
    <row r="99" spans="1:5" x14ac:dyDescent="0.25">
      <c r="A99" s="4" t="s">
        <v>86</v>
      </c>
      <c r="B99" s="4"/>
      <c r="C99" s="4"/>
      <c r="D99" s="4"/>
      <c r="E99" s="4"/>
    </row>
    <row r="100" spans="1:5" x14ac:dyDescent="0.25">
      <c r="A100" s="8" t="s">
        <v>216</v>
      </c>
      <c r="B100" s="8"/>
      <c r="C100" s="8"/>
      <c r="D100" s="8"/>
      <c r="E100" s="8"/>
    </row>
    <row r="101" spans="1:5" x14ac:dyDescent="0.25">
      <c r="A101" s="2" t="s">
        <v>134</v>
      </c>
      <c r="B101" s="2"/>
      <c r="C101" s="2"/>
      <c r="D101" s="2"/>
      <c r="E101" s="2"/>
    </row>
    <row r="102" spans="1:5" x14ac:dyDescent="0.25">
      <c r="A102" s="8" t="s">
        <v>217</v>
      </c>
      <c r="B102" s="8"/>
      <c r="C102" s="8"/>
      <c r="D102" s="8"/>
      <c r="E102" s="8"/>
    </row>
    <row r="103" spans="1:5" x14ac:dyDescent="0.25">
      <c r="A103" s="5" t="s">
        <v>246</v>
      </c>
    </row>
    <row r="104" spans="1:5" x14ac:dyDescent="0.25">
      <c r="A104" s="8" t="s">
        <v>247</v>
      </c>
    </row>
    <row r="105" spans="1:5" x14ac:dyDescent="0.25">
      <c r="A105" s="8" t="s">
        <v>254</v>
      </c>
    </row>
    <row r="106" spans="1:5" x14ac:dyDescent="0.25">
      <c r="A106" s="5" t="s">
        <v>112</v>
      </c>
      <c r="B106" s="5"/>
      <c r="C106" s="5"/>
      <c r="D106" s="5"/>
      <c r="E106" s="5"/>
    </row>
    <row r="107" spans="1:5" x14ac:dyDescent="0.25">
      <c r="A107" s="2" t="s">
        <v>178</v>
      </c>
      <c r="B107" s="2"/>
      <c r="C107" s="2"/>
      <c r="D107" s="2"/>
      <c r="E107" s="2"/>
    </row>
    <row r="108" spans="1:5" x14ac:dyDescent="0.25">
      <c r="A108" s="2" t="s">
        <v>194</v>
      </c>
      <c r="B108" s="2"/>
      <c r="C108" s="2"/>
      <c r="D108" s="2"/>
      <c r="E108" s="2"/>
    </row>
    <row r="109" spans="1:5" x14ac:dyDescent="0.25">
      <c r="A109" s="2" t="s">
        <v>135</v>
      </c>
      <c r="B109" s="2"/>
      <c r="C109" s="2"/>
      <c r="D109" s="2"/>
      <c r="E109" s="2"/>
    </row>
    <row r="110" spans="1:5" x14ac:dyDescent="0.25">
      <c r="A110" s="2" t="s">
        <v>179</v>
      </c>
      <c r="B110" s="2"/>
      <c r="C110" s="2"/>
      <c r="D110" s="2"/>
      <c r="E110" s="2"/>
    </row>
    <row r="111" spans="1:5" x14ac:dyDescent="0.25">
      <c r="A111" t="s">
        <v>87</v>
      </c>
    </row>
    <row r="112" spans="1:5" x14ac:dyDescent="0.25">
      <c r="A112" s="1" t="s">
        <v>113</v>
      </c>
      <c r="B112" s="1"/>
      <c r="C112" s="1"/>
      <c r="D112" s="1"/>
      <c r="E112" s="1"/>
    </row>
    <row r="113" spans="1:5" x14ac:dyDescent="0.25">
      <c r="A113" s="2" t="s">
        <v>180</v>
      </c>
      <c r="B113" s="2"/>
      <c r="C113" s="2"/>
      <c r="D113" s="2"/>
      <c r="E113" s="2"/>
    </row>
    <row r="114" spans="1:5" x14ac:dyDescent="0.25">
      <c r="A114" t="s">
        <v>88</v>
      </c>
    </row>
    <row r="115" spans="1:5" x14ac:dyDescent="0.25">
      <c r="A115" t="s">
        <v>89</v>
      </c>
    </row>
    <row r="116" spans="1:5" x14ac:dyDescent="0.25">
      <c r="A116" s="8" t="s">
        <v>259</v>
      </c>
    </row>
    <row r="117" spans="1:5" x14ac:dyDescent="0.25">
      <c r="A117" s="2" t="s">
        <v>136</v>
      </c>
      <c r="B117" s="2"/>
      <c r="C117" s="2"/>
      <c r="D117" s="2"/>
      <c r="E117" s="2"/>
    </row>
    <row r="118" spans="1:5" x14ac:dyDescent="0.25">
      <c r="A118" s="2" t="s">
        <v>192</v>
      </c>
      <c r="B118" s="2"/>
      <c r="C118" s="2"/>
      <c r="D118" s="2"/>
      <c r="E118" s="2"/>
    </row>
    <row r="119" spans="1:5" x14ac:dyDescent="0.25">
      <c r="A119" s="2" t="s">
        <v>137</v>
      </c>
      <c r="B119" s="2"/>
      <c r="C119" s="2"/>
      <c r="D119" s="2"/>
      <c r="E119" s="2"/>
    </row>
    <row r="120" spans="1:5" x14ac:dyDescent="0.25">
      <c r="A120" s="1" t="s">
        <v>41</v>
      </c>
      <c r="B120" s="1"/>
      <c r="C120" s="1"/>
      <c r="D120" s="1"/>
      <c r="E120" s="1"/>
    </row>
    <row r="121" spans="1:5" x14ac:dyDescent="0.25">
      <c r="A121" t="s">
        <v>42</v>
      </c>
    </row>
    <row r="122" spans="1:5" x14ac:dyDescent="0.25">
      <c r="A122" s="8" t="s">
        <v>218</v>
      </c>
      <c r="B122" s="8"/>
      <c r="C122" s="8"/>
      <c r="D122" s="8"/>
      <c r="E122" s="8"/>
    </row>
    <row r="123" spans="1:5" x14ac:dyDescent="0.25">
      <c r="A123" t="s">
        <v>43</v>
      </c>
    </row>
    <row r="124" spans="1:5" x14ac:dyDescent="0.25">
      <c r="A124" s="2" t="s">
        <v>163</v>
      </c>
      <c r="B124" s="2"/>
      <c r="C124" s="2"/>
      <c r="D124" s="2"/>
      <c r="E124" s="2"/>
    </row>
    <row r="125" spans="1:5" x14ac:dyDescent="0.25">
      <c r="A125" s="8" t="s">
        <v>235</v>
      </c>
    </row>
    <row r="126" spans="1:5" x14ac:dyDescent="0.25">
      <c r="A126" s="2" t="s">
        <v>164</v>
      </c>
      <c r="B126" s="2"/>
      <c r="C126" s="2">
        <v>2</v>
      </c>
      <c r="D126" s="2"/>
      <c r="E126" s="2"/>
    </row>
    <row r="127" spans="1:5" x14ac:dyDescent="0.25">
      <c r="A127" s="1" t="s">
        <v>44</v>
      </c>
      <c r="B127" s="1"/>
      <c r="C127" s="1"/>
      <c r="D127" s="1"/>
      <c r="E127" s="1"/>
    </row>
    <row r="128" spans="1:5" x14ac:dyDescent="0.25">
      <c r="A128" t="s">
        <v>45</v>
      </c>
    </row>
    <row r="129" spans="1:5" x14ac:dyDescent="0.25">
      <c r="A129" t="s">
        <v>90</v>
      </c>
    </row>
    <row r="130" spans="1:5" x14ac:dyDescent="0.25">
      <c r="A130" s="2" t="s">
        <v>138</v>
      </c>
      <c r="B130" s="2"/>
      <c r="C130" s="2"/>
      <c r="D130" s="2"/>
      <c r="E130" s="2"/>
    </row>
    <row r="131" spans="1:5" x14ac:dyDescent="0.25">
      <c r="A131" t="s">
        <v>91</v>
      </c>
    </row>
    <row r="132" spans="1:5" x14ac:dyDescent="0.25">
      <c r="A132" s="8" t="s">
        <v>241</v>
      </c>
    </row>
    <row r="133" spans="1:5" x14ac:dyDescent="0.25">
      <c r="A133" s="2" t="s">
        <v>139</v>
      </c>
      <c r="B133" s="2"/>
      <c r="C133" s="2"/>
      <c r="D133" s="2"/>
      <c r="E133" s="2"/>
    </row>
    <row r="134" spans="1:5" x14ac:dyDescent="0.25">
      <c r="A134" t="s">
        <v>92</v>
      </c>
    </row>
    <row r="135" spans="1:5" x14ac:dyDescent="0.25">
      <c r="A135" s="2" t="s">
        <v>200</v>
      </c>
      <c r="B135" s="2"/>
      <c r="C135" s="2"/>
      <c r="D135" s="2"/>
      <c r="E135" s="2"/>
    </row>
    <row r="136" spans="1:5" x14ac:dyDescent="0.25">
      <c r="A136" s="2" t="s">
        <v>181</v>
      </c>
      <c r="B136" s="2"/>
      <c r="C136" s="2"/>
      <c r="D136" s="2"/>
      <c r="E136" s="2"/>
    </row>
    <row r="137" spans="1:5" x14ac:dyDescent="0.25">
      <c r="A137" t="s">
        <v>46</v>
      </c>
    </row>
    <row r="138" spans="1:5" x14ac:dyDescent="0.25">
      <c r="A138" t="s">
        <v>93</v>
      </c>
    </row>
    <row r="139" spans="1:5" x14ac:dyDescent="0.25">
      <c r="A139" t="s">
        <v>94</v>
      </c>
    </row>
    <row r="140" spans="1:5" x14ac:dyDescent="0.25">
      <c r="A140" t="s">
        <v>95</v>
      </c>
    </row>
    <row r="141" spans="1:5" x14ac:dyDescent="0.25">
      <c r="A141" t="s">
        <v>47</v>
      </c>
    </row>
    <row r="142" spans="1:5" x14ac:dyDescent="0.25">
      <c r="A142" s="1" t="s">
        <v>48</v>
      </c>
      <c r="B142" s="1"/>
      <c r="C142" s="1"/>
      <c r="D142" s="1"/>
      <c r="E142" s="1"/>
    </row>
    <row r="143" spans="1:5" x14ac:dyDescent="0.25">
      <c r="A143" t="s">
        <v>49</v>
      </c>
    </row>
    <row r="144" spans="1:5" x14ac:dyDescent="0.25">
      <c r="A144" s="2" t="s">
        <v>196</v>
      </c>
      <c r="B144" s="2"/>
      <c r="C144" s="2"/>
      <c r="D144" s="2"/>
      <c r="E144" s="2"/>
    </row>
    <row r="145" spans="1:7" x14ac:dyDescent="0.25">
      <c r="A145" s="2" t="s">
        <v>158</v>
      </c>
      <c r="B145" s="2"/>
      <c r="C145" s="2"/>
      <c r="D145" s="2"/>
      <c r="E145" s="2"/>
    </row>
    <row r="146" spans="1:7" x14ac:dyDescent="0.25">
      <c r="A146" t="s">
        <v>96</v>
      </c>
    </row>
    <row r="147" spans="1:7" x14ac:dyDescent="0.25">
      <c r="A147" t="s">
        <v>50</v>
      </c>
    </row>
    <row r="148" spans="1:7" x14ac:dyDescent="0.25">
      <c r="A148" s="8" t="s">
        <v>219</v>
      </c>
      <c r="B148" s="8"/>
      <c r="C148" s="8"/>
      <c r="D148" s="8"/>
      <c r="E148" s="8"/>
    </row>
    <row r="149" spans="1:7" x14ac:dyDescent="0.25">
      <c r="A149" s="6" t="s">
        <v>154</v>
      </c>
      <c r="B149" s="6"/>
      <c r="C149" s="6"/>
      <c r="D149" s="6"/>
      <c r="E149" s="6"/>
    </row>
    <row r="150" spans="1:7" x14ac:dyDescent="0.25">
      <c r="A150" s="2" t="s">
        <v>168</v>
      </c>
      <c r="B150" s="2"/>
      <c r="C150" s="2"/>
      <c r="D150" s="2"/>
      <c r="E150" s="2"/>
    </row>
    <row r="151" spans="1:7" x14ac:dyDescent="0.25">
      <c r="A151" s="2" t="s">
        <v>140</v>
      </c>
      <c r="B151" s="2"/>
      <c r="C151" s="2"/>
      <c r="D151" s="2"/>
      <c r="E151" s="2"/>
    </row>
    <row r="152" spans="1:7" x14ac:dyDescent="0.25">
      <c r="A152" s="1" t="s">
        <v>114</v>
      </c>
      <c r="B152" s="1"/>
      <c r="C152" s="1"/>
      <c r="D152" s="1"/>
      <c r="E152" s="1"/>
    </row>
    <row r="153" spans="1:7" x14ac:dyDescent="0.25">
      <c r="A153" s="8" t="s">
        <v>220</v>
      </c>
      <c r="B153" s="8"/>
      <c r="C153" s="8"/>
      <c r="D153" s="8"/>
      <c r="E153" s="8"/>
    </row>
    <row r="154" spans="1:7" x14ac:dyDescent="0.25">
      <c r="A154" s="8" t="s">
        <v>207</v>
      </c>
      <c r="B154" s="8"/>
      <c r="C154" s="8"/>
      <c r="D154" s="8"/>
      <c r="E154" s="8"/>
      <c r="F154" s="4"/>
      <c r="G154" s="4"/>
    </row>
    <row r="155" spans="1:7" x14ac:dyDescent="0.25">
      <c r="A155" s="2" t="s">
        <v>141</v>
      </c>
      <c r="B155" s="2"/>
      <c r="C155" s="2"/>
      <c r="D155" s="2"/>
      <c r="E155" s="2"/>
    </row>
    <row r="156" spans="1:7" x14ac:dyDescent="0.25">
      <c r="A156" s="2" t="s">
        <v>182</v>
      </c>
      <c r="B156" s="2"/>
      <c r="C156" s="2"/>
      <c r="D156" s="2"/>
      <c r="E156" s="2"/>
    </row>
    <row r="157" spans="1:7" x14ac:dyDescent="0.25">
      <c r="A157" t="s">
        <v>97</v>
      </c>
    </row>
    <row r="158" spans="1:7" x14ac:dyDescent="0.25">
      <c r="A158" s="8" t="s">
        <v>221</v>
      </c>
      <c r="B158" s="8"/>
      <c r="C158" s="8"/>
      <c r="D158" s="8"/>
      <c r="E158" s="8"/>
    </row>
    <row r="159" spans="1:7" x14ac:dyDescent="0.25">
      <c r="A159" s="8" t="s">
        <v>222</v>
      </c>
      <c r="B159" s="8"/>
      <c r="C159" s="8"/>
      <c r="D159" s="8"/>
      <c r="E159" s="8"/>
    </row>
    <row r="160" spans="1:7" x14ac:dyDescent="0.25">
      <c r="A160" t="s">
        <v>98</v>
      </c>
    </row>
    <row r="161" spans="1:5" x14ac:dyDescent="0.25">
      <c r="A161" s="8" t="s">
        <v>237</v>
      </c>
    </row>
    <row r="162" spans="1:5" x14ac:dyDescent="0.25">
      <c r="A162" s="2" t="s">
        <v>201</v>
      </c>
      <c r="B162" s="2"/>
      <c r="C162" s="2"/>
      <c r="D162" s="2"/>
      <c r="E162" s="2"/>
    </row>
    <row r="163" spans="1:5" x14ac:dyDescent="0.25">
      <c r="A163" s="8" t="s">
        <v>258</v>
      </c>
    </row>
    <row r="164" spans="1:5" x14ac:dyDescent="0.25">
      <c r="A164" t="s">
        <v>99</v>
      </c>
    </row>
    <row r="165" spans="1:5" x14ac:dyDescent="0.25">
      <c r="A165" s="1" t="s">
        <v>51</v>
      </c>
      <c r="B165" s="1"/>
      <c r="C165" s="1"/>
      <c r="D165" s="1"/>
      <c r="E165" s="1"/>
    </row>
    <row r="166" spans="1:5" x14ac:dyDescent="0.25">
      <c r="A166" t="s">
        <v>100</v>
      </c>
    </row>
    <row r="167" spans="1:5" x14ac:dyDescent="0.25">
      <c r="A167" s="8" t="s">
        <v>223</v>
      </c>
      <c r="B167" s="8"/>
      <c r="C167" s="8"/>
      <c r="D167" s="8"/>
      <c r="E167" s="8"/>
    </row>
    <row r="168" spans="1:5" x14ac:dyDescent="0.25">
      <c r="A168" t="s">
        <v>52</v>
      </c>
    </row>
    <row r="169" spans="1:5" x14ac:dyDescent="0.25">
      <c r="A169" s="4" t="s">
        <v>248</v>
      </c>
      <c r="B169" s="4"/>
      <c r="C169" s="4"/>
      <c r="D169" s="4"/>
      <c r="E169" s="4"/>
    </row>
    <row r="170" spans="1:5" x14ac:dyDescent="0.25">
      <c r="A170" t="s">
        <v>53</v>
      </c>
    </row>
    <row r="171" spans="1:5" x14ac:dyDescent="0.25">
      <c r="A171" s="2" t="s">
        <v>142</v>
      </c>
      <c r="B171" s="2"/>
      <c r="C171" s="2"/>
      <c r="D171" s="2"/>
      <c r="E171" s="2"/>
    </row>
    <row r="172" spans="1:5" x14ac:dyDescent="0.25">
      <c r="A172" s="2" t="s">
        <v>143</v>
      </c>
      <c r="B172" s="2"/>
      <c r="C172" s="2"/>
      <c r="D172" s="2"/>
      <c r="E172" s="2"/>
    </row>
    <row r="173" spans="1:5" x14ac:dyDescent="0.25">
      <c r="A173" t="s">
        <v>101</v>
      </c>
    </row>
    <row r="174" spans="1:5" x14ac:dyDescent="0.25">
      <c r="A174" t="s">
        <v>155</v>
      </c>
    </row>
    <row r="175" spans="1:5" x14ac:dyDescent="0.25">
      <c r="A175" s="2" t="s">
        <v>191</v>
      </c>
      <c r="B175" s="2"/>
      <c r="C175" s="2"/>
      <c r="D175" s="2"/>
      <c r="E175" s="2"/>
    </row>
    <row r="176" spans="1:5" x14ac:dyDescent="0.25">
      <c r="A176" s="1" t="s">
        <v>54</v>
      </c>
      <c r="B176" s="1"/>
      <c r="C176" s="1"/>
      <c r="D176" s="1"/>
      <c r="E176" s="1"/>
    </row>
    <row r="177" spans="1:5" x14ac:dyDescent="0.25">
      <c r="A177" t="s">
        <v>55</v>
      </c>
    </row>
    <row r="178" spans="1:5" x14ac:dyDescent="0.25">
      <c r="A178" t="s">
        <v>102</v>
      </c>
    </row>
    <row r="179" spans="1:5" x14ac:dyDescent="0.25">
      <c r="A179" s="2" t="s">
        <v>144</v>
      </c>
      <c r="B179" s="2"/>
      <c r="C179" s="2"/>
      <c r="D179" s="2"/>
      <c r="E179" s="2"/>
    </row>
    <row r="180" spans="1:5" x14ac:dyDescent="0.25">
      <c r="A180" t="s">
        <v>56</v>
      </c>
    </row>
    <row r="181" spans="1:5" x14ac:dyDescent="0.25">
      <c r="A181" t="s">
        <v>236</v>
      </c>
    </row>
    <row r="182" spans="1:5" x14ac:dyDescent="0.25">
      <c r="A182" s="8" t="s">
        <v>224</v>
      </c>
      <c r="B182" s="8"/>
      <c r="C182" s="8"/>
      <c r="D182" s="8"/>
      <c r="E182" s="8"/>
    </row>
    <row r="183" spans="1:5" x14ac:dyDescent="0.25">
      <c r="A183" s="2" t="s">
        <v>145</v>
      </c>
      <c r="B183" s="2"/>
      <c r="C183" s="2"/>
      <c r="D183" s="2"/>
      <c r="E183" s="2"/>
    </row>
    <row r="184" spans="1:5" x14ac:dyDescent="0.25">
      <c r="A184" s="2" t="s">
        <v>146</v>
      </c>
      <c r="B184" s="2"/>
      <c r="C184" s="2"/>
      <c r="D184" s="2"/>
      <c r="E184" s="2"/>
    </row>
    <row r="185" spans="1:5" x14ac:dyDescent="0.25">
      <c r="A185" t="s">
        <v>103</v>
      </c>
    </row>
    <row r="186" spans="1:5" x14ac:dyDescent="0.25">
      <c r="A186" s="2" t="s">
        <v>147</v>
      </c>
      <c r="B186" s="2"/>
      <c r="C186" s="2"/>
      <c r="D186" s="2"/>
      <c r="E186" s="2"/>
    </row>
    <row r="187" spans="1:5" x14ac:dyDescent="0.25">
      <c r="A187" t="s">
        <v>104</v>
      </c>
    </row>
    <row r="188" spans="1:5" x14ac:dyDescent="0.25">
      <c r="A188" s="2" t="s">
        <v>148</v>
      </c>
      <c r="B188" s="2"/>
      <c r="C188" s="2"/>
      <c r="D188" s="2"/>
      <c r="E188" s="2"/>
    </row>
    <row r="189" spans="1:5" x14ac:dyDescent="0.25">
      <c r="A189" s="8" t="s">
        <v>253</v>
      </c>
    </row>
    <row r="190" spans="1:5" x14ac:dyDescent="0.25">
      <c r="A190" t="s">
        <v>57</v>
      </c>
    </row>
    <row r="191" spans="1:5" x14ac:dyDescent="0.25">
      <c r="A191" s="2" t="s">
        <v>149</v>
      </c>
      <c r="B191" s="2"/>
      <c r="C191" s="2"/>
      <c r="D191" s="2"/>
      <c r="E191" s="2"/>
    </row>
    <row r="192" spans="1:5" x14ac:dyDescent="0.25">
      <c r="A192" s="8" t="s">
        <v>238</v>
      </c>
    </row>
    <row r="193" spans="1:5" x14ac:dyDescent="0.25">
      <c r="A193" s="2" t="s">
        <v>150</v>
      </c>
      <c r="B193" s="2"/>
      <c r="C193" s="2"/>
      <c r="D193" s="2"/>
      <c r="E193" s="2"/>
    </row>
    <row r="194" spans="1:5" x14ac:dyDescent="0.25">
      <c r="A194" s="2" t="s">
        <v>202</v>
      </c>
      <c r="B194" s="2"/>
      <c r="C194" s="2"/>
      <c r="D194" s="2"/>
      <c r="E194" s="2"/>
    </row>
    <row r="195" spans="1:5" x14ac:dyDescent="0.25">
      <c r="A195" s="2" t="s">
        <v>151</v>
      </c>
      <c r="B195" s="2"/>
      <c r="C195" s="2"/>
      <c r="D195" s="2"/>
      <c r="E195" s="2"/>
    </row>
    <row r="196" spans="1:5" x14ac:dyDescent="0.25">
      <c r="A196" s="2" t="s">
        <v>183</v>
      </c>
      <c r="B196" s="2"/>
      <c r="C196" s="2"/>
      <c r="D196" s="2"/>
      <c r="E196" s="2"/>
    </row>
    <row r="197" spans="1:5" x14ac:dyDescent="0.25">
      <c r="A197" s="1" t="s">
        <v>116</v>
      </c>
      <c r="B197" s="1"/>
      <c r="C197" s="1"/>
      <c r="D197" s="1"/>
      <c r="E197" s="1"/>
    </row>
    <row r="198" spans="1:5" x14ac:dyDescent="0.25">
      <c r="A198" t="s">
        <v>105</v>
      </c>
    </row>
    <row r="199" spans="1:5" x14ac:dyDescent="0.25">
      <c r="A199" s="8" t="s">
        <v>240</v>
      </c>
    </row>
    <row r="200" spans="1:5" x14ac:dyDescent="0.25">
      <c r="A200" t="s">
        <v>106</v>
      </c>
    </row>
    <row r="201" spans="1:5" x14ac:dyDescent="0.25">
      <c r="A201" s="8" t="s">
        <v>225</v>
      </c>
      <c r="B201" s="8"/>
      <c r="C201" s="8"/>
      <c r="D201" s="8"/>
      <c r="E201" s="8"/>
    </row>
    <row r="202" spans="1:5" x14ac:dyDescent="0.25">
      <c r="A202" s="1" t="s">
        <v>58</v>
      </c>
      <c r="B202" s="1"/>
      <c r="C202" s="1"/>
      <c r="D202" s="1"/>
      <c r="E202" s="1"/>
    </row>
    <row r="203" spans="1:5" x14ac:dyDescent="0.25">
      <c r="A203" t="s">
        <v>59</v>
      </c>
    </row>
    <row r="204" spans="1:5" x14ac:dyDescent="0.25">
      <c r="A204" s="1" t="s">
        <v>60</v>
      </c>
      <c r="B204" s="1"/>
      <c r="C204" s="1"/>
      <c r="D204" s="1"/>
      <c r="E204" s="1"/>
    </row>
    <row r="205" spans="1:5" x14ac:dyDescent="0.25">
      <c r="A205" t="s">
        <v>61</v>
      </c>
    </row>
    <row r="206" spans="1:5" x14ac:dyDescent="0.25">
      <c r="A206" s="2" t="s">
        <v>184</v>
      </c>
      <c r="B206" s="2"/>
      <c r="C206" s="2"/>
      <c r="D206" s="2"/>
      <c r="E206" s="2"/>
    </row>
    <row r="207" spans="1:5" x14ac:dyDescent="0.25">
      <c r="A207" s="2" t="s">
        <v>156</v>
      </c>
      <c r="B207" s="2"/>
      <c r="C207" s="2"/>
      <c r="D207" s="2"/>
      <c r="E207" s="2"/>
    </row>
    <row r="208" spans="1:5" x14ac:dyDescent="0.25">
      <c r="A208" s="8" t="s">
        <v>226</v>
      </c>
      <c r="B208" s="8"/>
      <c r="C208" s="8"/>
      <c r="D208" s="8"/>
      <c r="E208" s="8"/>
    </row>
    <row r="209" spans="1:5" x14ac:dyDescent="0.25">
      <c r="A209" t="s">
        <v>62</v>
      </c>
    </row>
    <row r="210" spans="1:5" x14ac:dyDescent="0.25">
      <c r="A210" s="2" t="s">
        <v>185</v>
      </c>
      <c r="B210" s="2"/>
      <c r="C210" s="2"/>
      <c r="D210" s="2"/>
      <c r="E210" s="2"/>
    </row>
    <row r="211" spans="1:5" x14ac:dyDescent="0.25">
      <c r="A211" t="s">
        <v>63</v>
      </c>
    </row>
    <row r="212" spans="1:5" x14ac:dyDescent="0.25">
      <c r="A212" s="2" t="s">
        <v>188</v>
      </c>
      <c r="B212" s="2"/>
      <c r="C212" s="2"/>
      <c r="D212" s="2"/>
      <c r="E212" s="2"/>
    </row>
    <row r="213" spans="1:5" x14ac:dyDescent="0.25">
      <c r="A213" s="2" t="s">
        <v>186</v>
      </c>
      <c r="B213" s="2"/>
      <c r="C213" s="2"/>
      <c r="D213" s="2"/>
      <c r="E213" s="2"/>
    </row>
    <row r="214" spans="1:5" x14ac:dyDescent="0.25">
      <c r="A214" s="1" t="s">
        <v>109</v>
      </c>
      <c r="B214" s="1"/>
      <c r="C214" s="1"/>
      <c r="D214" s="1"/>
      <c r="E214" s="1"/>
    </row>
    <row r="215" spans="1:5" x14ac:dyDescent="0.25">
      <c r="A215" t="s">
        <v>107</v>
      </c>
    </row>
    <row r="216" spans="1:5" x14ac:dyDescent="0.25">
      <c r="A216" s="1" t="s">
        <v>110</v>
      </c>
      <c r="B216" s="1"/>
      <c r="C216" s="1"/>
      <c r="D216" s="1"/>
      <c r="E216" s="1"/>
    </row>
    <row r="217" spans="1:5" x14ac:dyDescent="0.25">
      <c r="A217" t="s">
        <v>108</v>
      </c>
    </row>
    <row r="218" spans="1:5" x14ac:dyDescent="0.25">
      <c r="A218" s="2" t="s">
        <v>152</v>
      </c>
      <c r="B218" s="2"/>
      <c r="C218" s="2"/>
      <c r="D218" s="2"/>
      <c r="E218" s="2"/>
    </row>
  </sheetData>
  <sortState ref="A6:K218">
    <sortCondition ref="A6:A21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zoomScaleNormal="100" workbookViewId="0">
      <pane xSplit="1" ySplit="4" topLeftCell="B31" activePane="bottomRight" state="frozen"/>
      <selection pane="topRight" activeCell="B1" sqref="B1"/>
      <selection pane="bottomLeft" activeCell="A5" sqref="A5"/>
      <selection pane="bottomRight" activeCell="B65" sqref="B65"/>
    </sheetView>
  </sheetViews>
  <sheetFormatPr defaultRowHeight="15" x14ac:dyDescent="0.25"/>
  <cols>
    <col min="1" max="1" width="20.140625" customWidth="1"/>
    <col min="2" max="2" width="20.7109375" bestFit="1" customWidth="1"/>
    <col min="3" max="4" width="20.7109375" customWidth="1"/>
    <col min="5" max="5" width="9.7109375" bestFit="1" customWidth="1"/>
    <col min="6" max="6" width="18.5703125" bestFit="1" customWidth="1"/>
    <col min="7" max="7" width="14.140625" bestFit="1" customWidth="1"/>
    <col min="8" max="10" width="14.140625" customWidth="1"/>
    <col min="11" max="11" width="17.140625" customWidth="1"/>
    <col min="12" max="12" width="17.42578125" bestFit="1" customWidth="1"/>
    <col min="13" max="13" width="14.5703125" bestFit="1" customWidth="1"/>
    <col min="14" max="15" width="14.5703125" customWidth="1"/>
    <col min="16" max="17" width="20.28515625" bestFit="1" customWidth="1"/>
    <col min="18" max="18" width="12" bestFit="1" customWidth="1"/>
    <col min="19" max="19" width="16" bestFit="1" customWidth="1"/>
    <col min="20" max="20" width="13.42578125" bestFit="1" customWidth="1"/>
  </cols>
  <sheetData>
    <row r="1" spans="1:20" x14ac:dyDescent="0.25">
      <c r="A1" t="s">
        <v>3</v>
      </c>
    </row>
    <row r="2" spans="1:20" x14ac:dyDescent="0.25">
      <c r="A2" t="s">
        <v>1</v>
      </c>
    </row>
    <row r="3" spans="1:20" x14ac:dyDescent="0.25">
      <c r="B3" s="1" t="s">
        <v>228</v>
      </c>
      <c r="C3" s="1" t="s">
        <v>243</v>
      </c>
      <c r="D3" s="1" t="s">
        <v>250</v>
      </c>
      <c r="E3" s="1" t="s">
        <v>229</v>
      </c>
      <c r="F3" s="1" t="s">
        <v>251</v>
      </c>
      <c r="G3" s="1" t="s">
        <v>255</v>
      </c>
      <c r="H3" s="1" t="s">
        <v>260</v>
      </c>
      <c r="I3" s="1" t="s">
        <v>261</v>
      </c>
      <c r="J3" s="1" t="s">
        <v>262</v>
      </c>
      <c r="K3" s="1" t="s">
        <v>227</v>
      </c>
      <c r="L3" s="1" t="s">
        <v>160</v>
      </c>
      <c r="M3" s="1" t="s">
        <v>169</v>
      </c>
      <c r="N3" s="1" t="s">
        <v>187</v>
      </c>
      <c r="O3" s="1" t="s">
        <v>190</v>
      </c>
      <c r="P3" s="1" t="s">
        <v>167</v>
      </c>
      <c r="Q3" s="1" t="s">
        <v>198</v>
      </c>
      <c r="R3" s="1" t="s">
        <v>204</v>
      </c>
      <c r="S3" s="1" t="s">
        <v>209</v>
      </c>
      <c r="T3" s="1" t="s">
        <v>210</v>
      </c>
    </row>
    <row r="4" spans="1:20" x14ac:dyDescent="0.25">
      <c r="A4" s="1" t="s">
        <v>9</v>
      </c>
      <c r="B4" s="7">
        <v>42777</v>
      </c>
      <c r="C4" s="7"/>
      <c r="D4" s="7">
        <v>42790</v>
      </c>
      <c r="E4" s="7">
        <v>42791</v>
      </c>
      <c r="F4" s="7">
        <v>42793</v>
      </c>
      <c r="G4" s="7">
        <v>42801</v>
      </c>
      <c r="H4" s="7">
        <v>42817</v>
      </c>
      <c r="I4" s="7">
        <v>42819</v>
      </c>
      <c r="J4" s="7">
        <v>42819</v>
      </c>
      <c r="K4" s="1"/>
      <c r="L4" s="7">
        <v>42636</v>
      </c>
      <c r="M4" s="7">
        <v>42644</v>
      </c>
      <c r="N4" s="7">
        <v>42651</v>
      </c>
      <c r="O4" s="7"/>
      <c r="P4" s="7">
        <v>42635</v>
      </c>
      <c r="Q4" s="7">
        <v>42635</v>
      </c>
      <c r="R4" s="7">
        <v>42679</v>
      </c>
      <c r="T4" s="7">
        <v>42706</v>
      </c>
    </row>
    <row r="5" spans="1:20" x14ac:dyDescent="0.25">
      <c r="A5" s="1" t="s">
        <v>12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20" x14ac:dyDescent="0.25">
      <c r="A6" s="8" t="s">
        <v>242</v>
      </c>
      <c r="I6">
        <f>4</f>
        <v>4</v>
      </c>
    </row>
    <row r="7" spans="1:20" x14ac:dyDescent="0.25">
      <c r="A7" t="s">
        <v>15</v>
      </c>
    </row>
    <row r="8" spans="1:20" x14ac:dyDescent="0.25">
      <c r="A8" t="s">
        <v>16</v>
      </c>
    </row>
    <row r="9" spans="1:20" x14ac:dyDescent="0.25">
      <c r="A9" s="2" t="s">
        <v>122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20" x14ac:dyDescent="0.25">
      <c r="A10" t="s">
        <v>68</v>
      </c>
    </row>
    <row r="11" spans="1:20" x14ac:dyDescent="0.25">
      <c r="A11" t="s">
        <v>118</v>
      </c>
    </row>
    <row r="12" spans="1:20" x14ac:dyDescent="0.25">
      <c r="A12" t="s">
        <v>69</v>
      </c>
    </row>
    <row r="13" spans="1:20" x14ac:dyDescent="0.25">
      <c r="A13" t="s">
        <v>70</v>
      </c>
      <c r="O13">
        <v>1</v>
      </c>
      <c r="Q13">
        <v>6</v>
      </c>
    </row>
    <row r="14" spans="1:20" x14ac:dyDescent="0.25">
      <c r="A14" s="2" t="s">
        <v>123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20" x14ac:dyDescent="0.25">
      <c r="A15" s="2" t="s">
        <v>170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20" x14ac:dyDescent="0.25">
      <c r="A16" t="s">
        <v>17</v>
      </c>
      <c r="B16">
        <v>2</v>
      </c>
      <c r="C16">
        <v>1</v>
      </c>
      <c r="D16">
        <f>1+2</f>
        <v>3</v>
      </c>
      <c r="G16">
        <v>1</v>
      </c>
      <c r="I16">
        <v>4</v>
      </c>
      <c r="J16">
        <v>2</v>
      </c>
      <c r="L16">
        <f>2</f>
        <v>2</v>
      </c>
      <c r="N16">
        <v>2</v>
      </c>
      <c r="O16">
        <v>1</v>
      </c>
      <c r="Q16">
        <v>8</v>
      </c>
      <c r="S16">
        <v>1</v>
      </c>
    </row>
    <row r="17" spans="1:19" x14ac:dyDescent="0.25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9" x14ac:dyDescent="0.25">
      <c r="A18" s="8" t="s">
        <v>211</v>
      </c>
      <c r="B18" s="8"/>
      <c r="C18" s="8"/>
      <c r="D18" s="8">
        <f>1</f>
        <v>1</v>
      </c>
      <c r="E18" s="8"/>
      <c r="F18" s="8"/>
      <c r="G18" s="8"/>
      <c r="H18" s="8"/>
      <c r="I18" s="8">
        <f>4</f>
        <v>4</v>
      </c>
      <c r="J18" s="8"/>
      <c r="K18" s="8"/>
    </row>
    <row r="19" spans="1:19" x14ac:dyDescent="0.25">
      <c r="A19" s="2" t="s">
        <v>71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9" x14ac:dyDescent="0.25">
      <c r="A20" s="2" t="s">
        <v>124</v>
      </c>
      <c r="B20" s="2"/>
      <c r="C20" s="2"/>
      <c r="D20" s="2"/>
      <c r="E20" s="2"/>
      <c r="F20" s="2"/>
      <c r="G20" s="2"/>
      <c r="H20" s="2"/>
      <c r="I20" s="2"/>
      <c r="J20" s="2"/>
      <c r="K20" s="2"/>
      <c r="P20">
        <v>2</v>
      </c>
    </row>
    <row r="21" spans="1:19" x14ac:dyDescent="0.25">
      <c r="A21" t="s">
        <v>18</v>
      </c>
    </row>
    <row r="22" spans="1:19" x14ac:dyDescent="0.25">
      <c r="A22" s="8" t="s">
        <v>230</v>
      </c>
    </row>
    <row r="23" spans="1:19" x14ac:dyDescent="0.25">
      <c r="A23" s="8" t="s">
        <v>232</v>
      </c>
    </row>
    <row r="24" spans="1:19" x14ac:dyDescent="0.25">
      <c r="A24" t="s">
        <v>72</v>
      </c>
    </row>
    <row r="25" spans="1:19" x14ac:dyDescent="0.25">
      <c r="A25" s="2" t="s">
        <v>171</v>
      </c>
      <c r="B25" s="2">
        <v>2</v>
      </c>
      <c r="C25" s="2"/>
      <c r="D25" s="2"/>
      <c r="E25" s="2">
        <v>2</v>
      </c>
      <c r="F25" s="2"/>
      <c r="G25" s="2"/>
      <c r="H25" s="2"/>
      <c r="I25" s="2"/>
      <c r="J25" s="2"/>
      <c r="K25" s="2"/>
      <c r="N25">
        <v>2</v>
      </c>
    </row>
    <row r="26" spans="1:19" x14ac:dyDescent="0.25">
      <c r="A26" s="2" t="s">
        <v>197</v>
      </c>
      <c r="B26" s="2"/>
      <c r="C26" s="2"/>
      <c r="D26" s="2"/>
      <c r="E26" s="2">
        <v>2</v>
      </c>
      <c r="F26" s="2"/>
      <c r="G26" s="2"/>
      <c r="H26" s="2"/>
      <c r="I26" s="2"/>
      <c r="J26" s="2"/>
      <c r="K26" s="2"/>
    </row>
    <row r="27" spans="1:19" x14ac:dyDescent="0.25">
      <c r="A27" t="s">
        <v>73</v>
      </c>
    </row>
    <row r="28" spans="1:19" x14ac:dyDescent="0.25">
      <c r="A28" s="2" t="s">
        <v>125</v>
      </c>
      <c r="B28" s="2"/>
      <c r="C28" s="2"/>
      <c r="D28" s="2"/>
      <c r="E28" s="2"/>
      <c r="F28" s="2"/>
      <c r="G28" s="2"/>
      <c r="H28" s="2"/>
      <c r="I28" s="2"/>
      <c r="J28" s="2"/>
      <c r="K28" s="2"/>
      <c r="S28">
        <v>1</v>
      </c>
    </row>
    <row r="29" spans="1:19" x14ac:dyDescent="0.25">
      <c r="A29" t="s">
        <v>19</v>
      </c>
    </row>
    <row r="30" spans="1:19" x14ac:dyDescent="0.25">
      <c r="A30" s="2" t="s">
        <v>172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9" x14ac:dyDescent="0.25">
      <c r="A31" t="s">
        <v>20</v>
      </c>
      <c r="Q31">
        <v>6</v>
      </c>
    </row>
    <row r="32" spans="1:19" x14ac:dyDescent="0.25">
      <c r="A32" s="8" t="s">
        <v>231</v>
      </c>
    </row>
    <row r="33" spans="1:18" x14ac:dyDescent="0.25">
      <c r="A33" t="s">
        <v>21</v>
      </c>
      <c r="D33">
        <f>2</f>
        <v>2</v>
      </c>
      <c r="G33">
        <v>3</v>
      </c>
      <c r="H33">
        <v>2</v>
      </c>
      <c r="L33">
        <v>2</v>
      </c>
      <c r="M33">
        <v>2</v>
      </c>
      <c r="P33">
        <v>2</v>
      </c>
      <c r="R33">
        <v>2</v>
      </c>
    </row>
    <row r="34" spans="1:18" x14ac:dyDescent="0.25">
      <c r="A34" t="s">
        <v>121</v>
      </c>
      <c r="M34">
        <v>2</v>
      </c>
    </row>
    <row r="35" spans="1:18" x14ac:dyDescent="0.25">
      <c r="A35" s="1" t="s">
        <v>22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8" x14ac:dyDescent="0.25">
      <c r="A36" t="s">
        <v>23</v>
      </c>
    </row>
    <row r="37" spans="1:18" x14ac:dyDescent="0.25">
      <c r="A37" s="2" t="s">
        <v>173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8" x14ac:dyDescent="0.25">
      <c r="A38" s="8" t="s">
        <v>257</v>
      </c>
    </row>
    <row r="39" spans="1:18" x14ac:dyDescent="0.25">
      <c r="A39" t="s">
        <v>74</v>
      </c>
    </row>
    <row r="40" spans="1:18" x14ac:dyDescent="0.25">
      <c r="A40" t="s">
        <v>75</v>
      </c>
      <c r="Q40">
        <v>8</v>
      </c>
    </row>
    <row r="41" spans="1:18" x14ac:dyDescent="0.25">
      <c r="A41" t="s">
        <v>76</v>
      </c>
      <c r="I41">
        <f>4</f>
        <v>4</v>
      </c>
    </row>
    <row r="42" spans="1:18" x14ac:dyDescent="0.25">
      <c r="A42" s="8" t="s">
        <v>234</v>
      </c>
      <c r="I42">
        <f>4</f>
        <v>4</v>
      </c>
    </row>
    <row r="43" spans="1:18" x14ac:dyDescent="0.25">
      <c r="A43" s="8" t="s">
        <v>239</v>
      </c>
      <c r="B43">
        <v>2</v>
      </c>
      <c r="I43">
        <f>2</f>
        <v>2</v>
      </c>
    </row>
    <row r="44" spans="1:18" x14ac:dyDescent="0.25">
      <c r="A44" s="8" t="s">
        <v>233</v>
      </c>
      <c r="B44">
        <v>2</v>
      </c>
    </row>
    <row r="45" spans="1:18" x14ac:dyDescent="0.25">
      <c r="A45" t="s">
        <v>24</v>
      </c>
    </row>
    <row r="46" spans="1:18" x14ac:dyDescent="0.25">
      <c r="A46" t="s">
        <v>77</v>
      </c>
      <c r="L46">
        <v>2</v>
      </c>
      <c r="M46">
        <v>2</v>
      </c>
      <c r="N46">
        <v>2</v>
      </c>
    </row>
    <row r="47" spans="1:18" x14ac:dyDescent="0.25">
      <c r="A47" t="s">
        <v>189</v>
      </c>
    </row>
    <row r="48" spans="1:18" x14ac:dyDescent="0.25">
      <c r="A48" s="2" t="s">
        <v>126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20" x14ac:dyDescent="0.25">
      <c r="A49" s="2" t="s">
        <v>174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20" x14ac:dyDescent="0.25">
      <c r="A50" t="s">
        <v>78</v>
      </c>
      <c r="Q50">
        <v>4</v>
      </c>
    </row>
    <row r="51" spans="1:20" x14ac:dyDescent="0.25">
      <c r="A51" t="s">
        <v>79</v>
      </c>
      <c r="B51">
        <v>2</v>
      </c>
      <c r="C51">
        <v>1</v>
      </c>
      <c r="D51">
        <f>2+2</f>
        <v>4</v>
      </c>
      <c r="E51">
        <v>2</v>
      </c>
      <c r="F51">
        <v>2</v>
      </c>
      <c r="G51">
        <v>1</v>
      </c>
      <c r="H51">
        <v>2</v>
      </c>
      <c r="I51">
        <f>4</f>
        <v>4</v>
      </c>
      <c r="J51">
        <v>2</v>
      </c>
      <c r="L51">
        <v>2</v>
      </c>
      <c r="M51">
        <v>2</v>
      </c>
      <c r="N51">
        <v>2</v>
      </c>
      <c r="Q51">
        <v>7</v>
      </c>
      <c r="R51">
        <v>2</v>
      </c>
      <c r="S51">
        <v>1</v>
      </c>
      <c r="T51">
        <v>2</v>
      </c>
    </row>
    <row r="52" spans="1:20" x14ac:dyDescent="0.25">
      <c r="A52" s="8" t="s">
        <v>245</v>
      </c>
    </row>
    <row r="53" spans="1:20" x14ac:dyDescent="0.25">
      <c r="A53" s="1" t="s">
        <v>25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20" x14ac:dyDescent="0.25">
      <c r="A54" t="s">
        <v>26</v>
      </c>
    </row>
    <row r="55" spans="1:20" x14ac:dyDescent="0.25">
      <c r="A55" s="2" t="s">
        <v>127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20" x14ac:dyDescent="0.25">
      <c r="A56" t="s">
        <v>27</v>
      </c>
    </row>
    <row r="57" spans="1:20" x14ac:dyDescent="0.25">
      <c r="A57" s="1" t="s">
        <v>28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20" x14ac:dyDescent="0.25">
      <c r="A58" s="2" t="s">
        <v>199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20" x14ac:dyDescent="0.25">
      <c r="A59" s="8" t="s">
        <v>244</v>
      </c>
    </row>
    <row r="60" spans="1:20" x14ac:dyDescent="0.25">
      <c r="A60" s="2" t="s">
        <v>128</v>
      </c>
      <c r="B60" s="2"/>
      <c r="C60" s="2"/>
      <c r="D60" s="2">
        <f>2</f>
        <v>2</v>
      </c>
      <c r="E60" s="2"/>
      <c r="F60" s="2"/>
      <c r="G60" s="2"/>
      <c r="H60" s="2"/>
      <c r="I60" s="2"/>
      <c r="J60" s="2"/>
      <c r="K60" s="2"/>
    </row>
    <row r="61" spans="1:20" x14ac:dyDescent="0.25">
      <c r="A61" t="s">
        <v>29</v>
      </c>
      <c r="Q61">
        <v>7</v>
      </c>
      <c r="S61">
        <v>1</v>
      </c>
    </row>
    <row r="62" spans="1:20" x14ac:dyDescent="0.25">
      <c r="A62" s="1" t="s">
        <v>30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20" x14ac:dyDescent="0.25">
      <c r="A63" s="2" t="s">
        <v>175</v>
      </c>
      <c r="B63" s="2"/>
      <c r="C63" s="2"/>
      <c r="D63" s="2"/>
      <c r="E63" s="2">
        <v>2</v>
      </c>
      <c r="F63" s="2">
        <v>2</v>
      </c>
      <c r="G63" s="2"/>
      <c r="H63" s="2"/>
      <c r="I63" s="2"/>
      <c r="J63" s="2"/>
      <c r="K63" s="2"/>
    </row>
    <row r="64" spans="1:20" x14ac:dyDescent="0.25">
      <c r="A64" s="2" t="s">
        <v>129</v>
      </c>
      <c r="B64" s="2"/>
      <c r="C64" s="2"/>
      <c r="D64" s="2"/>
      <c r="E64" s="2"/>
      <c r="F64" s="2"/>
      <c r="G64" s="2"/>
      <c r="H64" s="2"/>
      <c r="I64" s="2"/>
      <c r="J64" s="2"/>
      <c r="K64" s="2"/>
      <c r="N64">
        <v>2</v>
      </c>
      <c r="Q64">
        <v>6</v>
      </c>
      <c r="R64">
        <v>2</v>
      </c>
    </row>
    <row r="65" spans="1:20" x14ac:dyDescent="0.25">
      <c r="A65" s="2" t="s">
        <v>193</v>
      </c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20" x14ac:dyDescent="0.25">
      <c r="A66" t="s">
        <v>31</v>
      </c>
    </row>
    <row r="67" spans="1:20" x14ac:dyDescent="0.25">
      <c r="A67" s="8" t="s">
        <v>212</v>
      </c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20" x14ac:dyDescent="0.25">
      <c r="A68" s="4" t="s">
        <v>203</v>
      </c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20" x14ac:dyDescent="0.25">
      <c r="A69" t="s">
        <v>32</v>
      </c>
    </row>
    <row r="70" spans="1:20" x14ac:dyDescent="0.25">
      <c r="A70" s="8" t="s">
        <v>213</v>
      </c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20" x14ac:dyDescent="0.25">
      <c r="A71" t="s">
        <v>80</v>
      </c>
      <c r="E71">
        <v>2</v>
      </c>
      <c r="M71">
        <v>2</v>
      </c>
    </row>
    <row r="72" spans="1:20" x14ac:dyDescent="0.25">
      <c r="A72" s="1" t="s">
        <v>33</v>
      </c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20" x14ac:dyDescent="0.25">
      <c r="A73" s="8" t="s">
        <v>214</v>
      </c>
      <c r="B73" s="8"/>
      <c r="C73" s="8">
        <v>1</v>
      </c>
      <c r="D73" s="8"/>
      <c r="E73" s="8"/>
      <c r="F73" s="8"/>
      <c r="G73" s="8"/>
      <c r="H73" s="8"/>
      <c r="I73" s="8"/>
      <c r="J73" s="8"/>
      <c r="K73" s="8"/>
    </row>
    <row r="74" spans="1:20" x14ac:dyDescent="0.25">
      <c r="A74" t="s">
        <v>81</v>
      </c>
      <c r="L74">
        <v>2</v>
      </c>
    </row>
    <row r="75" spans="1:20" x14ac:dyDescent="0.25">
      <c r="A75" t="s">
        <v>82</v>
      </c>
      <c r="M75">
        <v>2</v>
      </c>
    </row>
    <row r="76" spans="1:20" x14ac:dyDescent="0.25">
      <c r="A76" s="2" t="s">
        <v>176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20" x14ac:dyDescent="0.25">
      <c r="A77" s="8" t="s">
        <v>215</v>
      </c>
      <c r="B77" s="8"/>
      <c r="C77" s="8"/>
      <c r="D77" s="8">
        <f>1</f>
        <v>1</v>
      </c>
      <c r="E77" s="8">
        <v>2</v>
      </c>
      <c r="F77" s="8"/>
      <c r="G77" s="8"/>
      <c r="H77" s="8"/>
      <c r="I77" s="8"/>
      <c r="J77" s="8"/>
      <c r="K77" s="8"/>
    </row>
    <row r="78" spans="1:20" x14ac:dyDescent="0.25">
      <c r="A78" t="s">
        <v>34</v>
      </c>
    </row>
    <row r="79" spans="1:20" x14ac:dyDescent="0.25">
      <c r="A79" t="s">
        <v>35</v>
      </c>
      <c r="B79">
        <v>2</v>
      </c>
      <c r="D79">
        <f>5+2</f>
        <v>7</v>
      </c>
      <c r="E79">
        <v>2</v>
      </c>
      <c r="F79">
        <v>1</v>
      </c>
      <c r="G79">
        <v>3</v>
      </c>
      <c r="H79">
        <v>2</v>
      </c>
      <c r="I79">
        <f>4</f>
        <v>4</v>
      </c>
      <c r="J79">
        <v>2</v>
      </c>
      <c r="L79">
        <v>2</v>
      </c>
      <c r="M79">
        <v>2</v>
      </c>
      <c r="N79">
        <v>2</v>
      </c>
      <c r="O79">
        <v>1</v>
      </c>
      <c r="Q79">
        <v>8</v>
      </c>
      <c r="S79">
        <v>1</v>
      </c>
      <c r="T79">
        <v>2</v>
      </c>
    </row>
    <row r="80" spans="1:20" x14ac:dyDescent="0.25">
      <c r="A80" t="s">
        <v>83</v>
      </c>
    </row>
    <row r="81" spans="1:20" x14ac:dyDescent="0.25">
      <c r="A81" t="s">
        <v>36</v>
      </c>
      <c r="I81">
        <f>4</f>
        <v>4</v>
      </c>
      <c r="M81">
        <v>2</v>
      </c>
      <c r="Q81">
        <v>8</v>
      </c>
    </row>
    <row r="82" spans="1:20" x14ac:dyDescent="0.25">
      <c r="A82" s="2" t="s">
        <v>130</v>
      </c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20" x14ac:dyDescent="0.25">
      <c r="A83" t="s">
        <v>84</v>
      </c>
    </row>
    <row r="84" spans="1:20" x14ac:dyDescent="0.25">
      <c r="A84" s="2" t="s">
        <v>131</v>
      </c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20" x14ac:dyDescent="0.25">
      <c r="A85" t="s">
        <v>37</v>
      </c>
    </row>
    <row r="86" spans="1:20" x14ac:dyDescent="0.25">
      <c r="A86" t="s">
        <v>206</v>
      </c>
    </row>
    <row r="87" spans="1:20" x14ac:dyDescent="0.25">
      <c r="A87" s="1" t="s">
        <v>38</v>
      </c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20" x14ac:dyDescent="0.25">
      <c r="A88" s="2" t="s">
        <v>177</v>
      </c>
      <c r="B88" s="2"/>
      <c r="C88" s="2"/>
      <c r="D88" s="2"/>
      <c r="E88" s="2">
        <v>2</v>
      </c>
      <c r="F88" s="2"/>
      <c r="G88" s="2"/>
      <c r="H88" s="2"/>
      <c r="I88" s="2"/>
      <c r="J88" s="2"/>
      <c r="K88" s="2"/>
    </row>
    <row r="89" spans="1:20" x14ac:dyDescent="0.25">
      <c r="A89" s="2" t="s">
        <v>195</v>
      </c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20" x14ac:dyDescent="0.25">
      <c r="A90" t="s">
        <v>85</v>
      </c>
      <c r="L90">
        <v>2</v>
      </c>
      <c r="N90">
        <v>2</v>
      </c>
      <c r="O90">
        <v>1</v>
      </c>
      <c r="Q90">
        <v>8</v>
      </c>
      <c r="T90">
        <v>2</v>
      </c>
    </row>
    <row r="91" spans="1:20" x14ac:dyDescent="0.25">
      <c r="A91" t="s">
        <v>111</v>
      </c>
      <c r="L91">
        <v>2</v>
      </c>
      <c r="O91">
        <v>1</v>
      </c>
      <c r="Q91">
        <v>8</v>
      </c>
    </row>
    <row r="92" spans="1:20" x14ac:dyDescent="0.25">
      <c r="A92" t="s">
        <v>249</v>
      </c>
      <c r="I92">
        <f>4</f>
        <v>4</v>
      </c>
    </row>
    <row r="93" spans="1:20" x14ac:dyDescent="0.25">
      <c r="A93" s="2" t="s">
        <v>132</v>
      </c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20" x14ac:dyDescent="0.25">
      <c r="A94" s="2" t="s">
        <v>153</v>
      </c>
      <c r="B94" s="2"/>
      <c r="C94" s="2"/>
      <c r="D94" s="2"/>
      <c r="E94" s="2">
        <v>2</v>
      </c>
      <c r="F94" s="2"/>
      <c r="G94" s="2"/>
      <c r="H94" s="2"/>
      <c r="I94" s="2"/>
      <c r="J94" s="2"/>
      <c r="K94" s="2"/>
    </row>
    <row r="95" spans="1:20" x14ac:dyDescent="0.25">
      <c r="A95" t="s">
        <v>39</v>
      </c>
      <c r="E95">
        <v>2</v>
      </c>
      <c r="M95">
        <v>2</v>
      </c>
    </row>
    <row r="96" spans="1:20" x14ac:dyDescent="0.25">
      <c r="A96" s="2" t="s">
        <v>133</v>
      </c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t="s">
        <v>40</v>
      </c>
      <c r="D97">
        <f>2</f>
        <v>2</v>
      </c>
      <c r="G97">
        <v>3</v>
      </c>
    </row>
    <row r="98" spans="1:11" x14ac:dyDescent="0.25">
      <c r="A98" s="4" t="s">
        <v>86</v>
      </c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5">
      <c r="A99" s="8" t="s">
        <v>216</v>
      </c>
      <c r="B99" s="8"/>
      <c r="C99" s="8"/>
      <c r="D99" s="8">
        <f>3</f>
        <v>3</v>
      </c>
      <c r="E99" s="8"/>
      <c r="F99" s="8"/>
      <c r="G99" s="8"/>
      <c r="H99" s="8"/>
      <c r="I99" s="8"/>
      <c r="J99" s="8">
        <v>2</v>
      </c>
      <c r="K99" s="8"/>
    </row>
    <row r="100" spans="1:11" x14ac:dyDescent="0.25">
      <c r="A100" s="2" t="s">
        <v>134</v>
      </c>
      <c r="B100" s="2"/>
      <c r="C100" s="2"/>
      <c r="D100" s="2"/>
      <c r="E100" s="2"/>
      <c r="F100" s="2"/>
      <c r="G100" s="2">
        <v>1</v>
      </c>
      <c r="H100" s="2"/>
      <c r="I100" s="2"/>
      <c r="J100" s="2"/>
      <c r="K100" s="2"/>
    </row>
    <row r="101" spans="1:11" x14ac:dyDescent="0.25">
      <c r="A101" s="8" t="s">
        <v>217</v>
      </c>
      <c r="B101" s="8"/>
      <c r="C101" s="8"/>
      <c r="D101" s="8"/>
      <c r="E101" s="8"/>
      <c r="F101" s="8"/>
      <c r="G101" s="8"/>
      <c r="H101" s="8"/>
      <c r="I101" s="8">
        <f>4</f>
        <v>4</v>
      </c>
      <c r="J101" s="8"/>
      <c r="K101" s="8"/>
    </row>
    <row r="102" spans="1:11" x14ac:dyDescent="0.25">
      <c r="A102" s="5" t="s">
        <v>246</v>
      </c>
    </row>
    <row r="103" spans="1:11" x14ac:dyDescent="0.25">
      <c r="A103" s="8" t="s">
        <v>247</v>
      </c>
    </row>
    <row r="104" spans="1:11" x14ac:dyDescent="0.25">
      <c r="A104" s="8" t="s">
        <v>254</v>
      </c>
    </row>
    <row r="105" spans="1:11" x14ac:dyDescent="0.25">
      <c r="A105" s="5" t="s">
        <v>115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25">
      <c r="A106" s="2" t="s">
        <v>178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 t="s">
        <v>194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 t="s">
        <v>135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 t="s">
        <v>179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t="s">
        <v>87</v>
      </c>
    </row>
    <row r="111" spans="1:11" x14ac:dyDescent="0.25">
      <c r="A111" s="1" t="s">
        <v>113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2" t="s">
        <v>180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4" x14ac:dyDescent="0.25">
      <c r="A113" t="s">
        <v>88</v>
      </c>
      <c r="N113">
        <v>2</v>
      </c>
    </row>
    <row r="114" spans="1:14" x14ac:dyDescent="0.25">
      <c r="A114" t="s">
        <v>89</v>
      </c>
      <c r="D114">
        <f>2</f>
        <v>2</v>
      </c>
    </row>
    <row r="115" spans="1:14" x14ac:dyDescent="0.25">
      <c r="A115" s="8" t="s">
        <v>259</v>
      </c>
    </row>
    <row r="116" spans="1:14" x14ac:dyDescent="0.25">
      <c r="A116" s="2" t="s">
        <v>136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4" x14ac:dyDescent="0.25">
      <c r="A117" s="2" t="s">
        <v>192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4" x14ac:dyDescent="0.25">
      <c r="A118" s="2" t="s">
        <v>137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4" x14ac:dyDescent="0.25">
      <c r="A119" s="1" t="s">
        <v>41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4" x14ac:dyDescent="0.25">
      <c r="A120" t="s">
        <v>42</v>
      </c>
    </row>
    <row r="121" spans="1:14" x14ac:dyDescent="0.25">
      <c r="A121" s="8" t="s">
        <v>218</v>
      </c>
      <c r="B121" s="8"/>
      <c r="C121" s="8">
        <v>1</v>
      </c>
      <c r="D121" s="8"/>
      <c r="E121" s="8"/>
      <c r="F121" s="8"/>
      <c r="G121" s="8"/>
      <c r="H121" s="8"/>
      <c r="I121" s="8">
        <f>4</f>
        <v>4</v>
      </c>
      <c r="J121" s="8"/>
      <c r="K121" s="8"/>
    </row>
    <row r="122" spans="1:14" x14ac:dyDescent="0.25">
      <c r="A122" t="s">
        <v>43</v>
      </c>
    </row>
    <row r="123" spans="1:14" x14ac:dyDescent="0.25">
      <c r="A123" s="8" t="s">
        <v>235</v>
      </c>
      <c r="B123">
        <v>2</v>
      </c>
      <c r="C123">
        <v>1</v>
      </c>
      <c r="E123">
        <v>2</v>
      </c>
      <c r="J123">
        <v>2</v>
      </c>
    </row>
    <row r="124" spans="1:14" x14ac:dyDescent="0.25">
      <c r="A124" s="8" t="s">
        <v>164</v>
      </c>
      <c r="F124">
        <v>2</v>
      </c>
    </row>
    <row r="125" spans="1:14" x14ac:dyDescent="0.25">
      <c r="A125" s="1" t="s">
        <v>44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4" x14ac:dyDescent="0.25">
      <c r="A126" t="s">
        <v>45</v>
      </c>
      <c r="E126">
        <v>2</v>
      </c>
      <c r="M126">
        <v>2</v>
      </c>
    </row>
    <row r="127" spans="1:14" x14ac:dyDescent="0.25">
      <c r="A127" t="s">
        <v>90</v>
      </c>
    </row>
    <row r="128" spans="1:14" x14ac:dyDescent="0.25">
      <c r="A128" s="2" t="s">
        <v>138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8" x14ac:dyDescent="0.25">
      <c r="A129" t="s">
        <v>91</v>
      </c>
    </row>
    <row r="130" spans="1:18" x14ac:dyDescent="0.25">
      <c r="A130" s="8" t="s">
        <v>241</v>
      </c>
    </row>
    <row r="131" spans="1:18" x14ac:dyDescent="0.25">
      <c r="A131" s="2" t="s">
        <v>139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8" x14ac:dyDescent="0.25">
      <c r="A132" t="s">
        <v>92</v>
      </c>
      <c r="M132">
        <v>2</v>
      </c>
    </row>
    <row r="133" spans="1:18" x14ac:dyDescent="0.25">
      <c r="A133" s="2" t="s">
        <v>200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8" x14ac:dyDescent="0.25">
      <c r="A134" s="2" t="s">
        <v>181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N134">
        <v>2</v>
      </c>
    </row>
    <row r="135" spans="1:18" x14ac:dyDescent="0.25">
      <c r="A135" t="s">
        <v>46</v>
      </c>
    </row>
    <row r="136" spans="1:18" x14ac:dyDescent="0.25">
      <c r="A136" t="s">
        <v>93</v>
      </c>
    </row>
    <row r="137" spans="1:18" x14ac:dyDescent="0.25">
      <c r="A137" t="s">
        <v>94</v>
      </c>
    </row>
    <row r="138" spans="1:18" x14ac:dyDescent="0.25">
      <c r="A138" t="s">
        <v>95</v>
      </c>
    </row>
    <row r="139" spans="1:18" x14ac:dyDescent="0.25">
      <c r="A139" t="s">
        <v>47</v>
      </c>
      <c r="E139">
        <v>2</v>
      </c>
      <c r="I139">
        <f>4</f>
        <v>4</v>
      </c>
      <c r="R139">
        <v>2</v>
      </c>
    </row>
    <row r="140" spans="1:18" x14ac:dyDescent="0.25">
      <c r="A140" s="1" t="s">
        <v>48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8" x14ac:dyDescent="0.25">
      <c r="A141" t="s">
        <v>49</v>
      </c>
    </row>
    <row r="142" spans="1:18" x14ac:dyDescent="0.25">
      <c r="A142" s="2" t="s">
        <v>196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8" x14ac:dyDescent="0.25">
      <c r="A143" t="s">
        <v>96</v>
      </c>
      <c r="L143">
        <v>2</v>
      </c>
      <c r="O143">
        <v>1</v>
      </c>
      <c r="Q143">
        <v>8</v>
      </c>
    </row>
    <row r="144" spans="1:18" x14ac:dyDescent="0.25">
      <c r="A144" s="2" t="s">
        <v>159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>
        <v>2</v>
      </c>
      <c r="P144">
        <v>2</v>
      </c>
    </row>
    <row r="145" spans="1:13" x14ac:dyDescent="0.25">
      <c r="A145" t="s">
        <v>50</v>
      </c>
    </row>
    <row r="146" spans="1:13" x14ac:dyDescent="0.25">
      <c r="A146" s="8" t="s">
        <v>219</v>
      </c>
      <c r="B146" s="8">
        <v>2</v>
      </c>
      <c r="C146" s="8"/>
      <c r="D146" s="8"/>
      <c r="E146" s="8"/>
      <c r="F146" s="8"/>
      <c r="G146" s="8"/>
      <c r="H146" s="8"/>
      <c r="I146" s="8"/>
      <c r="J146" s="8"/>
      <c r="K146" s="8"/>
    </row>
    <row r="147" spans="1:13" x14ac:dyDescent="0.25">
      <c r="A147" s="6" t="s">
        <v>154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3" x14ac:dyDescent="0.25">
      <c r="A148" s="2" t="s">
        <v>168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3" x14ac:dyDescent="0.25">
      <c r="A149" s="2" t="s">
        <v>140</v>
      </c>
      <c r="B149" s="2"/>
      <c r="C149" s="2"/>
      <c r="D149" s="2"/>
      <c r="E149" s="2">
        <v>2</v>
      </c>
      <c r="F149" s="2"/>
      <c r="G149" s="2"/>
      <c r="H149" s="2"/>
      <c r="I149" s="2"/>
      <c r="J149" s="2"/>
      <c r="K149" s="2"/>
    </row>
    <row r="150" spans="1:13" x14ac:dyDescent="0.25">
      <c r="A150" s="1" t="s">
        <v>114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3" x14ac:dyDescent="0.25">
      <c r="A151" s="8" t="s">
        <v>220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3" x14ac:dyDescent="0.25">
      <c r="A152" s="8" t="s">
        <v>207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4"/>
      <c r="M152" s="4"/>
    </row>
    <row r="153" spans="1:13" x14ac:dyDescent="0.25">
      <c r="A153" s="2" t="s">
        <v>141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>
        <v>2</v>
      </c>
    </row>
    <row r="154" spans="1:13" x14ac:dyDescent="0.25">
      <c r="A154" s="2" t="s">
        <v>182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3" x14ac:dyDescent="0.25">
      <c r="A155" t="s">
        <v>97</v>
      </c>
    </row>
    <row r="156" spans="1:13" x14ac:dyDescent="0.25">
      <c r="A156" s="8" t="s">
        <v>221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3" x14ac:dyDescent="0.25">
      <c r="A157" s="8" t="s">
        <v>222</v>
      </c>
      <c r="B157" s="8"/>
      <c r="C157" s="8"/>
      <c r="D157" s="8"/>
      <c r="E157" s="8"/>
      <c r="F157" s="8"/>
      <c r="G157" s="8"/>
      <c r="H157" s="8"/>
      <c r="I157" s="8">
        <v>4</v>
      </c>
      <c r="J157" s="8"/>
      <c r="K157" s="8"/>
    </row>
    <row r="158" spans="1:13" x14ac:dyDescent="0.25">
      <c r="A158" t="s">
        <v>98</v>
      </c>
    </row>
    <row r="159" spans="1:13" x14ac:dyDescent="0.25">
      <c r="A159" s="8" t="s">
        <v>237</v>
      </c>
    </row>
    <row r="160" spans="1:13" x14ac:dyDescent="0.25">
      <c r="A160" s="2" t="s">
        <v>201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7" x14ac:dyDescent="0.25">
      <c r="A161" s="8" t="s">
        <v>258</v>
      </c>
    </row>
    <row r="162" spans="1:17" x14ac:dyDescent="0.25">
      <c r="A162" t="s">
        <v>99</v>
      </c>
    </row>
    <row r="163" spans="1:17" x14ac:dyDescent="0.25">
      <c r="A163" s="1" t="s">
        <v>51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7" x14ac:dyDescent="0.25">
      <c r="A164" t="s">
        <v>100</v>
      </c>
    </row>
    <row r="165" spans="1:17" x14ac:dyDescent="0.25">
      <c r="A165" s="8" t="s">
        <v>223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7" x14ac:dyDescent="0.25">
      <c r="A166" t="s">
        <v>52</v>
      </c>
    </row>
    <row r="167" spans="1:17" x14ac:dyDescent="0.25">
      <c r="A167" s="4" t="s">
        <v>248</v>
      </c>
      <c r="B167" s="4"/>
      <c r="C167" s="4"/>
      <c r="D167" s="4"/>
    </row>
    <row r="168" spans="1:17" x14ac:dyDescent="0.25">
      <c r="A168" t="s">
        <v>53</v>
      </c>
      <c r="B168">
        <v>2</v>
      </c>
      <c r="I168">
        <f>4</f>
        <v>4</v>
      </c>
      <c r="J168">
        <v>2</v>
      </c>
      <c r="O168">
        <v>1</v>
      </c>
      <c r="Q168">
        <v>6</v>
      </c>
    </row>
    <row r="169" spans="1:17" x14ac:dyDescent="0.25">
      <c r="A169" s="2" t="s">
        <v>142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7" x14ac:dyDescent="0.25">
      <c r="A170" s="2" t="s">
        <v>143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7" x14ac:dyDescent="0.25">
      <c r="A171" t="s">
        <v>101</v>
      </c>
      <c r="M171">
        <v>2</v>
      </c>
    </row>
    <row r="172" spans="1:17" x14ac:dyDescent="0.25">
      <c r="A172" t="s">
        <v>155</v>
      </c>
    </row>
    <row r="173" spans="1:17" x14ac:dyDescent="0.25">
      <c r="A173" s="2" t="s">
        <v>191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7" x14ac:dyDescent="0.25">
      <c r="A174" s="1" t="s">
        <v>54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7" x14ac:dyDescent="0.25">
      <c r="A175" t="s">
        <v>55</v>
      </c>
    </row>
    <row r="176" spans="1:17" x14ac:dyDescent="0.25">
      <c r="A176" t="s">
        <v>102</v>
      </c>
      <c r="M176">
        <v>2</v>
      </c>
    </row>
    <row r="177" spans="1:20" x14ac:dyDescent="0.25">
      <c r="A177" s="2" t="s">
        <v>144</v>
      </c>
      <c r="B177" s="2"/>
      <c r="C177" s="2"/>
      <c r="D177" s="2">
        <f>3+2</f>
        <v>5</v>
      </c>
      <c r="E177" s="2"/>
      <c r="F177" s="2"/>
      <c r="G177" s="2">
        <v>3</v>
      </c>
      <c r="H177" s="2"/>
      <c r="I177" s="2"/>
      <c r="J177" s="2"/>
      <c r="K177" s="2"/>
      <c r="P177">
        <v>2</v>
      </c>
    </row>
    <row r="178" spans="1:20" x14ac:dyDescent="0.25">
      <c r="A178" t="s">
        <v>56</v>
      </c>
    </row>
    <row r="179" spans="1:20" x14ac:dyDescent="0.25">
      <c r="A179" t="s">
        <v>236</v>
      </c>
    </row>
    <row r="180" spans="1:20" x14ac:dyDescent="0.25">
      <c r="A180" s="8" t="s">
        <v>224</v>
      </c>
      <c r="B180" s="8"/>
      <c r="C180" s="8">
        <v>1</v>
      </c>
      <c r="D180" s="8"/>
      <c r="E180" s="8"/>
      <c r="F180" s="8"/>
      <c r="G180" s="8"/>
      <c r="H180" s="8"/>
      <c r="I180" s="8"/>
      <c r="J180" s="8"/>
      <c r="K180" s="8"/>
    </row>
    <row r="181" spans="1:20" x14ac:dyDescent="0.25">
      <c r="A181" s="2" t="s">
        <v>145</v>
      </c>
      <c r="B181" s="2">
        <v>2</v>
      </c>
      <c r="C181" s="2">
        <v>1</v>
      </c>
      <c r="D181" s="2">
        <f>2</f>
        <v>2</v>
      </c>
      <c r="E181" s="2"/>
      <c r="F181" s="2"/>
      <c r="G181" s="2">
        <v>3</v>
      </c>
      <c r="H181" s="2">
        <v>2</v>
      </c>
      <c r="I181" s="2">
        <f>4</f>
        <v>4</v>
      </c>
      <c r="J181" s="2">
        <v>2</v>
      </c>
      <c r="K181" s="2"/>
      <c r="L181">
        <v>2</v>
      </c>
      <c r="N181">
        <v>2</v>
      </c>
      <c r="O181">
        <v>1</v>
      </c>
      <c r="Q181">
        <v>8</v>
      </c>
      <c r="S181">
        <v>1</v>
      </c>
      <c r="T181">
        <v>2</v>
      </c>
    </row>
    <row r="182" spans="1:20" x14ac:dyDescent="0.25">
      <c r="A182" s="2" t="s">
        <v>146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N182">
        <v>2</v>
      </c>
    </row>
    <row r="183" spans="1:20" x14ac:dyDescent="0.25">
      <c r="A183" t="s">
        <v>103</v>
      </c>
    </row>
    <row r="184" spans="1:20" x14ac:dyDescent="0.25">
      <c r="A184" s="2" t="s">
        <v>147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20" x14ac:dyDescent="0.25">
      <c r="A185" t="s">
        <v>104</v>
      </c>
      <c r="N185">
        <v>2</v>
      </c>
    </row>
    <row r="186" spans="1:20" x14ac:dyDescent="0.25">
      <c r="A186" s="2" t="s">
        <v>148</v>
      </c>
      <c r="B186" s="2"/>
      <c r="C186" s="2"/>
      <c r="D186" s="2">
        <v>5</v>
      </c>
      <c r="E186" s="2"/>
      <c r="F186" s="2"/>
      <c r="G186" s="2">
        <v>1</v>
      </c>
      <c r="H186" s="2"/>
      <c r="I186" s="2"/>
      <c r="J186" s="2"/>
      <c r="K186" s="2"/>
    </row>
    <row r="187" spans="1:20" x14ac:dyDescent="0.25">
      <c r="A187" s="8" t="s">
        <v>253</v>
      </c>
      <c r="J187">
        <v>2</v>
      </c>
    </row>
    <row r="188" spans="1:20" x14ac:dyDescent="0.25">
      <c r="A188" t="s">
        <v>57</v>
      </c>
    </row>
    <row r="189" spans="1:20" x14ac:dyDescent="0.25">
      <c r="A189" s="2" t="s">
        <v>149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N189">
        <v>2</v>
      </c>
    </row>
    <row r="190" spans="1:20" x14ac:dyDescent="0.25">
      <c r="A190" s="8" t="s">
        <v>238</v>
      </c>
    </row>
    <row r="191" spans="1:20" x14ac:dyDescent="0.25">
      <c r="A191" s="2" t="s">
        <v>150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20" x14ac:dyDescent="0.25">
      <c r="A192" s="2" t="s">
        <v>202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T192">
        <v>2</v>
      </c>
    </row>
    <row r="193" spans="1:19" x14ac:dyDescent="0.25">
      <c r="A193" s="2" t="s">
        <v>151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9" x14ac:dyDescent="0.25">
      <c r="A194" s="2" t="s">
        <v>183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9" x14ac:dyDescent="0.25">
      <c r="A195" s="1" t="s">
        <v>116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9" x14ac:dyDescent="0.25">
      <c r="A196" t="s">
        <v>105</v>
      </c>
      <c r="I196">
        <f>4</f>
        <v>4</v>
      </c>
      <c r="L196">
        <v>2</v>
      </c>
      <c r="N196">
        <v>2</v>
      </c>
    </row>
    <row r="197" spans="1:19" x14ac:dyDescent="0.25">
      <c r="A197" s="8" t="s">
        <v>240</v>
      </c>
      <c r="B197">
        <v>2</v>
      </c>
      <c r="I197">
        <f>2</f>
        <v>2</v>
      </c>
    </row>
    <row r="198" spans="1:19" x14ac:dyDescent="0.25">
      <c r="A198" t="s">
        <v>106</v>
      </c>
      <c r="M198">
        <v>2</v>
      </c>
    </row>
    <row r="199" spans="1:19" x14ac:dyDescent="0.25">
      <c r="A199" s="8" t="s">
        <v>225</v>
      </c>
      <c r="B199" s="8"/>
      <c r="C199" s="8">
        <v>1</v>
      </c>
      <c r="D199" s="8"/>
      <c r="E199" s="8"/>
      <c r="F199" s="8"/>
      <c r="G199" s="8"/>
      <c r="H199" s="8"/>
      <c r="I199" s="8"/>
      <c r="J199" s="8"/>
      <c r="K199" s="8"/>
    </row>
    <row r="200" spans="1:19" x14ac:dyDescent="0.25">
      <c r="A200" s="1" t="s">
        <v>58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9" x14ac:dyDescent="0.25">
      <c r="A201" t="s">
        <v>59</v>
      </c>
    </row>
    <row r="202" spans="1:19" x14ac:dyDescent="0.25">
      <c r="A202" s="1" t="s">
        <v>60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9" x14ac:dyDescent="0.25">
      <c r="A203" t="s">
        <v>61</v>
      </c>
    </row>
    <row r="204" spans="1:19" x14ac:dyDescent="0.25">
      <c r="A204" s="2" t="s">
        <v>184</v>
      </c>
      <c r="B204" s="2">
        <v>2</v>
      </c>
      <c r="C204" s="2"/>
      <c r="D204" s="2"/>
      <c r="E204" s="2"/>
      <c r="F204" s="2"/>
      <c r="G204" s="2"/>
      <c r="H204" s="2"/>
      <c r="I204" s="2"/>
      <c r="J204" s="2"/>
      <c r="K204" s="2"/>
      <c r="N204">
        <v>2</v>
      </c>
      <c r="O204">
        <v>1</v>
      </c>
      <c r="Q204">
        <v>7</v>
      </c>
      <c r="S204">
        <v>1</v>
      </c>
    </row>
    <row r="205" spans="1:19" x14ac:dyDescent="0.25">
      <c r="A205" s="2" t="s">
        <v>156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9" x14ac:dyDescent="0.25">
      <c r="A206" s="8" t="s">
        <v>226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9" x14ac:dyDescent="0.25">
      <c r="A207" t="s">
        <v>62</v>
      </c>
    </row>
    <row r="208" spans="1:19" x14ac:dyDescent="0.25">
      <c r="A208" s="2" t="s">
        <v>185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6" x14ac:dyDescent="0.25">
      <c r="A209" t="s">
        <v>63</v>
      </c>
      <c r="L209">
        <v>2</v>
      </c>
      <c r="M209">
        <v>2</v>
      </c>
      <c r="P209">
        <v>2</v>
      </c>
    </row>
    <row r="210" spans="1:16" x14ac:dyDescent="0.25">
      <c r="A210" t="s">
        <v>188</v>
      </c>
    </row>
    <row r="211" spans="1:16" x14ac:dyDescent="0.25">
      <c r="A211" s="2" t="s">
        <v>186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6" x14ac:dyDescent="0.25">
      <c r="A212" s="1" t="s">
        <v>109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6" x14ac:dyDescent="0.25">
      <c r="A213" t="s">
        <v>107</v>
      </c>
      <c r="D213">
        <f>2</f>
        <v>2</v>
      </c>
      <c r="G213">
        <v>3</v>
      </c>
    </row>
    <row r="214" spans="1:16" x14ac:dyDescent="0.25">
      <c r="A214" s="1" t="s">
        <v>110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6" x14ac:dyDescent="0.25">
      <c r="A215" t="s">
        <v>108</v>
      </c>
    </row>
    <row r="216" spans="1:16" x14ac:dyDescent="0.25">
      <c r="A216" s="2" t="s">
        <v>152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</row>
  </sheetData>
  <sortState ref="A5:T216">
    <sortCondition ref="A5:A216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General Points</vt:lpstr>
      <vt:lpstr>Society Attendance</vt:lpstr>
      <vt:lpstr>ECHO Attendance</vt:lpstr>
      <vt:lpstr>St Joseph Attendance</vt:lpstr>
      <vt:lpstr>Phoebe's Home Attendance</vt:lpstr>
      <vt:lpstr>BUILD Attendance</vt:lpstr>
      <vt:lpstr>Intermural Attendance</vt:lpstr>
      <vt:lpstr>MISC Attendance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jaclyn</dc:creator>
  <cp:lastModifiedBy>Jaclyn James</cp:lastModifiedBy>
  <dcterms:created xsi:type="dcterms:W3CDTF">2016-05-14T17:00:13Z</dcterms:created>
  <dcterms:modified xsi:type="dcterms:W3CDTF">2017-04-03T02:50:21Z</dcterms:modified>
</cp:coreProperties>
</file>