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ug\DGA\Results 2017\"/>
    </mc:Choice>
  </mc:AlternateContent>
  <bookViews>
    <workbookView xWindow="150" yWindow="30" windowWidth="10470" windowHeight="8670" tabRatio="739"/>
  </bookViews>
  <sheets>
    <sheet name="DGA Book" sheetId="1" r:id="rId1"/>
    <sheet name="DGA List" sheetId="3" r:id="rId2"/>
    <sheet name="DGA Events" sheetId="51" r:id="rId3"/>
    <sheet name="Matchups" sheetId="50" r:id="rId4"/>
    <sheet name="Missing Matchups" sheetId="53" r:id="rId5"/>
    <sheet name="Var 2017" sheetId="43" r:id="rId6"/>
    <sheet name="Most Improved" sheetId="4" r:id="rId7"/>
    <sheet name="Equity Analysis" sheetId="14" r:id="rId8"/>
    <sheet name="Johnnys" sheetId="44" r:id="rId9"/>
    <sheet name="GOY 2016" sheetId="57" r:id="rId10"/>
    <sheet name="GOY 2015" sheetId="54" r:id="rId11"/>
    <sheet name="GOY 2014" sheetId="49" r:id="rId12"/>
    <sheet name="GOY 2013" sheetId="47" r:id="rId13"/>
    <sheet name="Inactive" sheetId="30" r:id="rId14"/>
  </sheets>
  <definedNames>
    <definedName name="korleski">'DGA Book'!$A$1</definedName>
    <definedName name="price">'DGA Book'!#REF!</definedName>
    <definedName name="_xlnm.Print_Area" localSheetId="0">'DGA Book'!$D$3445:$G$3455</definedName>
    <definedName name="_xlnm.Print_Area" localSheetId="1">'DGA List'!$A$1:$U$48</definedName>
    <definedName name="_xlnm.Print_Area" localSheetId="8">Johnnys!$A$1:$K$47</definedName>
    <definedName name="_xlnm.Print_Area" localSheetId="6">'Most Improved'!$A$1:$F$44</definedName>
    <definedName name="_xlnm.Print_Area" localSheetId="5">'Var 2017'!$A$1:$N$42</definedName>
  </definedNames>
  <calcPr calcId="152511"/>
</workbook>
</file>

<file path=xl/calcChain.xml><?xml version="1.0" encoding="utf-8"?>
<calcChain xmlns="http://schemas.openxmlformats.org/spreadsheetml/2006/main">
  <c r="CX139" i="51" l="1"/>
  <c r="CW139" i="51"/>
  <c r="CV139" i="51"/>
  <c r="CU139" i="51"/>
  <c r="CT139" i="51"/>
  <c r="CS139" i="51"/>
  <c r="CR139" i="51"/>
  <c r="CQ139" i="51"/>
  <c r="CP139" i="51"/>
  <c r="CO139" i="51"/>
  <c r="CN139" i="51"/>
  <c r="CM139" i="51"/>
  <c r="CL139" i="51"/>
  <c r="CK139" i="51"/>
  <c r="CJ139" i="51"/>
  <c r="CI139" i="51"/>
  <c r="CH139" i="51"/>
  <c r="CG139" i="51"/>
  <c r="CF139" i="51"/>
  <c r="CE139" i="51"/>
  <c r="CD139" i="51"/>
  <c r="CC139" i="51"/>
  <c r="CB139" i="51"/>
  <c r="CA139" i="51"/>
  <c r="BZ139" i="51"/>
  <c r="BY139" i="51"/>
  <c r="BX139" i="51"/>
  <c r="BW139" i="51"/>
  <c r="BV139" i="51"/>
  <c r="BU139" i="51"/>
  <c r="BT139" i="51"/>
  <c r="BS139" i="51"/>
  <c r="BR139" i="51"/>
  <c r="BQ139" i="51"/>
  <c r="BP139" i="51"/>
  <c r="BO139" i="51"/>
  <c r="BN139" i="51"/>
  <c r="BM139" i="51"/>
  <c r="BL139" i="51"/>
  <c r="BK139" i="51"/>
  <c r="BJ139" i="51"/>
  <c r="BI139" i="51"/>
  <c r="BH139" i="51"/>
  <c r="BG139" i="51"/>
  <c r="BF139" i="51"/>
  <c r="BE139" i="51"/>
  <c r="BD139" i="51"/>
  <c r="BC139" i="51"/>
  <c r="BB139" i="51"/>
  <c r="BA139" i="51"/>
  <c r="AZ139" i="51"/>
  <c r="AY139" i="51"/>
  <c r="AX139" i="51"/>
  <c r="AW139" i="51"/>
  <c r="AV139" i="51"/>
  <c r="AU139" i="51"/>
  <c r="AT139" i="51"/>
  <c r="AS139" i="51"/>
  <c r="AR139" i="51"/>
  <c r="AQ139" i="51"/>
  <c r="AP139" i="51"/>
  <c r="AO139" i="51"/>
  <c r="AN139" i="51"/>
  <c r="AM139" i="51"/>
  <c r="AL139" i="51"/>
  <c r="AK139" i="51"/>
  <c r="AJ139" i="51"/>
  <c r="AI139" i="51"/>
  <c r="AH139" i="51"/>
  <c r="AG139" i="51"/>
  <c r="AF139" i="51"/>
  <c r="AE139" i="51"/>
  <c r="AD139" i="51"/>
  <c r="AC139" i="51"/>
  <c r="AB139" i="51"/>
  <c r="AA139" i="51"/>
  <c r="Z139" i="51"/>
  <c r="Y139" i="51"/>
  <c r="X139" i="51"/>
  <c r="W139" i="51"/>
  <c r="V139" i="51"/>
  <c r="U139" i="51"/>
  <c r="T139" i="51"/>
  <c r="S139" i="51"/>
  <c r="R139" i="51"/>
  <c r="Q139" i="51"/>
  <c r="P139" i="51"/>
  <c r="O139" i="51"/>
  <c r="N139" i="51"/>
  <c r="M139" i="51"/>
  <c r="L139" i="51"/>
  <c r="K139" i="51"/>
  <c r="J139" i="51"/>
  <c r="I2810" i="1" l="1"/>
  <c r="G2810" i="1"/>
  <c r="F2810" i="1"/>
  <c r="B2810" i="1"/>
  <c r="A2810" i="1"/>
  <c r="H2810" i="1" l="1"/>
  <c r="P2881" i="1" l="1"/>
  <c r="P2663" i="1"/>
  <c r="P2382" i="1"/>
  <c r="P1177" i="1"/>
  <c r="P2569" i="1"/>
  <c r="P2797" i="1" l="1"/>
  <c r="C2810" i="1"/>
  <c r="P2568" i="1"/>
  <c r="P2488" i="1"/>
  <c r="P838" i="1"/>
  <c r="P1988" i="1"/>
  <c r="P2381" i="1"/>
  <c r="P2133" i="1"/>
  <c r="P1630" i="1"/>
  <c r="P2567" i="1"/>
  <c r="P1755" i="1"/>
  <c r="P1550" i="1"/>
  <c r="P1421" i="1"/>
  <c r="P3673" i="1"/>
  <c r="P2662" i="1"/>
  <c r="P1987" i="1"/>
  <c r="P247" i="1"/>
  <c r="P3357" i="1"/>
  <c r="P1176" i="1"/>
  <c r="P1055" i="1"/>
  <c r="P2880" i="1"/>
  <c r="P2487" i="1"/>
  <c r="P951" i="1"/>
  <c r="P3176" i="1"/>
  <c r="P2796" i="1"/>
  <c r="P2566" i="1"/>
  <c r="P1986" i="1"/>
  <c r="P1387" i="1"/>
  <c r="P837" i="1"/>
  <c r="R1410" i="1" l="1"/>
  <c r="S1410" i="1" s="1"/>
  <c r="P3060" i="1" l="1"/>
  <c r="P2564" i="1"/>
  <c r="P58" i="1"/>
  <c r="P2255" i="1"/>
  <c r="P1549" i="1"/>
  <c r="P1175" i="1"/>
  <c r="P949" i="1"/>
  <c r="P2879" i="1"/>
  <c r="P1386" i="1"/>
  <c r="P1054" i="1"/>
  <c r="P2661" i="1"/>
  <c r="P3175" i="1"/>
  <c r="P2380" i="1"/>
  <c r="P2486" i="1"/>
  <c r="P3458" i="1"/>
  <c r="P1753" i="1"/>
  <c r="P1420" i="1"/>
  <c r="P1985" i="1"/>
  <c r="P2795" i="1" l="1"/>
  <c r="P1385" i="1"/>
  <c r="P779" i="1"/>
  <c r="P3943" i="1" l="1"/>
  <c r="P2563" i="1"/>
  <c r="P2485" i="1"/>
  <c r="P56" i="1"/>
  <c r="P2379" i="1"/>
  <c r="P1548" i="1"/>
  <c r="P2878" i="1"/>
  <c r="P3173" i="1"/>
  <c r="P1752" i="1"/>
  <c r="P948" i="1"/>
  <c r="P1173" i="1"/>
  <c r="P1053" i="1"/>
  <c r="P3457" i="1"/>
  <c r="P1384" i="1"/>
  <c r="P836" i="1"/>
  <c r="P778" i="1"/>
  <c r="P2794" i="1"/>
  <c r="P2877" i="1" l="1"/>
  <c r="P2562" i="1"/>
  <c r="P1052" i="1"/>
  <c r="P1547" i="1"/>
  <c r="P3670" i="1" l="1"/>
  <c r="P3059" i="1"/>
  <c r="P2252" i="1"/>
  <c r="P2659" i="1"/>
  <c r="P1170" i="1"/>
  <c r="P151" i="1"/>
  <c r="P777" i="1"/>
  <c r="P445" i="1"/>
  <c r="P54" i="1"/>
  <c r="P2377" i="1"/>
  <c r="P3170" i="1"/>
  <c r="P2482" i="1"/>
  <c r="P334" i="1"/>
  <c r="P243" i="1"/>
  <c r="P3848" i="1"/>
  <c r="P2793" i="1"/>
  <c r="P1383" i="1"/>
  <c r="P1749" i="1"/>
  <c r="P3669" i="1" l="1"/>
  <c r="P3058" i="1"/>
  <c r="P2658" i="1"/>
  <c r="P2251" i="1"/>
  <c r="P776" i="1"/>
  <c r="P444" i="1"/>
  <c r="P53" i="1"/>
  <c r="P333" i="1"/>
  <c r="P3169" i="1"/>
  <c r="P2481" i="1"/>
  <c r="P2792" i="1"/>
  <c r="P3847" i="1"/>
  <c r="P1382" i="1"/>
  <c r="P1748" i="1"/>
  <c r="P2376" i="1"/>
  <c r="P1169" i="1"/>
  <c r="P150" i="1"/>
  <c r="P242" i="1"/>
  <c r="P3057" i="1"/>
  <c r="P2480" i="1"/>
  <c r="P443" i="1"/>
  <c r="P775" i="1"/>
  <c r="P332" i="1"/>
  <c r="P241" i="1"/>
  <c r="P2791" i="1"/>
  <c r="P3668" i="1"/>
  <c r="P2250" i="1"/>
  <c r="P1168" i="1"/>
  <c r="P2375" i="1"/>
  <c r="P2657" i="1"/>
  <c r="P149" i="1"/>
  <c r="P52" i="1"/>
  <c r="P3168" i="1"/>
  <c r="P3846" i="1"/>
  <c r="P1747" i="1"/>
  <c r="P1381" i="1"/>
  <c r="P2249" i="1" l="1"/>
  <c r="P1167" i="1"/>
  <c r="P51" i="1"/>
  <c r="P442" i="1"/>
  <c r="P3167" i="1"/>
  <c r="P2790" i="1"/>
  <c r="P2479" i="1"/>
  <c r="P331" i="1"/>
  <c r="P240" i="1"/>
  <c r="P148" i="1"/>
  <c r="P1746" i="1"/>
  <c r="P3667" i="1" l="1"/>
  <c r="P2656" i="1"/>
  <c r="P2374" i="1"/>
  <c r="P3845" i="1"/>
  <c r="P3056" i="1"/>
  <c r="P774" i="1"/>
  <c r="P1380" i="1"/>
  <c r="P2789" i="1" l="1"/>
  <c r="P239" i="1"/>
  <c r="P773" i="1"/>
  <c r="P3055" i="1"/>
  <c r="P2655" i="1"/>
  <c r="P1379" i="1"/>
  <c r="P2373" i="1"/>
  <c r="P3456" i="1" l="1"/>
  <c r="P2876" i="1"/>
  <c r="P1546" i="1"/>
  <c r="P1419" i="1"/>
  <c r="P2561" i="1"/>
  <c r="P2788" i="1" l="1"/>
  <c r="P1378" i="1"/>
  <c r="P772" i="1"/>
  <c r="P3570" i="1" l="1"/>
  <c r="P2371" i="1"/>
  <c r="P1984" i="1"/>
  <c r="P1236" i="1"/>
  <c r="P3054" i="1"/>
  <c r="P2247" i="1"/>
  <c r="P1165" i="1"/>
  <c r="P3356" i="1"/>
  <c r="P1744" i="1"/>
  <c r="P1051" i="1"/>
  <c r="P771" i="1"/>
  <c r="P2875" i="1"/>
  <c r="P1377" i="1"/>
  <c r="P947" i="1"/>
  <c r="P2654" i="1"/>
  <c r="P1545" i="1"/>
  <c r="P1418" i="1"/>
  <c r="P3666" i="1"/>
  <c r="P3165" i="1"/>
  <c r="P2787" i="1"/>
  <c r="P49" i="1"/>
  <c r="P2477" i="1"/>
  <c r="P3164" i="1"/>
  <c r="P2653" i="1"/>
  <c r="P2476" i="1"/>
  <c r="P2370" i="1"/>
  <c r="P4052" i="1" l="1"/>
  <c r="P1983" i="1"/>
  <c r="P1981" i="1"/>
  <c r="P1050" i="1"/>
  <c r="P1743" i="1"/>
  <c r="P2874" i="1"/>
  <c r="P2872" i="1"/>
  <c r="P2786" i="1"/>
  <c r="P1544" i="1"/>
  <c r="P146" i="1"/>
  <c r="P3163" i="1"/>
  <c r="P2475" i="1"/>
  <c r="P48" i="1"/>
  <c r="P2652" i="1"/>
  <c r="P2369" i="1"/>
  <c r="P1164" i="1"/>
  <c r="P640" i="1"/>
  <c r="P946" i="1"/>
  <c r="P2785" i="1" l="1"/>
  <c r="P1376" i="1"/>
  <c r="P770" i="1"/>
  <c r="P769" i="1"/>
  <c r="P3354" i="1" l="1"/>
  <c r="P3053" i="1"/>
  <c r="P2560" i="1"/>
  <c r="P2368" i="1"/>
  <c r="P2245" i="1"/>
  <c r="P1374" i="1"/>
  <c r="P3161" i="1"/>
  <c r="P1163" i="1"/>
  <c r="P1543" i="1"/>
  <c r="P1417" i="1"/>
  <c r="P2651" i="1"/>
  <c r="P2784" i="1"/>
  <c r="P2473" i="1"/>
  <c r="P145" i="1"/>
  <c r="P3568" i="1"/>
  <c r="P3567" i="1" l="1"/>
  <c r="P3052" i="1"/>
  <c r="P1373" i="1"/>
  <c r="P2871" i="1"/>
  <c r="P2472" i="1"/>
  <c r="P2244" i="1"/>
  <c r="P768" i="1"/>
  <c r="P2367" i="1"/>
  <c r="P3353" i="1"/>
  <c r="P535" i="1"/>
  <c r="P1980" i="1"/>
  <c r="P2650" i="1" l="1"/>
  <c r="P1542" i="1"/>
  <c r="P1416" i="1"/>
  <c r="P2366" i="1"/>
  <c r="P1979" i="1"/>
  <c r="P767" i="1"/>
  <c r="P2870" i="1"/>
  <c r="P3665" i="1"/>
  <c r="P3566" i="1"/>
  <c r="P2243" i="1"/>
  <c r="P2783" i="1"/>
  <c r="P1372" i="1"/>
  <c r="P1162" i="1"/>
  <c r="P47" i="1"/>
  <c r="P3051" i="1"/>
  <c r="P2559" i="1"/>
  <c r="P238" i="1"/>
  <c r="P945" i="1"/>
  <c r="P3160" i="1"/>
  <c r="P2471" i="1"/>
  <c r="P1742" i="1"/>
  <c r="P1978" i="1" l="1"/>
  <c r="P1541" i="1"/>
  <c r="P639" i="1"/>
  <c r="P46" i="1"/>
  <c r="P3159" i="1"/>
  <c r="P2470" i="1"/>
  <c r="P1161" i="1"/>
  <c r="P2242" i="1"/>
  <c r="P3664" i="1"/>
  <c r="P2869" i="1"/>
  <c r="P3050" i="1"/>
  <c r="P2558" i="1"/>
  <c r="P1741" i="1"/>
  <c r="P4051" i="1"/>
  <c r="P1629" i="1" l="1"/>
  <c r="P2132" i="1"/>
  <c r="P2365" i="1"/>
  <c r="P3663" i="1" l="1"/>
  <c r="P3565" i="1"/>
  <c r="P2965" i="1"/>
  <c r="P2469" i="1"/>
  <c r="P3564" i="1" l="1"/>
  <c r="P1160" i="1"/>
  <c r="P45" i="1"/>
  <c r="P3942" i="1"/>
  <c r="P2782" i="1"/>
  <c r="P2468" i="1"/>
  <c r="P1977" i="1"/>
  <c r="P1740" i="1"/>
  <c r="P3049" i="1"/>
  <c r="P944" i="1"/>
  <c r="P534" i="1"/>
  <c r="P144" i="1"/>
  <c r="P3843" i="1"/>
  <c r="P2868" i="1"/>
  <c r="P2364" i="1"/>
  <c r="P2241" i="1"/>
  <c r="P3352" i="1" l="1"/>
  <c r="P2363" i="1"/>
  <c r="P1976" i="1"/>
  <c r="P1159" i="1"/>
  <c r="P2557" i="1" l="1"/>
  <c r="P943" i="1"/>
  <c r="P2867" i="1"/>
  <c r="P329" i="1"/>
  <c r="P237" i="1"/>
  <c r="P440" i="1"/>
  <c r="P3158" i="1"/>
  <c r="P2467" i="1"/>
  <c r="P533" i="1"/>
  <c r="P1975" i="1"/>
  <c r="P3941" i="1"/>
  <c r="P2362" i="1"/>
  <c r="P1158" i="1"/>
  <c r="P2781" i="1"/>
  <c r="J3010" i="1" l="1"/>
  <c r="P4218" i="1" l="1"/>
  <c r="P3662" i="1" l="1"/>
  <c r="P3563" i="1"/>
  <c r="P2964" i="1"/>
  <c r="R1811" i="1" l="1"/>
  <c r="S1811" i="1" s="1"/>
  <c r="P3562" i="1" l="1"/>
  <c r="P2780" i="1"/>
  <c r="P44" i="1"/>
  <c r="P1157" i="1"/>
  <c r="P1415" i="1"/>
  <c r="P1371" i="1"/>
  <c r="P1049" i="1"/>
  <c r="P1540" i="1"/>
  <c r="P2556" i="1"/>
  <c r="P2361" i="1"/>
  <c r="P2240" i="1"/>
  <c r="P3157" i="1"/>
  <c r="P4050" i="1"/>
  <c r="P1974" i="1"/>
  <c r="P942" i="1"/>
  <c r="P2866" i="1"/>
  <c r="P3048" i="1"/>
  <c r="P2466" i="1"/>
  <c r="P638" i="1"/>
  <c r="P3351" i="1"/>
  <c r="P2779" i="1"/>
  <c r="P1370" i="1"/>
  <c r="P143" i="1"/>
  <c r="P766" i="1"/>
  <c r="P2360" i="1" l="1"/>
  <c r="P2239" i="1"/>
  <c r="P236" i="1"/>
  <c r="P1539" i="1"/>
  <c r="P2865" i="1"/>
  <c r="P1156" i="1"/>
  <c r="P765" i="1"/>
  <c r="P1369" i="1"/>
  <c r="P2465" i="1"/>
  <c r="P1414" i="1"/>
  <c r="P1048" i="1"/>
  <c r="P1973" i="1"/>
  <c r="P1823" i="1"/>
  <c r="P1047" i="1"/>
  <c r="P1368" i="1"/>
  <c r="P764" i="1"/>
  <c r="P2555" i="1" l="1"/>
  <c r="P1367" i="1"/>
  <c r="P1538" i="1"/>
  <c r="P1155" i="1"/>
  <c r="P763" i="1"/>
  <c r="P4049" i="1"/>
  <c r="P2864" i="1"/>
  <c r="P2464" i="1"/>
  <c r="P3047" i="1"/>
  <c r="P1972" i="1"/>
  <c r="P2778" i="1"/>
  <c r="P1739" i="1"/>
  <c r="P142" i="1"/>
  <c r="P43" i="1"/>
  <c r="P2238" i="1"/>
  <c r="P3661" i="1"/>
  <c r="P3561" i="1"/>
  <c r="P2963" i="1"/>
  <c r="P439" i="1"/>
  <c r="P3842" i="1"/>
  <c r="P1235" i="1"/>
  <c r="P3660" i="1"/>
  <c r="P3560" i="1"/>
  <c r="P2962" i="1"/>
  <c r="P438" i="1"/>
  <c r="P3841" i="1"/>
  <c r="P3558" i="1"/>
  <c r="P3839" i="1"/>
  <c r="P3658" i="1"/>
  <c r="P2960" i="1"/>
  <c r="P1233" i="1"/>
  <c r="P436" i="1"/>
  <c r="P2863" i="1"/>
  <c r="P2777" i="1"/>
  <c r="P762" i="1"/>
  <c r="P1366" i="1"/>
  <c r="P3657" i="1"/>
  <c r="P3557" i="1"/>
  <c r="P2959" i="1"/>
  <c r="P1046" i="1" l="1"/>
  <c r="P761" i="1"/>
  <c r="P141" i="1"/>
  <c r="P3556" i="1"/>
  <c r="P2862" i="1"/>
  <c r="P2776" i="1"/>
  <c r="P637" i="1"/>
  <c r="P1971" i="1"/>
  <c r="P3350" i="1"/>
  <c r="P2554" i="1"/>
  <c r="P1537" i="1"/>
  <c r="P1154" i="1"/>
  <c r="P3156" i="1"/>
  <c r="P1413" i="1"/>
  <c r="P1365" i="1"/>
  <c r="P2463" i="1"/>
  <c r="P2359" i="1"/>
  <c r="P760" i="1"/>
  <c r="P1970" i="1"/>
  <c r="P2553" i="1"/>
  <c r="P1364" i="1"/>
  <c r="P2775" i="1"/>
  <c r="P1412" i="1"/>
  <c r="P532" i="1"/>
  <c r="P1045" i="1"/>
  <c r="P2552" i="1"/>
  <c r="P2462" i="1"/>
  <c r="P1153" i="1"/>
  <c r="P3349" i="1"/>
  <c r="P2774" i="1"/>
  <c r="P2237" i="1"/>
  <c r="P1363" i="1"/>
  <c r="P42" i="1"/>
  <c r="P2861" i="1"/>
  <c r="P2958" i="1"/>
  <c r="P1738" i="1"/>
  <c r="P140" i="1"/>
  <c r="P2358" i="1"/>
  <c r="P3155" i="1"/>
  <c r="P4048" i="1"/>
  <c r="P636" i="1"/>
  <c r="P941" i="1"/>
  <c r="P235" i="1"/>
  <c r="P1969" i="1"/>
  <c r="P1536" i="1"/>
  <c r="P2649" i="1"/>
  <c r="P2773" i="1"/>
  <c r="P2357" i="1"/>
  <c r="P759" i="1"/>
  <c r="P1362" i="1"/>
  <c r="P1152" i="1"/>
  <c r="P635" i="1"/>
  <c r="P940" i="1"/>
  <c r="P41" i="1"/>
  <c r="P3656" i="1"/>
  <c r="P2648" i="1"/>
  <c r="P1411" i="1"/>
  <c r="P2860" i="1"/>
  <c r="P3348" i="1"/>
  <c r="P2551" i="1"/>
  <c r="P1232" i="1"/>
  <c r="P2236" i="1"/>
  <c r="P3555" i="1"/>
  <c r="P1044" i="1"/>
  <c r="P139" i="1"/>
  <c r="P1535" i="1"/>
  <c r="P4047" i="1"/>
  <c r="P2772" i="1"/>
  <c r="P2356" i="1"/>
  <c r="P3046" i="1"/>
  <c r="P2957" i="1"/>
  <c r="P1737" i="1"/>
  <c r="P1361" i="1"/>
  <c r="P3154" i="1"/>
  <c r="P2461" i="1"/>
  <c r="P234" i="1"/>
  <c r="P1968" i="1"/>
  <c r="P2771" i="1"/>
  <c r="P2550" i="1"/>
  <c r="P2355" i="1"/>
  <c r="P2647" i="1"/>
  <c r="P1360" i="1"/>
  <c r="P2770" i="1"/>
  <c r="P1359" i="1"/>
  <c r="P835" i="1"/>
  <c r="P758" i="1"/>
  <c r="P2646" i="1"/>
  <c r="P2354" i="1"/>
  <c r="P40" i="1"/>
  <c r="P1967" i="1"/>
  <c r="P2460" i="1"/>
  <c r="P1151" i="1"/>
  <c r="P3153" i="1"/>
  <c r="P2459" i="1"/>
  <c r="P1150" i="1"/>
  <c r="P1043" i="1"/>
  <c r="P2645" i="1"/>
  <c r="P3455" i="1"/>
  <c r="P39" i="1"/>
  <c r="P4046" i="1"/>
  <c r="P2769" i="1"/>
  <c r="P2549" i="1"/>
  <c r="P531" i="1"/>
  <c r="P1358" i="1"/>
  <c r="P1736" i="1"/>
  <c r="P2859" i="1"/>
  <c r="P1534" i="1"/>
  <c r="P3045" i="1"/>
  <c r="P4217" i="1"/>
  <c r="P530" i="1"/>
  <c r="P1966" i="1"/>
  <c r="P1042" i="1"/>
  <c r="P2768" i="1"/>
  <c r="P2858" i="1"/>
  <c r="P3454" i="1"/>
  <c r="P2458" i="1"/>
  <c r="P2548" i="1"/>
  <c r="P2353" i="1"/>
  <c r="P3453" i="1"/>
  <c r="P2767" i="1"/>
  <c r="P757" i="1"/>
  <c r="P1357" i="1"/>
  <c r="P2457" i="1"/>
  <c r="P3347" i="1"/>
  <c r="P3044" i="1"/>
  <c r="P2547" i="1"/>
  <c r="I4496" i="1"/>
  <c r="I4495" i="1"/>
  <c r="N51" i="43" s="1"/>
  <c r="I4494" i="1"/>
  <c r="P4486" i="1"/>
  <c r="Q4486" i="1" s="1"/>
  <c r="J4486" i="1"/>
  <c r="I4486" i="1"/>
  <c r="H4486" i="1"/>
  <c r="G4486" i="1"/>
  <c r="F4486" i="1"/>
  <c r="C4486" i="1"/>
  <c r="B4486" i="1"/>
  <c r="A4486" i="1"/>
  <c r="R4399" i="1"/>
  <c r="S4399" i="1" s="1"/>
  <c r="R4398" i="1"/>
  <c r="S4398" i="1"/>
  <c r="P4398" i="1"/>
  <c r="P4397" i="1"/>
  <c r="P4396" i="1"/>
  <c r="P4395" i="1"/>
  <c r="F4389" i="1"/>
  <c r="H4388" i="1"/>
  <c r="F4388" i="1"/>
  <c r="P4311" i="1"/>
  <c r="P4310" i="1"/>
  <c r="P4309" i="1"/>
  <c r="P4308" i="1"/>
  <c r="P4307" i="1"/>
  <c r="P4306" i="1"/>
  <c r="P4305" i="1"/>
  <c r="P4304" i="1"/>
  <c r="R4301" i="1"/>
  <c r="S4301" i="1"/>
  <c r="P4303" i="1"/>
  <c r="P4302" i="1"/>
  <c r="P4301" i="1"/>
  <c r="P4300" i="1"/>
  <c r="P4299" i="1"/>
  <c r="F4293" i="1"/>
  <c r="H4292" i="1"/>
  <c r="F4292" i="1"/>
  <c r="P4290" i="1"/>
  <c r="Q4290" i="1" s="1"/>
  <c r="J4290" i="1"/>
  <c r="I4290" i="1"/>
  <c r="H4290" i="1"/>
  <c r="G4290" i="1"/>
  <c r="F4290" i="1"/>
  <c r="C4290" i="1"/>
  <c r="B4290" i="1"/>
  <c r="A4290" i="1"/>
  <c r="P4216" i="1"/>
  <c r="P4215" i="1"/>
  <c r="P4214" i="1"/>
  <c r="P4213" i="1"/>
  <c r="P4212" i="1"/>
  <c r="P4211" i="1"/>
  <c r="P4210" i="1"/>
  <c r="P4209" i="1"/>
  <c r="P4208" i="1"/>
  <c r="P4207" i="1"/>
  <c r="P4206" i="1"/>
  <c r="P4205" i="1"/>
  <c r="P4204" i="1"/>
  <c r="P4203" i="1"/>
  <c r="P4202" i="1"/>
  <c r="P4201" i="1"/>
  <c r="P4200" i="1"/>
  <c r="P4199" i="1"/>
  <c r="F4193" i="1"/>
  <c r="F4192" i="1"/>
  <c r="P4190" i="1"/>
  <c r="Q4190" i="1"/>
  <c r="S4108" i="1"/>
  <c r="P4110" i="1"/>
  <c r="Q4110" i="1" s="1"/>
  <c r="J4110" i="1"/>
  <c r="J4190" i="1" s="1"/>
  <c r="I4110" i="1"/>
  <c r="I4190" i="1" s="1"/>
  <c r="H4110" i="1"/>
  <c r="H4190" i="1" s="1"/>
  <c r="G4110" i="1"/>
  <c r="G4190" i="1" s="1"/>
  <c r="F4110" i="1"/>
  <c r="F4190" i="1" s="1"/>
  <c r="C4110" i="1"/>
  <c r="C4190" i="1" s="1"/>
  <c r="B4110" i="1"/>
  <c r="B4190" i="1" s="1"/>
  <c r="A4110" i="1"/>
  <c r="A4190" i="1" s="1"/>
  <c r="P4045" i="1"/>
  <c r="P4044" i="1"/>
  <c r="P4043" i="1"/>
  <c r="P4042" i="1"/>
  <c r="P4041" i="1"/>
  <c r="P4040" i="1"/>
  <c r="P4039" i="1"/>
  <c r="P4038" i="1"/>
  <c r="P4037" i="1"/>
  <c r="P4036" i="1"/>
  <c r="P4035" i="1"/>
  <c r="P4034" i="1"/>
  <c r="P4033" i="1"/>
  <c r="P4032" i="1"/>
  <c r="P4031" i="1"/>
  <c r="P4030" i="1"/>
  <c r="P4029" i="1"/>
  <c r="P4028" i="1"/>
  <c r="P4027" i="1"/>
  <c r="P4026" i="1"/>
  <c r="P4025" i="1"/>
  <c r="P4024" i="1"/>
  <c r="P4023" i="1"/>
  <c r="P4022" i="1"/>
  <c r="P4021" i="1"/>
  <c r="P4020" i="1"/>
  <c r="P4019" i="1"/>
  <c r="F4013" i="1"/>
  <c r="F4012" i="1"/>
  <c r="P4010" i="1"/>
  <c r="Q4010" i="1" s="1"/>
  <c r="J4010" i="1"/>
  <c r="I4010" i="1"/>
  <c r="H4010" i="1"/>
  <c r="H9" i="43" s="1"/>
  <c r="G4010" i="1"/>
  <c r="F46" i="14" s="1"/>
  <c r="F4010" i="1"/>
  <c r="C4010" i="1"/>
  <c r="B4010" i="1"/>
  <c r="A4010" i="1"/>
  <c r="P3940" i="1"/>
  <c r="P3939" i="1"/>
  <c r="P3938" i="1"/>
  <c r="P3937" i="1"/>
  <c r="P3936" i="1"/>
  <c r="P3935" i="1"/>
  <c r="P3934" i="1"/>
  <c r="P3933" i="1"/>
  <c r="P3932" i="1"/>
  <c r="P3931" i="1"/>
  <c r="P3930" i="1"/>
  <c r="P3929" i="1"/>
  <c r="P3928" i="1"/>
  <c r="P3927" i="1"/>
  <c r="P3926" i="1"/>
  <c r="P3925" i="1"/>
  <c r="P3924" i="1"/>
  <c r="P3923" i="1"/>
  <c r="P3922" i="1"/>
  <c r="P3921" i="1"/>
  <c r="P3920" i="1"/>
  <c r="P3919" i="1"/>
  <c r="F3913" i="1"/>
  <c r="S3910" i="1"/>
  <c r="F3912" i="1"/>
  <c r="P3910" i="1"/>
  <c r="H3812" i="1" s="1"/>
  <c r="J3910" i="1"/>
  <c r="T44" i="3" s="1"/>
  <c r="I3910" i="1"/>
  <c r="S44" i="3" s="1"/>
  <c r="H3910" i="1"/>
  <c r="G3910" i="1"/>
  <c r="F3910" i="1"/>
  <c r="C3910" i="1"/>
  <c r="B3910" i="1"/>
  <c r="D44" i="3" s="1"/>
  <c r="A3910" i="1"/>
  <c r="C44" i="3" s="1"/>
  <c r="P3838" i="1"/>
  <c r="P3837" i="1"/>
  <c r="P3836" i="1"/>
  <c r="P3835" i="1"/>
  <c r="P3834" i="1"/>
  <c r="P3833" i="1"/>
  <c r="P3832" i="1"/>
  <c r="P3831" i="1"/>
  <c r="P3830" i="1"/>
  <c r="P3829" i="1"/>
  <c r="P3828" i="1"/>
  <c r="P3827" i="1"/>
  <c r="P3826" i="1"/>
  <c r="P3825" i="1"/>
  <c r="P3824" i="1"/>
  <c r="P3823" i="1"/>
  <c r="P3822" i="1"/>
  <c r="P3821" i="1"/>
  <c r="P3820" i="1"/>
  <c r="P3819" i="1"/>
  <c r="F3813" i="1"/>
  <c r="F3812" i="1"/>
  <c r="S3810" i="1"/>
  <c r="P3810" i="1"/>
  <c r="H3712" i="1"/>
  <c r="J3810" i="1"/>
  <c r="T43" i="3" s="1"/>
  <c r="I3810" i="1"/>
  <c r="H3810" i="1"/>
  <c r="G3810" i="1"/>
  <c r="F3810" i="1"/>
  <c r="C3810" i="1"/>
  <c r="B3810" i="1"/>
  <c r="A3810" i="1"/>
  <c r="B39" i="43" s="1"/>
  <c r="Z3797" i="1"/>
  <c r="Z3796" i="1"/>
  <c r="Y3796" i="1"/>
  <c r="Y3797" i="1" s="1"/>
  <c r="X3796" i="1"/>
  <c r="X3797" i="1" s="1"/>
  <c r="P3739" i="1"/>
  <c r="P3738" i="1"/>
  <c r="P3737" i="1"/>
  <c r="P3736" i="1"/>
  <c r="P3735" i="1"/>
  <c r="P3734" i="1"/>
  <c r="P3733" i="1"/>
  <c r="P3732" i="1"/>
  <c r="P3731" i="1"/>
  <c r="P3730" i="1"/>
  <c r="P3729" i="1"/>
  <c r="P3728" i="1"/>
  <c r="P3727" i="1"/>
  <c r="P3726" i="1"/>
  <c r="P3725" i="1"/>
  <c r="P3724" i="1"/>
  <c r="P3723" i="1"/>
  <c r="P3722" i="1"/>
  <c r="P3721" i="1"/>
  <c r="P3720" i="1"/>
  <c r="P3719" i="1"/>
  <c r="F3713" i="1"/>
  <c r="F3712" i="1"/>
  <c r="S3710" i="1"/>
  <c r="P3710" i="1"/>
  <c r="H3612" i="1" s="1"/>
  <c r="J3710" i="1"/>
  <c r="I3710" i="1"/>
  <c r="S42" i="3" s="1"/>
  <c r="H3710" i="1"/>
  <c r="H30" i="43" s="1"/>
  <c r="G3710" i="1"/>
  <c r="F3710" i="1"/>
  <c r="G42" i="3" s="1"/>
  <c r="C3710" i="1"/>
  <c r="D30" i="43" s="1"/>
  <c r="B3710" i="1"/>
  <c r="A3710" i="1"/>
  <c r="P3655" i="1"/>
  <c r="P3654" i="1"/>
  <c r="P3653" i="1"/>
  <c r="P3652" i="1"/>
  <c r="P3651" i="1"/>
  <c r="P3650" i="1"/>
  <c r="P3649" i="1"/>
  <c r="P3648" i="1"/>
  <c r="P3647" i="1"/>
  <c r="P3646" i="1"/>
  <c r="P3645" i="1"/>
  <c r="P3644" i="1"/>
  <c r="P3643" i="1"/>
  <c r="P3642" i="1"/>
  <c r="P3641" i="1"/>
  <c r="P3640" i="1"/>
  <c r="P3638" i="1"/>
  <c r="P3637" i="1"/>
  <c r="P3636" i="1"/>
  <c r="P3635" i="1"/>
  <c r="P3634" i="1"/>
  <c r="P3633" i="1"/>
  <c r="P3632" i="1"/>
  <c r="P3631" i="1"/>
  <c r="P3630" i="1"/>
  <c r="P3629" i="1"/>
  <c r="P3628" i="1"/>
  <c r="P3627" i="1"/>
  <c r="P3626" i="1"/>
  <c r="P3625" i="1"/>
  <c r="P3624" i="1"/>
  <c r="P3623" i="1"/>
  <c r="P3622" i="1"/>
  <c r="P3621" i="1"/>
  <c r="P3620" i="1"/>
  <c r="P3619" i="1"/>
  <c r="F3613" i="1"/>
  <c r="F3612" i="1"/>
  <c r="S3610" i="1"/>
  <c r="P3610" i="1"/>
  <c r="Q3610" i="1" s="1"/>
  <c r="J3610" i="1"/>
  <c r="T41" i="3" s="1"/>
  <c r="I3610" i="1"/>
  <c r="N38" i="43" s="1"/>
  <c r="H3610" i="1"/>
  <c r="I41" i="3" s="1"/>
  <c r="G3610" i="1"/>
  <c r="F42" i="14" s="1"/>
  <c r="F3610" i="1"/>
  <c r="G41" i="3" s="1"/>
  <c r="C3610" i="1"/>
  <c r="B3610" i="1"/>
  <c r="A3610" i="1"/>
  <c r="B38" i="43" s="1"/>
  <c r="P3554" i="1"/>
  <c r="P3553" i="1"/>
  <c r="P3552" i="1"/>
  <c r="P3551" i="1"/>
  <c r="P3550" i="1"/>
  <c r="P3549" i="1"/>
  <c r="P3548" i="1"/>
  <c r="P3547" i="1"/>
  <c r="P3546" i="1"/>
  <c r="P3545" i="1"/>
  <c r="P3544" i="1"/>
  <c r="P3543" i="1"/>
  <c r="P3542" i="1"/>
  <c r="P3541" i="1"/>
  <c r="P3540" i="1"/>
  <c r="P3538" i="1"/>
  <c r="P3537" i="1"/>
  <c r="P3536" i="1"/>
  <c r="P3535" i="1"/>
  <c r="P3534" i="1"/>
  <c r="P3533" i="1"/>
  <c r="P3532" i="1"/>
  <c r="P3531" i="1"/>
  <c r="P3530" i="1"/>
  <c r="P3529" i="1"/>
  <c r="P3528" i="1"/>
  <c r="P3527" i="1"/>
  <c r="P3526" i="1"/>
  <c r="P3525" i="1"/>
  <c r="P3524" i="1"/>
  <c r="P3523" i="1"/>
  <c r="P3522" i="1"/>
  <c r="P3521" i="1"/>
  <c r="P3520" i="1"/>
  <c r="P3519" i="1"/>
  <c r="F3513" i="1"/>
  <c r="F3512" i="1"/>
  <c r="P3510" i="1"/>
  <c r="Q3510" i="1" s="1"/>
  <c r="J3510" i="1"/>
  <c r="I3510" i="1"/>
  <c r="S40" i="3" s="1"/>
  <c r="H3510" i="1"/>
  <c r="H41" i="43" s="1"/>
  <c r="G3510" i="1"/>
  <c r="F3510" i="1"/>
  <c r="D41" i="14" s="1"/>
  <c r="C3510" i="1"/>
  <c r="B3510" i="1"/>
  <c r="A3510" i="1"/>
  <c r="P3452" i="1"/>
  <c r="P3451" i="1"/>
  <c r="P3449" i="1"/>
  <c r="P3448" i="1"/>
  <c r="P3447" i="1"/>
  <c r="P3446" i="1"/>
  <c r="P3445" i="1"/>
  <c r="P3438" i="1"/>
  <c r="P3437" i="1"/>
  <c r="P3436" i="1"/>
  <c r="P3435" i="1"/>
  <c r="P3434" i="1"/>
  <c r="P3433" i="1"/>
  <c r="P3432" i="1"/>
  <c r="P3431" i="1"/>
  <c r="P3430" i="1"/>
  <c r="P3429" i="1"/>
  <c r="P3428" i="1"/>
  <c r="P3427" i="1"/>
  <c r="P3426" i="1"/>
  <c r="P3425" i="1"/>
  <c r="P3424" i="1"/>
  <c r="P3423" i="1"/>
  <c r="P3422" i="1"/>
  <c r="P3421" i="1"/>
  <c r="P3420" i="1"/>
  <c r="P3419" i="1"/>
  <c r="F3413" i="1"/>
  <c r="F3412" i="1"/>
  <c r="S3410" i="1"/>
  <c r="P3410" i="1"/>
  <c r="H3312" i="1" s="1"/>
  <c r="J3410" i="1"/>
  <c r="I3410" i="1"/>
  <c r="N34" i="43" s="1"/>
  <c r="H3410" i="1"/>
  <c r="H34" i="43" s="1"/>
  <c r="G3410" i="1"/>
  <c r="F40" i="14" s="1"/>
  <c r="F3410" i="1"/>
  <c r="C3410" i="1"/>
  <c r="D34" i="43" s="1"/>
  <c r="B3410" i="1"/>
  <c r="A3410" i="1"/>
  <c r="P3346" i="1"/>
  <c r="P3345" i="1"/>
  <c r="P3344" i="1"/>
  <c r="P3343" i="1"/>
  <c r="P3342" i="1"/>
  <c r="P3341" i="1"/>
  <c r="P3338" i="1"/>
  <c r="P3337" i="1"/>
  <c r="P3336" i="1"/>
  <c r="P3335" i="1"/>
  <c r="P3334" i="1"/>
  <c r="P3333" i="1"/>
  <c r="P3332" i="1"/>
  <c r="P3331" i="1"/>
  <c r="P3330" i="1"/>
  <c r="P3329" i="1"/>
  <c r="P3328" i="1"/>
  <c r="P3327" i="1"/>
  <c r="P3326" i="1"/>
  <c r="P3325" i="1"/>
  <c r="P3324" i="1"/>
  <c r="P3323" i="1"/>
  <c r="P3322" i="1"/>
  <c r="P3321" i="1"/>
  <c r="P3320" i="1"/>
  <c r="P3319" i="1"/>
  <c r="F3313" i="1"/>
  <c r="F3312" i="1"/>
  <c r="S3310" i="1"/>
  <c r="P3310" i="1"/>
  <c r="Q3310" i="1" s="1"/>
  <c r="J3310" i="1"/>
  <c r="I3310" i="1"/>
  <c r="H3310" i="1"/>
  <c r="G3310" i="1"/>
  <c r="F39" i="14" s="1"/>
  <c r="F3310" i="1"/>
  <c r="G38" i="3" s="1"/>
  <c r="C3310" i="1"/>
  <c r="B3310" i="1"/>
  <c r="A3310" i="1"/>
  <c r="P3242" i="1"/>
  <c r="P3241" i="1"/>
  <c r="P3240" i="1"/>
  <c r="P3239" i="1"/>
  <c r="P3238" i="1"/>
  <c r="P3237" i="1"/>
  <c r="P3236" i="1"/>
  <c r="P3235" i="1"/>
  <c r="P3234" i="1"/>
  <c r="P3233" i="1"/>
  <c r="P3232" i="1"/>
  <c r="P3231" i="1"/>
  <c r="P3230" i="1"/>
  <c r="P3229" i="1"/>
  <c r="P3228" i="1"/>
  <c r="P3227" i="1"/>
  <c r="P3226" i="1"/>
  <c r="P3225" i="1"/>
  <c r="P3224" i="1"/>
  <c r="P3223" i="1"/>
  <c r="P3222" i="1"/>
  <c r="P3221" i="1"/>
  <c r="P3220" i="1"/>
  <c r="P3219" i="1"/>
  <c r="F3213" i="1"/>
  <c r="H3212" i="1"/>
  <c r="F3212" i="1"/>
  <c r="S3210" i="1"/>
  <c r="P3210" i="1"/>
  <c r="Q3210" i="1" s="1"/>
  <c r="J3210" i="1"/>
  <c r="T37" i="3" s="1"/>
  <c r="I3210" i="1"/>
  <c r="H3210" i="1"/>
  <c r="I37" i="3" s="1"/>
  <c r="G3210" i="1"/>
  <c r="F3210" i="1"/>
  <c r="C3210" i="1"/>
  <c r="E37" i="3" s="1"/>
  <c r="B3210" i="1"/>
  <c r="B38" i="14" s="1"/>
  <c r="A3210" i="1"/>
  <c r="B7" i="43" s="1"/>
  <c r="P3152" i="1"/>
  <c r="P3151" i="1"/>
  <c r="P3150" i="1"/>
  <c r="P3149" i="1"/>
  <c r="P3148" i="1"/>
  <c r="P3147" i="1"/>
  <c r="P3146" i="1"/>
  <c r="P3145" i="1"/>
  <c r="P3144" i="1"/>
  <c r="P3143" i="1"/>
  <c r="P3142" i="1"/>
  <c r="P3141" i="1"/>
  <c r="P3140" i="1"/>
  <c r="P3139" i="1"/>
  <c r="P3138" i="1"/>
  <c r="P3137" i="1"/>
  <c r="P3136" i="1"/>
  <c r="P3135" i="1"/>
  <c r="P3134" i="1"/>
  <c r="P3133" i="1"/>
  <c r="P3132" i="1"/>
  <c r="P3131" i="1"/>
  <c r="P3130" i="1"/>
  <c r="P3129" i="1"/>
  <c r="P3128" i="1"/>
  <c r="P3127" i="1"/>
  <c r="P3126" i="1"/>
  <c r="P3125" i="1"/>
  <c r="P3124" i="1"/>
  <c r="P3123" i="1"/>
  <c r="P3122" i="1"/>
  <c r="P3121" i="1"/>
  <c r="P3120" i="1"/>
  <c r="P3119" i="1"/>
  <c r="F3113" i="1"/>
  <c r="F3112" i="1"/>
  <c r="S3110" i="1"/>
  <c r="P3110" i="1"/>
  <c r="Q3110" i="1" s="1"/>
  <c r="J3110" i="1"/>
  <c r="T36" i="3" s="1"/>
  <c r="I3110" i="1"/>
  <c r="S36" i="3" s="1"/>
  <c r="H3110" i="1"/>
  <c r="H36" i="43" s="1"/>
  <c r="G3110" i="1"/>
  <c r="F37" i="14" s="1"/>
  <c r="F3110" i="1"/>
  <c r="C3110" i="1"/>
  <c r="B3110" i="1"/>
  <c r="A3110" i="1"/>
  <c r="C36" i="3" s="1"/>
  <c r="P3043" i="1"/>
  <c r="P3042" i="1"/>
  <c r="P3041" i="1"/>
  <c r="P3040" i="1"/>
  <c r="P3039" i="1"/>
  <c r="P3038" i="1"/>
  <c r="P3037" i="1"/>
  <c r="P3036" i="1"/>
  <c r="P3035" i="1"/>
  <c r="P3034" i="1"/>
  <c r="P3033" i="1"/>
  <c r="P3032" i="1"/>
  <c r="P3031" i="1"/>
  <c r="P3030" i="1"/>
  <c r="P3029" i="1"/>
  <c r="P3028" i="1"/>
  <c r="P3027" i="1"/>
  <c r="P3026" i="1"/>
  <c r="P3025" i="1"/>
  <c r="P3024" i="1"/>
  <c r="P3023" i="1"/>
  <c r="P3022" i="1"/>
  <c r="P3021" i="1"/>
  <c r="P3020" i="1"/>
  <c r="P3019" i="1"/>
  <c r="F3013" i="1"/>
  <c r="F3012" i="1"/>
  <c r="S3010" i="1"/>
  <c r="P3010" i="1"/>
  <c r="Q3010" i="1" s="1"/>
  <c r="I3010" i="1"/>
  <c r="H3010" i="1"/>
  <c r="G3010" i="1"/>
  <c r="F36" i="14" s="1"/>
  <c r="F3010" i="1"/>
  <c r="F33" i="43" s="1"/>
  <c r="C3010" i="1"/>
  <c r="B3010" i="1"/>
  <c r="A3010" i="1"/>
  <c r="P2956" i="1"/>
  <c r="P2955" i="1"/>
  <c r="P2954" i="1"/>
  <c r="P2953" i="1"/>
  <c r="P2952" i="1"/>
  <c r="P2951" i="1"/>
  <c r="P2950" i="1"/>
  <c r="P2949" i="1"/>
  <c r="P2948" i="1"/>
  <c r="P2947" i="1"/>
  <c r="P2946" i="1"/>
  <c r="P2945" i="1"/>
  <c r="P2944" i="1"/>
  <c r="P2943" i="1"/>
  <c r="P2942" i="1"/>
  <c r="P2941" i="1"/>
  <c r="P2940" i="1"/>
  <c r="P2939" i="1"/>
  <c r="P2938" i="1"/>
  <c r="P2937" i="1"/>
  <c r="P2936" i="1"/>
  <c r="P2935" i="1"/>
  <c r="P2934" i="1"/>
  <c r="P2933" i="1"/>
  <c r="P2932" i="1"/>
  <c r="P2931" i="1"/>
  <c r="P2930" i="1"/>
  <c r="P2929" i="1"/>
  <c r="P2928" i="1"/>
  <c r="P2927" i="1"/>
  <c r="P2926" i="1"/>
  <c r="P2925" i="1"/>
  <c r="P2924" i="1"/>
  <c r="P2923" i="1"/>
  <c r="P2922" i="1"/>
  <c r="P2921" i="1"/>
  <c r="P2920" i="1"/>
  <c r="P2919" i="1"/>
  <c r="F2913" i="1"/>
  <c r="F2912" i="1"/>
  <c r="P2910" i="1"/>
  <c r="Q2910" i="1" s="1"/>
  <c r="J2910" i="1"/>
  <c r="T35" i="3" s="1"/>
  <c r="I2910" i="1"/>
  <c r="S34" i="3" s="1"/>
  <c r="H2910" i="1"/>
  <c r="I34" i="3" s="1"/>
  <c r="G2910" i="1"/>
  <c r="F35" i="14" s="1"/>
  <c r="F2910" i="1"/>
  <c r="D35" i="14" s="1"/>
  <c r="C2910" i="1"/>
  <c r="D18" i="43" s="1"/>
  <c r="B2910" i="1"/>
  <c r="D34" i="3" s="1"/>
  <c r="A2910" i="1"/>
  <c r="B18" i="43" s="1"/>
  <c r="P2857" i="1"/>
  <c r="P2856" i="1"/>
  <c r="P2855" i="1"/>
  <c r="P2854" i="1"/>
  <c r="P2853" i="1"/>
  <c r="P2852" i="1"/>
  <c r="P2851" i="1"/>
  <c r="P2850" i="1"/>
  <c r="P2849" i="1"/>
  <c r="P2848" i="1"/>
  <c r="P2847" i="1"/>
  <c r="P2838" i="1"/>
  <c r="P2837" i="1"/>
  <c r="P2836" i="1"/>
  <c r="P2835" i="1"/>
  <c r="P2834" i="1"/>
  <c r="P2833" i="1"/>
  <c r="P2832" i="1"/>
  <c r="P2831" i="1"/>
  <c r="P2830" i="1"/>
  <c r="P2829" i="1"/>
  <c r="P2828" i="1"/>
  <c r="P2827" i="1"/>
  <c r="P2826" i="1"/>
  <c r="P2825" i="1"/>
  <c r="P2824" i="1"/>
  <c r="P2823" i="1"/>
  <c r="P2822" i="1"/>
  <c r="P2821" i="1"/>
  <c r="P2820" i="1"/>
  <c r="P2819" i="1"/>
  <c r="F2813" i="1"/>
  <c r="F2812" i="1"/>
  <c r="S2810" i="1"/>
  <c r="S2812" i="1" s="1"/>
  <c r="P2810" i="1"/>
  <c r="Q2810" i="1" s="1"/>
  <c r="J2810" i="1"/>
  <c r="T33" i="3" s="1"/>
  <c r="S33" i="3"/>
  <c r="I33" i="3"/>
  <c r="F34" i="14"/>
  <c r="F17" i="43"/>
  <c r="D33" i="3"/>
  <c r="B17" i="43"/>
  <c r="P2766" i="1"/>
  <c r="P2765" i="1"/>
  <c r="P2764" i="1"/>
  <c r="P2763" i="1"/>
  <c r="P2762" i="1"/>
  <c r="P2761" i="1"/>
  <c r="P2760" i="1"/>
  <c r="P2759" i="1"/>
  <c r="P2758" i="1"/>
  <c r="P2757" i="1"/>
  <c r="P2756" i="1"/>
  <c r="P2755" i="1"/>
  <c r="P2754" i="1"/>
  <c r="P2753" i="1"/>
  <c r="P2752" i="1"/>
  <c r="P2751" i="1"/>
  <c r="P2750" i="1"/>
  <c r="P2749" i="1"/>
  <c r="P2748" i="1"/>
  <c r="P2747" i="1"/>
  <c r="P2746" i="1"/>
  <c r="P2745" i="1"/>
  <c r="P2744" i="1"/>
  <c r="P2728" i="1"/>
  <c r="P2727" i="1"/>
  <c r="P2726" i="1"/>
  <c r="P2725" i="1"/>
  <c r="P2724" i="1"/>
  <c r="P2723" i="1"/>
  <c r="P2722" i="1"/>
  <c r="P2721" i="1"/>
  <c r="P2720" i="1"/>
  <c r="P2719" i="1"/>
  <c r="P2718" i="1"/>
  <c r="P2717" i="1"/>
  <c r="P2716" i="1"/>
  <c r="P2715" i="1"/>
  <c r="P2714" i="1"/>
  <c r="P2713" i="1"/>
  <c r="P2712" i="1"/>
  <c r="P2711" i="1"/>
  <c r="P2710" i="1"/>
  <c r="P2709" i="1"/>
  <c r="F2703" i="1"/>
  <c r="F2702" i="1"/>
  <c r="S2700" i="1"/>
  <c r="P2700" i="1"/>
  <c r="Q2700" i="1" s="1"/>
  <c r="J2700" i="1"/>
  <c r="T32" i="3" s="1"/>
  <c r="I2700" i="1"/>
  <c r="N24" i="43" s="1"/>
  <c r="H2700" i="1"/>
  <c r="I32" i="3" s="1"/>
  <c r="G2700" i="1"/>
  <c r="F33" i="14" s="1"/>
  <c r="F2700" i="1"/>
  <c r="D33" i="14" s="1"/>
  <c r="C2700" i="1"/>
  <c r="B2700" i="1"/>
  <c r="D32" i="3" s="1"/>
  <c r="A2700" i="1"/>
  <c r="P2644" i="1"/>
  <c r="P2643" i="1"/>
  <c r="P2642" i="1"/>
  <c r="P2641" i="1"/>
  <c r="P2640" i="1"/>
  <c r="P2639" i="1"/>
  <c r="P2638" i="1"/>
  <c r="P2637" i="1"/>
  <c r="P2636" i="1"/>
  <c r="P2635" i="1"/>
  <c r="P2628" i="1"/>
  <c r="P2627" i="1"/>
  <c r="P2626" i="1"/>
  <c r="P2625" i="1"/>
  <c r="P2624" i="1"/>
  <c r="P2623" i="1"/>
  <c r="P2622" i="1"/>
  <c r="P2621" i="1"/>
  <c r="P2620" i="1"/>
  <c r="P2619" i="1"/>
  <c r="P2618" i="1"/>
  <c r="P2617" i="1"/>
  <c r="P2616" i="1"/>
  <c r="P2615" i="1"/>
  <c r="P2614" i="1"/>
  <c r="P2613" i="1"/>
  <c r="P2612" i="1"/>
  <c r="P2611" i="1"/>
  <c r="P2610" i="1"/>
  <c r="P2609" i="1"/>
  <c r="F2603" i="1"/>
  <c r="F2602" i="1"/>
  <c r="S2600" i="1"/>
  <c r="P2600" i="1"/>
  <c r="Q2600" i="1" s="1"/>
  <c r="J2600" i="1"/>
  <c r="I2600" i="1"/>
  <c r="N12" i="43" s="1"/>
  <c r="H2600" i="1"/>
  <c r="I31" i="3" s="1"/>
  <c r="G2600" i="1"/>
  <c r="F32" i="14" s="1"/>
  <c r="F2600" i="1"/>
  <c r="F12" i="43" s="1"/>
  <c r="C2600" i="1"/>
  <c r="E31" i="3" s="1"/>
  <c r="B2600" i="1"/>
  <c r="C12" i="43" s="1"/>
  <c r="A2600" i="1"/>
  <c r="B12" i="43" s="1"/>
  <c r="P2546" i="1"/>
  <c r="P2545" i="1"/>
  <c r="P2544" i="1"/>
  <c r="P2543" i="1"/>
  <c r="P2542" i="1"/>
  <c r="P2541" i="1"/>
  <c r="P2540" i="1"/>
  <c r="P2539" i="1"/>
  <c r="P2538" i="1"/>
  <c r="P2537" i="1"/>
  <c r="P2536" i="1"/>
  <c r="P2535" i="1"/>
  <c r="P2534" i="1"/>
  <c r="P2533" i="1"/>
  <c r="P2532" i="1"/>
  <c r="P2531" i="1"/>
  <c r="P2530" i="1"/>
  <c r="P2529" i="1"/>
  <c r="P2528" i="1"/>
  <c r="P2527" i="1"/>
  <c r="P2526" i="1"/>
  <c r="P2525" i="1"/>
  <c r="P2524" i="1"/>
  <c r="P2523" i="1"/>
  <c r="P2522" i="1"/>
  <c r="P2521" i="1"/>
  <c r="P2520" i="1"/>
  <c r="P2519" i="1"/>
  <c r="P2518" i="1"/>
  <c r="P2517" i="1"/>
  <c r="P2516" i="1"/>
  <c r="P2515" i="1"/>
  <c r="P2514" i="1"/>
  <c r="P2513" i="1"/>
  <c r="P2512" i="1"/>
  <c r="P2511" i="1"/>
  <c r="P2510" i="1"/>
  <c r="P2509" i="1"/>
  <c r="F2503" i="1"/>
  <c r="F2502" i="1"/>
  <c r="S2500" i="1"/>
  <c r="P2500" i="1"/>
  <c r="H2402" i="1" s="1"/>
  <c r="J2500" i="1"/>
  <c r="I2500" i="1"/>
  <c r="N11" i="43" s="1"/>
  <c r="H2500" i="1"/>
  <c r="H11" i="43" s="1"/>
  <c r="G2500" i="1"/>
  <c r="F31" i="14" s="1"/>
  <c r="F2500" i="1"/>
  <c r="D31" i="14" s="1"/>
  <c r="C2500" i="1"/>
  <c r="E30" i="3" s="1"/>
  <c r="B2500" i="1"/>
  <c r="C11" i="43" s="1"/>
  <c r="A2500" i="1"/>
  <c r="B11" i="43" s="1"/>
  <c r="P2456" i="1"/>
  <c r="P2455" i="1"/>
  <c r="P2454" i="1"/>
  <c r="P2453" i="1"/>
  <c r="P2452" i="1"/>
  <c r="P2451" i="1"/>
  <c r="P2450" i="1"/>
  <c r="P2449" i="1"/>
  <c r="P2448" i="1"/>
  <c r="P2447" i="1"/>
  <c r="P2446" i="1"/>
  <c r="P2445" i="1"/>
  <c r="P2444" i="1"/>
  <c r="P2442" i="1"/>
  <c r="P2441" i="1"/>
  <c r="P2440" i="1"/>
  <c r="P2435" i="1"/>
  <c r="P2434" i="1"/>
  <c r="P2433" i="1"/>
  <c r="P2432" i="1"/>
  <c r="P2431" i="1"/>
  <c r="P2428" i="1"/>
  <c r="P2427" i="1"/>
  <c r="P2426" i="1"/>
  <c r="P2425" i="1"/>
  <c r="P2424" i="1"/>
  <c r="P2423" i="1"/>
  <c r="P2422" i="1"/>
  <c r="P2421" i="1"/>
  <c r="P2420" i="1"/>
  <c r="P2419" i="1"/>
  <c r="P2418" i="1"/>
  <c r="P2417" i="1"/>
  <c r="P2416" i="1"/>
  <c r="P2415" i="1"/>
  <c r="P2414" i="1"/>
  <c r="P2413" i="1"/>
  <c r="P2412" i="1"/>
  <c r="P2411" i="1"/>
  <c r="P2410" i="1"/>
  <c r="P2409" i="1"/>
  <c r="F2403" i="1"/>
  <c r="F2402" i="1"/>
  <c r="S2400" i="1"/>
  <c r="P2400" i="1"/>
  <c r="Q2400" i="1" s="1"/>
  <c r="J2400" i="1"/>
  <c r="T29" i="3" s="1"/>
  <c r="I2400" i="1"/>
  <c r="N23" i="43" s="1"/>
  <c r="H2400" i="1"/>
  <c r="H23" i="43" s="1"/>
  <c r="G2400" i="1"/>
  <c r="F30" i="14" s="1"/>
  <c r="F2400" i="1"/>
  <c r="G29" i="3" s="1"/>
  <c r="C2400" i="1"/>
  <c r="E29" i="3" s="1"/>
  <c r="B2400" i="1"/>
  <c r="D29" i="3" s="1"/>
  <c r="A2400" i="1"/>
  <c r="B23" i="43" s="1"/>
  <c r="P2352" i="1"/>
  <c r="P2351" i="1"/>
  <c r="P2350" i="1"/>
  <c r="P2349" i="1"/>
  <c r="P2348" i="1"/>
  <c r="P2347" i="1"/>
  <c r="P2346" i="1"/>
  <c r="P2345" i="1"/>
  <c r="P2344" i="1"/>
  <c r="P2343" i="1"/>
  <c r="P2342" i="1"/>
  <c r="P2341" i="1"/>
  <c r="P2340" i="1"/>
  <c r="P2339" i="1"/>
  <c r="P2337" i="1"/>
  <c r="P2336" i="1"/>
  <c r="P2335" i="1"/>
  <c r="P2328" i="1"/>
  <c r="P2327" i="1"/>
  <c r="P2326" i="1"/>
  <c r="P2325" i="1"/>
  <c r="P2324" i="1"/>
  <c r="P2323" i="1"/>
  <c r="P2322" i="1"/>
  <c r="P2321" i="1"/>
  <c r="P2320" i="1"/>
  <c r="P2319" i="1"/>
  <c r="P2318" i="1"/>
  <c r="P2317" i="1"/>
  <c r="P2316" i="1"/>
  <c r="P2315" i="1"/>
  <c r="P2314" i="1"/>
  <c r="P2313" i="1"/>
  <c r="P2312" i="1"/>
  <c r="P2311" i="1"/>
  <c r="P2310" i="1"/>
  <c r="P2309" i="1"/>
  <c r="F2303" i="1"/>
  <c r="F2302" i="1"/>
  <c r="S2300" i="1"/>
  <c r="P2300" i="1"/>
  <c r="Q2300" i="1" s="1"/>
  <c r="J2300" i="1"/>
  <c r="T28" i="3" s="1"/>
  <c r="I2300" i="1"/>
  <c r="N22" i="43" s="1"/>
  <c r="H2300" i="1"/>
  <c r="H22" i="43" s="1"/>
  <c r="G2300" i="1"/>
  <c r="F29" i="14" s="1"/>
  <c r="F2300" i="1"/>
  <c r="C2300" i="1"/>
  <c r="D22" i="43" s="1"/>
  <c r="B2300" i="1"/>
  <c r="D28" i="3" s="1"/>
  <c r="A2300" i="1"/>
  <c r="C28" i="3" s="1"/>
  <c r="P2235" i="1"/>
  <c r="P2234" i="1"/>
  <c r="P2233" i="1"/>
  <c r="P2232" i="1"/>
  <c r="P2231" i="1"/>
  <c r="P2230" i="1"/>
  <c r="P2229" i="1"/>
  <c r="P2228" i="1"/>
  <c r="P2227" i="1"/>
  <c r="P2226" i="1"/>
  <c r="P2225" i="1"/>
  <c r="P2224" i="1"/>
  <c r="P2223" i="1"/>
  <c r="P2222" i="1"/>
  <c r="P2221" i="1"/>
  <c r="P2220" i="1"/>
  <c r="P2219" i="1"/>
  <c r="P2218" i="1"/>
  <c r="P2217" i="1"/>
  <c r="P2216" i="1"/>
  <c r="P2215" i="1"/>
  <c r="P2214" i="1"/>
  <c r="P2213" i="1"/>
  <c r="P2212" i="1"/>
  <c r="P2211" i="1"/>
  <c r="P2210" i="1"/>
  <c r="P2209" i="1"/>
  <c r="F2203" i="1"/>
  <c r="F2202" i="1"/>
  <c r="S2200" i="1"/>
  <c r="P2200" i="1"/>
  <c r="H2102" i="1" s="1"/>
  <c r="Q2200" i="1"/>
  <c r="J2200" i="1"/>
  <c r="I2200" i="1"/>
  <c r="H2200" i="1"/>
  <c r="G2200" i="1"/>
  <c r="F28" i="14" s="1"/>
  <c r="F2200" i="1"/>
  <c r="C2200" i="1"/>
  <c r="B2200" i="1"/>
  <c r="B28" i="14" s="1"/>
  <c r="A2200" i="1"/>
  <c r="C27" i="3" s="1"/>
  <c r="P2131" i="1"/>
  <c r="P2130" i="1"/>
  <c r="P2129" i="1"/>
  <c r="P2128" i="1"/>
  <c r="P2127" i="1"/>
  <c r="P2126" i="1"/>
  <c r="P2125" i="1"/>
  <c r="P2124" i="1"/>
  <c r="P2123" i="1"/>
  <c r="P2122" i="1"/>
  <c r="P2121" i="1"/>
  <c r="P2120" i="1"/>
  <c r="P2119" i="1"/>
  <c r="P2118" i="1"/>
  <c r="P2117" i="1"/>
  <c r="P2116" i="1"/>
  <c r="P2115" i="1"/>
  <c r="P2114" i="1"/>
  <c r="P2113" i="1"/>
  <c r="P2112" i="1"/>
  <c r="P2111" i="1"/>
  <c r="P2110" i="1"/>
  <c r="P2109" i="1"/>
  <c r="F2103" i="1"/>
  <c r="F2102" i="1"/>
  <c r="S2100" i="1"/>
  <c r="P2100" i="1"/>
  <c r="Q2100" i="1" s="1"/>
  <c r="J2100" i="1"/>
  <c r="I2100" i="1"/>
  <c r="S26" i="3" s="1"/>
  <c r="H2100" i="1"/>
  <c r="H40" i="43" s="1"/>
  <c r="G2100" i="1"/>
  <c r="F2100" i="1"/>
  <c r="C2100" i="1"/>
  <c r="B2100" i="1"/>
  <c r="A2100" i="1"/>
  <c r="P2031" i="1"/>
  <c r="P2030" i="1"/>
  <c r="P2029" i="1"/>
  <c r="P2028" i="1"/>
  <c r="P2027" i="1"/>
  <c r="P2026" i="1"/>
  <c r="P2025" i="1"/>
  <c r="P2024" i="1"/>
  <c r="P2023" i="1"/>
  <c r="P2022" i="1"/>
  <c r="P2021" i="1"/>
  <c r="P2020" i="1"/>
  <c r="P2019" i="1"/>
  <c r="P2018" i="1"/>
  <c r="P2017" i="1"/>
  <c r="P2016" i="1"/>
  <c r="P2015" i="1"/>
  <c r="P2014" i="1"/>
  <c r="P2013" i="1"/>
  <c r="P2012" i="1"/>
  <c r="P2011" i="1"/>
  <c r="P2010" i="1"/>
  <c r="P2009" i="1"/>
  <c r="F2003" i="1"/>
  <c r="H2002" i="1"/>
  <c r="F2002" i="1"/>
  <c r="S2000" i="1"/>
  <c r="P2000" i="1"/>
  <c r="H1902" i="1" s="1"/>
  <c r="J2000" i="1"/>
  <c r="T25" i="3" s="1"/>
  <c r="I2000" i="1"/>
  <c r="S25" i="3" s="1"/>
  <c r="H2000" i="1"/>
  <c r="H21" i="43" s="1"/>
  <c r="G2000" i="1"/>
  <c r="F26" i="14" s="1"/>
  <c r="F2000" i="1"/>
  <c r="D26" i="14" s="1"/>
  <c r="C2000" i="1"/>
  <c r="E25" i="3" s="1"/>
  <c r="B2000" i="1"/>
  <c r="B26" i="14" s="1"/>
  <c r="A2000" i="1"/>
  <c r="P1965" i="1"/>
  <c r="P1964" i="1"/>
  <c r="P1963" i="1"/>
  <c r="P1962" i="1"/>
  <c r="P1961" i="1"/>
  <c r="P1960" i="1"/>
  <c r="P1959" i="1"/>
  <c r="P1958" i="1"/>
  <c r="P1957" i="1"/>
  <c r="P1956" i="1"/>
  <c r="P1955" i="1"/>
  <c r="P1954" i="1"/>
  <c r="P1953" i="1"/>
  <c r="P1952" i="1"/>
  <c r="P1951" i="1"/>
  <c r="P1950" i="1"/>
  <c r="P1949" i="1"/>
  <c r="P1948" i="1"/>
  <c r="P1946" i="1"/>
  <c r="P1945" i="1"/>
  <c r="P1944" i="1"/>
  <c r="P1940" i="1"/>
  <c r="P1939" i="1"/>
  <c r="P1938" i="1"/>
  <c r="P1937" i="1"/>
  <c r="P1936" i="1"/>
  <c r="P1935" i="1"/>
  <c r="P1934" i="1"/>
  <c r="P1933" i="1"/>
  <c r="P1932" i="1"/>
  <c r="P1931" i="1"/>
  <c r="P1930" i="1"/>
  <c r="P1929" i="1"/>
  <c r="P1928" i="1"/>
  <c r="P1927" i="1"/>
  <c r="P1926" i="1"/>
  <c r="P1925" i="1"/>
  <c r="P1924" i="1"/>
  <c r="P1923" i="1"/>
  <c r="P1922" i="1"/>
  <c r="P1921" i="1"/>
  <c r="P1920" i="1"/>
  <c r="P1919" i="1"/>
  <c r="P1918" i="1"/>
  <c r="P1917" i="1"/>
  <c r="P1916" i="1"/>
  <c r="P1915" i="1"/>
  <c r="P1914" i="1"/>
  <c r="P1913" i="1"/>
  <c r="P1912" i="1"/>
  <c r="P1911" i="1"/>
  <c r="P1910" i="1"/>
  <c r="P1909" i="1"/>
  <c r="F1903" i="1"/>
  <c r="F1902" i="1"/>
  <c r="P1900" i="1"/>
  <c r="H1802" i="1" s="1"/>
  <c r="J1900" i="1"/>
  <c r="I1900" i="1"/>
  <c r="S24" i="3" s="1"/>
  <c r="H1900" i="1"/>
  <c r="G1900" i="1"/>
  <c r="F1900" i="1"/>
  <c r="D25" i="14" s="1"/>
  <c r="C1900" i="1"/>
  <c r="E24" i="3" s="1"/>
  <c r="B1900" i="1"/>
  <c r="C13" i="43" s="1"/>
  <c r="A1900" i="1"/>
  <c r="P1822" i="1"/>
  <c r="P1821" i="1"/>
  <c r="P1820" i="1"/>
  <c r="P1819" i="1"/>
  <c r="P1818" i="1"/>
  <c r="P1817" i="1"/>
  <c r="P1816" i="1"/>
  <c r="P1814" i="1"/>
  <c r="P1813" i="1"/>
  <c r="P1812" i="1"/>
  <c r="P1811" i="1"/>
  <c r="P1810" i="1"/>
  <c r="P1809" i="1"/>
  <c r="F1803" i="1"/>
  <c r="F1802" i="1"/>
  <c r="P1800" i="1"/>
  <c r="Q1800" i="1" s="1"/>
  <c r="J1800" i="1"/>
  <c r="I1800" i="1"/>
  <c r="S23" i="3" s="1"/>
  <c r="H1800" i="1"/>
  <c r="H14" i="43" s="1"/>
  <c r="G1800" i="1"/>
  <c r="F1800" i="1"/>
  <c r="D24" i="14" s="1"/>
  <c r="C1800" i="1"/>
  <c r="B1800" i="1"/>
  <c r="B24" i="14" s="1"/>
  <c r="A1800" i="1"/>
  <c r="B14" i="43" s="1"/>
  <c r="P1735" i="1"/>
  <c r="P1734" i="1"/>
  <c r="P1733" i="1"/>
  <c r="P1732" i="1"/>
  <c r="P1731" i="1"/>
  <c r="P1730" i="1"/>
  <c r="P1729" i="1"/>
  <c r="P1728" i="1"/>
  <c r="P1727" i="1"/>
  <c r="P1726" i="1"/>
  <c r="P1725" i="1"/>
  <c r="P1724" i="1"/>
  <c r="P1723" i="1"/>
  <c r="P1722" i="1"/>
  <c r="P1721" i="1"/>
  <c r="P1720" i="1"/>
  <c r="P1719" i="1"/>
  <c r="P1718" i="1"/>
  <c r="P1717" i="1"/>
  <c r="P1716" i="1"/>
  <c r="P1715" i="1"/>
  <c r="P1714" i="1"/>
  <c r="P1713" i="1"/>
  <c r="P1712" i="1"/>
  <c r="P1711" i="1"/>
  <c r="P1710" i="1"/>
  <c r="P1709" i="1"/>
  <c r="F1703" i="1"/>
  <c r="F1702" i="1"/>
  <c r="S1700" i="1"/>
  <c r="P1700" i="1"/>
  <c r="H1602" i="1" s="1"/>
  <c r="J1700" i="1"/>
  <c r="I1700" i="1"/>
  <c r="H1700" i="1"/>
  <c r="G1700" i="1"/>
  <c r="F23" i="14" s="1"/>
  <c r="F1700" i="1"/>
  <c r="C1700" i="1"/>
  <c r="E22" i="3" s="1"/>
  <c r="B1700" i="1"/>
  <c r="C43" i="43" s="1"/>
  <c r="A1700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F1603" i="1"/>
  <c r="F1602" i="1"/>
  <c r="S1600" i="1"/>
  <c r="P1600" i="1"/>
  <c r="Q1600" i="1" s="1"/>
  <c r="J1600" i="1"/>
  <c r="I1600" i="1"/>
  <c r="H1600" i="1"/>
  <c r="H8" i="43" s="1"/>
  <c r="G1600" i="1"/>
  <c r="F22" i="14" s="1"/>
  <c r="F1600" i="1"/>
  <c r="G21" i="3" s="1"/>
  <c r="C1600" i="1"/>
  <c r="D8" i="43" s="1"/>
  <c r="B1600" i="1"/>
  <c r="D21" i="3" s="1"/>
  <c r="A1600" i="1"/>
  <c r="C21" i="3" s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F1503" i="1"/>
  <c r="F1502" i="1"/>
  <c r="S1500" i="1"/>
  <c r="P1500" i="1"/>
  <c r="Q1500" i="1" s="1"/>
  <c r="J1500" i="1"/>
  <c r="T20" i="3" s="1"/>
  <c r="I1500" i="1"/>
  <c r="S20" i="3" s="1"/>
  <c r="H1500" i="1"/>
  <c r="G1500" i="1"/>
  <c r="F21" i="14" s="1"/>
  <c r="F1500" i="1"/>
  <c r="D21" i="14" s="1"/>
  <c r="C1500" i="1"/>
  <c r="E20" i="3" s="1"/>
  <c r="B1500" i="1"/>
  <c r="D20" i="3" s="1"/>
  <c r="A1500" i="1"/>
  <c r="C20" i="3" s="1"/>
  <c r="P1410" i="1"/>
  <c r="P1409" i="1"/>
  <c r="F1403" i="1"/>
  <c r="F1402" i="1"/>
  <c r="S1400" i="1"/>
  <c r="P1400" i="1"/>
  <c r="Q1400" i="1" s="1"/>
  <c r="J1400" i="1"/>
  <c r="I1400" i="1"/>
  <c r="S19" i="3" s="1"/>
  <c r="H1400" i="1"/>
  <c r="H16" i="43" s="1"/>
  <c r="G1400" i="1"/>
  <c r="F20" i="14" s="1"/>
  <c r="F1400" i="1"/>
  <c r="F16" i="43" s="1"/>
  <c r="C1400" i="1"/>
  <c r="D16" i="43" s="1"/>
  <c r="B1400" i="1"/>
  <c r="C16" i="43" s="1"/>
  <c r="A1400" i="1"/>
  <c r="B16" i="43" s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32" i="1"/>
  <c r="P1331" i="1"/>
  <c r="P1330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F1303" i="1"/>
  <c r="F1302" i="1"/>
  <c r="S1300" i="1"/>
  <c r="P1300" i="1"/>
  <c r="Q1300" i="1" s="1"/>
  <c r="J1300" i="1"/>
  <c r="T18" i="3" s="1"/>
  <c r="I1300" i="1"/>
  <c r="N42" i="43" s="1"/>
  <c r="H1300" i="1"/>
  <c r="G1300" i="1"/>
  <c r="F1300" i="1"/>
  <c r="C1300" i="1"/>
  <c r="D42" i="43" s="1"/>
  <c r="B1300" i="1"/>
  <c r="B19" i="14" s="1"/>
  <c r="A1300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F1203" i="1"/>
  <c r="F1202" i="1"/>
  <c r="P1200" i="1"/>
  <c r="H1102" i="1" s="1"/>
  <c r="J1200" i="1"/>
  <c r="I1200" i="1"/>
  <c r="S17" i="3" s="1"/>
  <c r="H1200" i="1"/>
  <c r="I17" i="3" s="1"/>
  <c r="G1200" i="1"/>
  <c r="F18" i="14" s="1"/>
  <c r="F1200" i="1"/>
  <c r="F26" i="43" s="1"/>
  <c r="C1200" i="1"/>
  <c r="D26" i="43" s="1"/>
  <c r="B1200" i="1"/>
  <c r="B18" i="14" s="1"/>
  <c r="A1200" i="1"/>
  <c r="B26" i="43" s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F1103" i="1"/>
  <c r="F1102" i="1"/>
  <c r="P1100" i="1"/>
  <c r="Q1100" i="1" s="1"/>
  <c r="J1100" i="1"/>
  <c r="I1100" i="1"/>
  <c r="S16" i="3" s="1"/>
  <c r="H1100" i="1"/>
  <c r="I16" i="3" s="1"/>
  <c r="G1100" i="1"/>
  <c r="F17" i="14" s="1"/>
  <c r="F1100" i="1"/>
  <c r="D17" i="14" s="1"/>
  <c r="C1100" i="1"/>
  <c r="E16" i="3" s="1"/>
  <c r="B1100" i="1"/>
  <c r="B17" i="14" s="1"/>
  <c r="A1100" i="1"/>
  <c r="B32" i="43" s="1"/>
  <c r="P1041" i="1"/>
  <c r="P1040" i="1"/>
  <c r="P1039" i="1"/>
  <c r="P1038" i="1"/>
  <c r="P1037" i="1"/>
  <c r="P1036" i="1"/>
  <c r="P1035" i="1"/>
  <c r="P1034" i="1"/>
  <c r="P1033" i="1"/>
  <c r="P1032" i="1"/>
  <c r="P1031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F1003" i="1"/>
  <c r="F1002" i="1"/>
  <c r="P1000" i="1"/>
  <c r="Q1000" i="1" s="1"/>
  <c r="J1000" i="1"/>
  <c r="T15" i="3" s="1"/>
  <c r="I1000" i="1"/>
  <c r="N20" i="43" s="1"/>
  <c r="H1000" i="1"/>
  <c r="G1000" i="1"/>
  <c r="F16" i="14" s="1"/>
  <c r="F1000" i="1"/>
  <c r="F20" i="43" s="1"/>
  <c r="C1000" i="1"/>
  <c r="E15" i="3" s="1"/>
  <c r="B1000" i="1"/>
  <c r="D15" i="3" s="1"/>
  <c r="A1000" i="1"/>
  <c r="B20" i="43" s="1"/>
  <c r="P939" i="1"/>
  <c r="P938" i="1"/>
  <c r="P937" i="1"/>
  <c r="P936" i="1"/>
  <c r="P935" i="1"/>
  <c r="P934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F903" i="1"/>
  <c r="F902" i="1"/>
  <c r="P900" i="1"/>
  <c r="Q900" i="1" s="1"/>
  <c r="J900" i="1"/>
  <c r="I900" i="1"/>
  <c r="H900" i="1"/>
  <c r="H35" i="43" s="1"/>
  <c r="G900" i="1"/>
  <c r="F15" i="14" s="1"/>
  <c r="F900" i="1"/>
  <c r="D15" i="14" s="1"/>
  <c r="C900" i="1"/>
  <c r="B900" i="1"/>
  <c r="A900" i="1"/>
  <c r="B35" i="43" s="1"/>
  <c r="P834" i="1"/>
  <c r="P833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F803" i="1"/>
  <c r="F802" i="1"/>
  <c r="S801" i="1"/>
  <c r="P800" i="1"/>
  <c r="Q800" i="1" s="1"/>
  <c r="J800" i="1"/>
  <c r="I800" i="1"/>
  <c r="N19" i="43" s="1"/>
  <c r="H800" i="1"/>
  <c r="H19" i="43" s="1"/>
  <c r="G800" i="1"/>
  <c r="F14" i="14" s="1"/>
  <c r="F800" i="1"/>
  <c r="D14" i="14" s="1"/>
  <c r="C800" i="1"/>
  <c r="E13" i="3" s="1"/>
  <c r="B800" i="1"/>
  <c r="C19" i="43" s="1"/>
  <c r="A800" i="1"/>
  <c r="B19" i="43" s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3" i="1"/>
  <c r="P742" i="1"/>
  <c r="P741" i="1"/>
  <c r="P732" i="1"/>
  <c r="P731" i="1"/>
  <c r="P730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F703" i="1"/>
  <c r="F702" i="1"/>
  <c r="P700" i="1"/>
  <c r="H602" i="1" s="1"/>
  <c r="J700" i="1"/>
  <c r="I700" i="1"/>
  <c r="N10" i="43" s="1"/>
  <c r="H700" i="1"/>
  <c r="G700" i="1"/>
  <c r="F13" i="14" s="1"/>
  <c r="F700" i="1"/>
  <c r="F10" i="43" s="1"/>
  <c r="C700" i="1"/>
  <c r="B700" i="1"/>
  <c r="B13" i="14" s="1"/>
  <c r="A700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F603" i="1"/>
  <c r="F602" i="1"/>
  <c r="P600" i="1"/>
  <c r="Q600" i="1" s="1"/>
  <c r="J600" i="1"/>
  <c r="I600" i="1"/>
  <c r="H600" i="1"/>
  <c r="G600" i="1"/>
  <c r="F12" i="14" s="1"/>
  <c r="F600" i="1"/>
  <c r="D12" i="14" s="1"/>
  <c r="C600" i="1"/>
  <c r="E11" i="3" s="1"/>
  <c r="B600" i="1"/>
  <c r="B12" i="14" s="1"/>
  <c r="A600" i="1"/>
  <c r="C11" i="3" s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F503" i="1"/>
  <c r="F502" i="1"/>
  <c r="S500" i="1"/>
  <c r="P500" i="1"/>
  <c r="H402" i="1" s="1"/>
  <c r="J500" i="1"/>
  <c r="I500" i="1"/>
  <c r="H500" i="1"/>
  <c r="I10" i="3" s="1"/>
  <c r="G500" i="1"/>
  <c r="F11" i="14" s="1"/>
  <c r="F500" i="1"/>
  <c r="G10" i="3" s="1"/>
  <c r="C500" i="1"/>
  <c r="E10" i="3" s="1"/>
  <c r="B500" i="1"/>
  <c r="C27" i="43" s="1"/>
  <c r="A500" i="1"/>
  <c r="C10" i="3" s="1"/>
  <c r="P435" i="1"/>
  <c r="P433" i="1"/>
  <c r="P432" i="1"/>
  <c r="P431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F403" i="1"/>
  <c r="F402" i="1"/>
  <c r="P400" i="1"/>
  <c r="H302" i="1" s="1"/>
  <c r="J400" i="1"/>
  <c r="I400" i="1"/>
  <c r="S9" i="3" s="1"/>
  <c r="H400" i="1"/>
  <c r="H25" i="43" s="1"/>
  <c r="G400" i="1"/>
  <c r="F10" i="14" s="1"/>
  <c r="F400" i="1"/>
  <c r="G9" i="3" s="1"/>
  <c r="C400" i="1"/>
  <c r="B400" i="1"/>
  <c r="A400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F303" i="1"/>
  <c r="F302" i="1"/>
  <c r="S301" i="1"/>
  <c r="P300" i="1"/>
  <c r="H202" i="1" s="1"/>
  <c r="J300" i="1"/>
  <c r="I300" i="1"/>
  <c r="S8" i="3" s="1"/>
  <c r="H300" i="1"/>
  <c r="I8" i="3" s="1"/>
  <c r="G300" i="1"/>
  <c r="F9" i="14" s="1"/>
  <c r="F300" i="1"/>
  <c r="D9" i="14" s="1"/>
  <c r="C300" i="1"/>
  <c r="B300" i="1"/>
  <c r="A300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F203" i="1"/>
  <c r="F202" i="1"/>
  <c r="P200" i="1"/>
  <c r="Q200" i="1" s="1"/>
  <c r="J200" i="1"/>
  <c r="T7" i="3" s="1"/>
  <c r="I200" i="1"/>
  <c r="S7" i="3" s="1"/>
  <c r="H200" i="1"/>
  <c r="G200" i="1"/>
  <c r="F8" i="14" s="1"/>
  <c r="F200" i="1"/>
  <c r="D8" i="14" s="1"/>
  <c r="C200" i="1"/>
  <c r="E7" i="3" s="1"/>
  <c r="B200" i="1"/>
  <c r="B8" i="14" s="1"/>
  <c r="A200" i="1"/>
  <c r="C7" i="3" s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F103" i="1"/>
  <c r="F102" i="1"/>
  <c r="P100" i="1"/>
  <c r="Q100" i="1" s="1"/>
  <c r="J100" i="1"/>
  <c r="I100" i="1"/>
  <c r="H100" i="1"/>
  <c r="I6" i="3" s="1"/>
  <c r="G100" i="1"/>
  <c r="F7" i="14" s="1"/>
  <c r="F100" i="1"/>
  <c r="D7" i="14" s="1"/>
  <c r="C100" i="1"/>
  <c r="E6" i="3" s="1"/>
  <c r="B100" i="1"/>
  <c r="B7" i="14" s="1"/>
  <c r="A100" i="1"/>
  <c r="C6" i="3" s="1"/>
  <c r="P38" i="1"/>
  <c r="P37" i="1"/>
  <c r="P36" i="1"/>
  <c r="P35" i="1"/>
  <c r="P34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F3" i="1"/>
  <c r="F2" i="1"/>
  <c r="H3412" i="1"/>
  <c r="Q2000" i="1"/>
  <c r="Q3810" i="1"/>
  <c r="B47" i="14"/>
  <c r="A47" i="14"/>
  <c r="F45" i="14"/>
  <c r="F44" i="14"/>
  <c r="H44" i="14" s="1"/>
  <c r="J44" i="14" s="1"/>
  <c r="D45" i="14"/>
  <c r="D44" i="14"/>
  <c r="B44" i="14"/>
  <c r="A45" i="14"/>
  <c r="A44" i="14"/>
  <c r="F41" i="14"/>
  <c r="B41" i="14"/>
  <c r="A41" i="14"/>
  <c r="B36" i="14"/>
  <c r="A36" i="14"/>
  <c r="A35" i="14"/>
  <c r="A34" i="14"/>
  <c r="F25" i="14"/>
  <c r="A25" i="14"/>
  <c r="A21" i="14"/>
  <c r="A17" i="14"/>
  <c r="A12" i="14"/>
  <c r="D33" i="4"/>
  <c r="F33" i="4" s="1"/>
  <c r="B33" i="4"/>
  <c r="A33" i="4"/>
  <c r="D18" i="4"/>
  <c r="B18" i="4"/>
  <c r="A18" i="4"/>
  <c r="D25" i="4"/>
  <c r="B25" i="4"/>
  <c r="A25" i="4"/>
  <c r="D45" i="4"/>
  <c r="B45" i="4"/>
  <c r="A45" i="4"/>
  <c r="D39" i="4"/>
  <c r="B39" i="4"/>
  <c r="A39" i="4"/>
  <c r="A16" i="4"/>
  <c r="B16" i="4"/>
  <c r="D16" i="4"/>
  <c r="D21" i="4"/>
  <c r="B21" i="4"/>
  <c r="A21" i="4"/>
  <c r="D29" i="4"/>
  <c r="B29" i="4"/>
  <c r="A29" i="4"/>
  <c r="D31" i="4"/>
  <c r="B31" i="4"/>
  <c r="A31" i="4"/>
  <c r="D43" i="4"/>
  <c r="B43" i="4"/>
  <c r="A43" i="4"/>
  <c r="D38" i="4"/>
  <c r="B38" i="4"/>
  <c r="A38" i="4"/>
  <c r="K20" i="3"/>
  <c r="M20" i="3" s="1"/>
  <c r="Q20" i="3" s="1"/>
  <c r="I20" i="3"/>
  <c r="B20" i="3"/>
  <c r="A20" i="3"/>
  <c r="I18" i="44"/>
  <c r="I22" i="44"/>
  <c r="M47" i="44"/>
  <c r="L47" i="44"/>
  <c r="K47" i="44"/>
  <c r="J47" i="44"/>
  <c r="I39" i="44"/>
  <c r="T92" i="3"/>
  <c r="T73" i="3"/>
  <c r="N50" i="43"/>
  <c r="J33" i="43"/>
  <c r="L33" i="43" s="1"/>
  <c r="J18" i="43"/>
  <c r="L18" i="43" s="1"/>
  <c r="A33" i="43"/>
  <c r="A18" i="43"/>
  <c r="K11" i="3"/>
  <c r="M11" i="3" s="1"/>
  <c r="Q11" i="3" s="1"/>
  <c r="B11" i="3"/>
  <c r="A11" i="3"/>
  <c r="T46" i="3"/>
  <c r="K46" i="3"/>
  <c r="M46" i="3" s="1"/>
  <c r="Q46" i="3" s="1"/>
  <c r="B46" i="3"/>
  <c r="A46" i="3"/>
  <c r="J29" i="43"/>
  <c r="L29" i="43" s="1"/>
  <c r="A29" i="43"/>
  <c r="I46" i="3"/>
  <c r="E46" i="3"/>
  <c r="D46" i="3"/>
  <c r="C46" i="3"/>
  <c r="J9" i="43"/>
  <c r="L9" i="43" s="1"/>
  <c r="A9" i="43"/>
  <c r="J41" i="43"/>
  <c r="L41" i="43" s="1"/>
  <c r="A41" i="43"/>
  <c r="J6" i="43"/>
  <c r="L6" i="43" s="1"/>
  <c r="J39" i="43"/>
  <c r="L39" i="43" s="1"/>
  <c r="A6" i="43"/>
  <c r="A39" i="43"/>
  <c r="J13" i="43"/>
  <c r="L13" i="43" s="1"/>
  <c r="A13" i="43"/>
  <c r="J32" i="43"/>
  <c r="L32" i="43" s="1"/>
  <c r="A32" i="43"/>
  <c r="J37" i="43"/>
  <c r="L37" i="43" s="1"/>
  <c r="A37" i="43"/>
  <c r="AJ44" i="50"/>
  <c r="T44" i="50"/>
  <c r="K24" i="3"/>
  <c r="M24" i="3" s="1"/>
  <c r="Q24" i="3" s="1"/>
  <c r="B24" i="3"/>
  <c r="A24" i="3"/>
  <c r="T24" i="3"/>
  <c r="H13" i="43"/>
  <c r="I24" i="3"/>
  <c r="D13" i="43"/>
  <c r="C24" i="3"/>
  <c r="K43" i="3"/>
  <c r="M43" i="3" s="1"/>
  <c r="Q43" i="3" s="1"/>
  <c r="B43" i="3"/>
  <c r="A43" i="3"/>
  <c r="K40" i="3"/>
  <c r="M40" i="3" s="1"/>
  <c r="Q40" i="3" s="1"/>
  <c r="B40" i="3"/>
  <c r="A40" i="3"/>
  <c r="B44" i="3"/>
  <c r="A44" i="3"/>
  <c r="N39" i="43"/>
  <c r="H39" i="43"/>
  <c r="F39" i="43"/>
  <c r="E43" i="3"/>
  <c r="C39" i="43"/>
  <c r="T40" i="3"/>
  <c r="E40" i="3"/>
  <c r="D40" i="3"/>
  <c r="B41" i="43"/>
  <c r="K35" i="3"/>
  <c r="M35" i="3" s="1"/>
  <c r="Q35" i="3" s="1"/>
  <c r="B35" i="3"/>
  <c r="A35" i="3"/>
  <c r="K34" i="3"/>
  <c r="B34" i="3"/>
  <c r="A34" i="3"/>
  <c r="T34" i="3"/>
  <c r="K16" i="3"/>
  <c r="M16" i="3" s="1"/>
  <c r="Q16" i="3" s="1"/>
  <c r="B16" i="3"/>
  <c r="A16" i="3"/>
  <c r="T16" i="3"/>
  <c r="D16" i="3"/>
  <c r="T12" i="3"/>
  <c r="D10" i="43"/>
  <c r="C10" i="43"/>
  <c r="B10" i="43"/>
  <c r="T11" i="3"/>
  <c r="S11" i="3"/>
  <c r="I11" i="3"/>
  <c r="D11" i="3"/>
  <c r="N37" i="43"/>
  <c r="T84" i="3"/>
  <c r="R55" i="4"/>
  <c r="R55" i="43"/>
  <c r="S55" i="53"/>
  <c r="S55" i="50"/>
  <c r="A1" i="4"/>
  <c r="I139" i="51"/>
  <c r="T30" i="3"/>
  <c r="P1306" i="30"/>
  <c r="P1305" i="30"/>
  <c r="P1304" i="30"/>
  <c r="P1303" i="30"/>
  <c r="P1302" i="30"/>
  <c r="P1301" i="30"/>
  <c r="P1300" i="30"/>
  <c r="P1299" i="30"/>
  <c r="P1298" i="30"/>
  <c r="P1297" i="30"/>
  <c r="P1296" i="30"/>
  <c r="P1295" i="30"/>
  <c r="P1294" i="30"/>
  <c r="P1293" i="30"/>
  <c r="P1292" i="30"/>
  <c r="P1291" i="30"/>
  <c r="P1290" i="30"/>
  <c r="AP44" i="50"/>
  <c r="AO44" i="50"/>
  <c r="AN44" i="50"/>
  <c r="AM44" i="50"/>
  <c r="AL44" i="50"/>
  <c r="AK44" i="50"/>
  <c r="AI44" i="50"/>
  <c r="AH44" i="50"/>
  <c r="AG44" i="50"/>
  <c r="AF44" i="50"/>
  <c r="AE44" i="50"/>
  <c r="AD44" i="50"/>
  <c r="AC44" i="50"/>
  <c r="AB44" i="50"/>
  <c r="AA44" i="50"/>
  <c r="Z44" i="50"/>
  <c r="Y44" i="50"/>
  <c r="X44" i="50"/>
  <c r="W44" i="50"/>
  <c r="V44" i="50"/>
  <c r="U44" i="50"/>
  <c r="S44" i="50"/>
  <c r="R44" i="50"/>
  <c r="Q44" i="50"/>
  <c r="O44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B44" i="50"/>
  <c r="H139" i="51"/>
  <c r="I14" i="44"/>
  <c r="I45" i="44"/>
  <c r="S1380" i="30"/>
  <c r="P1380" i="30"/>
  <c r="Q1380" i="30"/>
  <c r="J1380" i="30"/>
  <c r="I1380" i="30"/>
  <c r="H1380" i="30"/>
  <c r="G1380" i="30"/>
  <c r="F1380" i="30"/>
  <c r="C1380" i="30"/>
  <c r="B1380" i="30"/>
  <c r="A1380" i="30"/>
  <c r="P1289" i="30"/>
  <c r="P1288" i="30"/>
  <c r="P1287" i="30"/>
  <c r="P1286" i="30"/>
  <c r="P1285" i="30"/>
  <c r="P1284" i="30"/>
  <c r="P1283" i="30"/>
  <c r="P1282" i="30"/>
  <c r="P1281" i="30"/>
  <c r="P1280" i="30"/>
  <c r="P1279" i="30"/>
  <c r="P1278" i="30"/>
  <c r="P1277" i="30"/>
  <c r="P1276" i="30"/>
  <c r="P1275" i="30"/>
  <c r="P1274" i="30"/>
  <c r="P1273" i="30"/>
  <c r="P1272" i="30"/>
  <c r="P1271" i="30"/>
  <c r="P1270" i="30"/>
  <c r="F1264" i="30"/>
  <c r="F1263" i="30"/>
  <c r="F139" i="51"/>
  <c r="E139" i="51"/>
  <c r="D139" i="51"/>
  <c r="C139" i="51"/>
  <c r="B139" i="51"/>
  <c r="A139" i="51"/>
  <c r="I10" i="44"/>
  <c r="A15" i="43"/>
  <c r="B21" i="43"/>
  <c r="I33" i="44"/>
  <c r="B45" i="3"/>
  <c r="B42" i="3"/>
  <c r="B41" i="3"/>
  <c r="B39" i="3"/>
  <c r="B38" i="3"/>
  <c r="B37" i="3"/>
  <c r="B36" i="3"/>
  <c r="B33" i="3"/>
  <c r="B32" i="3"/>
  <c r="B31" i="3"/>
  <c r="B30" i="3"/>
  <c r="B29" i="3"/>
  <c r="B28" i="3"/>
  <c r="B27" i="3"/>
  <c r="B26" i="3"/>
  <c r="B25" i="3"/>
  <c r="B23" i="3"/>
  <c r="B22" i="3"/>
  <c r="B21" i="3"/>
  <c r="B19" i="3"/>
  <c r="B18" i="3"/>
  <c r="B17" i="3"/>
  <c r="B15" i="3"/>
  <c r="B14" i="3"/>
  <c r="B13" i="3"/>
  <c r="B12" i="3"/>
  <c r="B10" i="3"/>
  <c r="B9" i="3"/>
  <c r="B8" i="3"/>
  <c r="B7" i="3"/>
  <c r="B6" i="3"/>
  <c r="M34" i="3"/>
  <c r="Q34" i="3" s="1"/>
  <c r="N52" i="43"/>
  <c r="S1259" i="30"/>
  <c r="T1259" i="30"/>
  <c r="P1259" i="30"/>
  <c r="H1161" i="30"/>
  <c r="J1259" i="30"/>
  <c r="I1259" i="30"/>
  <c r="H1259" i="30"/>
  <c r="G1259" i="30"/>
  <c r="F1259" i="30"/>
  <c r="C1259" i="30"/>
  <c r="B1259" i="30"/>
  <c r="A1259" i="30"/>
  <c r="P1187" i="30"/>
  <c r="P1186" i="30"/>
  <c r="P1185" i="30"/>
  <c r="P1184" i="30"/>
  <c r="P1183" i="30"/>
  <c r="P1182" i="30"/>
  <c r="P1181" i="30"/>
  <c r="P1180" i="30"/>
  <c r="P1179" i="30"/>
  <c r="P1178" i="30"/>
  <c r="P1177" i="30"/>
  <c r="P1176" i="30"/>
  <c r="P1175" i="30"/>
  <c r="P1174" i="30"/>
  <c r="P1173" i="30"/>
  <c r="P1172" i="30"/>
  <c r="P1171" i="30"/>
  <c r="P1170" i="30"/>
  <c r="P1169" i="30"/>
  <c r="P1168" i="30"/>
  <c r="F1162" i="30"/>
  <c r="F1161" i="30"/>
  <c r="Q1259" i="30"/>
  <c r="S1159" i="30"/>
  <c r="P1159" i="30"/>
  <c r="Q1159" i="30"/>
  <c r="J1159" i="30"/>
  <c r="I1159" i="30"/>
  <c r="H1159" i="30"/>
  <c r="G1159" i="30"/>
  <c r="F1159" i="30"/>
  <c r="C1159" i="30"/>
  <c r="T1159" i="30"/>
  <c r="B1159" i="30"/>
  <c r="A1159" i="30"/>
  <c r="P1087" i="30"/>
  <c r="P1086" i="30"/>
  <c r="P1085" i="30"/>
  <c r="P1084" i="30"/>
  <c r="P1083" i="30"/>
  <c r="P1082" i="30"/>
  <c r="P1081" i="30"/>
  <c r="P1080" i="30"/>
  <c r="P1079" i="30"/>
  <c r="P1078" i="30"/>
  <c r="P1077" i="30"/>
  <c r="P1076" i="30"/>
  <c r="P1075" i="30"/>
  <c r="P1074" i="30"/>
  <c r="P1073" i="30"/>
  <c r="P1072" i="30"/>
  <c r="P1071" i="30"/>
  <c r="P1070" i="30"/>
  <c r="P1069" i="30"/>
  <c r="P1068" i="30"/>
  <c r="F1062" i="30"/>
  <c r="H1061" i="30"/>
  <c r="F1061" i="30"/>
  <c r="S1059" i="30"/>
  <c r="T1059" i="30"/>
  <c r="P1059" i="30"/>
  <c r="Q1059" i="30"/>
  <c r="J1059" i="30"/>
  <c r="I1059" i="30"/>
  <c r="H1059" i="30"/>
  <c r="G1059" i="30"/>
  <c r="F1059" i="30"/>
  <c r="C1059" i="30"/>
  <c r="B1059" i="30"/>
  <c r="A1059" i="30"/>
  <c r="P973" i="30"/>
  <c r="P972" i="30"/>
  <c r="P971" i="30"/>
  <c r="P970" i="30"/>
  <c r="P969" i="30"/>
  <c r="P968" i="30"/>
  <c r="F962" i="30"/>
  <c r="H961" i="30"/>
  <c r="F961" i="30"/>
  <c r="J30" i="43"/>
  <c r="L30" i="43" s="1"/>
  <c r="A30" i="43"/>
  <c r="J38" i="43"/>
  <c r="L38" i="43" s="1"/>
  <c r="A38" i="43"/>
  <c r="J34" i="43"/>
  <c r="L34" i="43" s="1"/>
  <c r="A34" i="43"/>
  <c r="J44" i="43"/>
  <c r="L44" i="43" s="1"/>
  <c r="A44" i="43"/>
  <c r="J7" i="43"/>
  <c r="L7" i="43" s="1"/>
  <c r="A7" i="43"/>
  <c r="J36" i="43"/>
  <c r="L36" i="43" s="1"/>
  <c r="A36" i="43"/>
  <c r="J17" i="43"/>
  <c r="L17" i="43" s="1"/>
  <c r="A17" i="43"/>
  <c r="J24" i="43"/>
  <c r="L24" i="43" s="1"/>
  <c r="A24" i="43"/>
  <c r="J12" i="43"/>
  <c r="L12" i="43" s="1"/>
  <c r="A12" i="43"/>
  <c r="J11" i="43"/>
  <c r="L11" i="43" s="1"/>
  <c r="A11" i="43"/>
  <c r="J23" i="43"/>
  <c r="L23" i="43" s="1"/>
  <c r="A23" i="43"/>
  <c r="J22" i="43"/>
  <c r="L22" i="43" s="1"/>
  <c r="A22" i="43"/>
  <c r="J45" i="43"/>
  <c r="L45" i="43" s="1"/>
  <c r="A45" i="43"/>
  <c r="J40" i="43"/>
  <c r="L40" i="43" s="1"/>
  <c r="A40" i="43"/>
  <c r="J21" i="43"/>
  <c r="L21" i="43" s="1"/>
  <c r="A21" i="43"/>
  <c r="J14" i="43"/>
  <c r="L14" i="43" s="1"/>
  <c r="A14" i="43"/>
  <c r="J43" i="43"/>
  <c r="L43" i="43" s="1"/>
  <c r="A43" i="43"/>
  <c r="J8" i="43"/>
  <c r="L8" i="43" s="1"/>
  <c r="A8" i="43"/>
  <c r="J16" i="43"/>
  <c r="L16" i="43" s="1"/>
  <c r="A16" i="43"/>
  <c r="J42" i="43"/>
  <c r="L42" i="43" s="1"/>
  <c r="A42" i="43"/>
  <c r="J26" i="43"/>
  <c r="L26" i="43" s="1"/>
  <c r="A26" i="43"/>
  <c r="J20" i="43"/>
  <c r="L20" i="43" s="1"/>
  <c r="A20" i="43"/>
  <c r="J35" i="43"/>
  <c r="L35" i="43" s="1"/>
  <c r="A35" i="43"/>
  <c r="J19" i="43"/>
  <c r="L19" i="43" s="1"/>
  <c r="A19" i="43"/>
  <c r="J10" i="43"/>
  <c r="L10" i="43" s="1"/>
  <c r="A10" i="43"/>
  <c r="J27" i="43"/>
  <c r="L27" i="43" s="1"/>
  <c r="A27" i="43"/>
  <c r="J25" i="43"/>
  <c r="L25" i="43" s="1"/>
  <c r="A25" i="43"/>
  <c r="J28" i="43"/>
  <c r="L28" i="43" s="1"/>
  <c r="A28" i="43"/>
  <c r="J31" i="43"/>
  <c r="L31" i="43" s="1"/>
  <c r="A31" i="43"/>
  <c r="J15" i="43"/>
  <c r="L15" i="43" s="1"/>
  <c r="I44" i="44"/>
  <c r="I43" i="44"/>
  <c r="I42" i="44"/>
  <c r="I41" i="44"/>
  <c r="I40" i="44"/>
  <c r="I38" i="44"/>
  <c r="I37" i="44"/>
  <c r="I36" i="44"/>
  <c r="I35" i="44"/>
  <c r="I34" i="44"/>
  <c r="I32" i="44"/>
  <c r="I31" i="44"/>
  <c r="I30" i="44"/>
  <c r="I29" i="44"/>
  <c r="I28" i="44"/>
  <c r="I27" i="44"/>
  <c r="I26" i="44"/>
  <c r="I25" i="44"/>
  <c r="I24" i="44"/>
  <c r="I23" i="44"/>
  <c r="I21" i="44"/>
  <c r="I20" i="44"/>
  <c r="I19" i="44"/>
  <c r="I17" i="44"/>
  <c r="I16" i="44"/>
  <c r="I15" i="44"/>
  <c r="I13" i="44"/>
  <c r="I12" i="44"/>
  <c r="I11" i="44"/>
  <c r="I9" i="44"/>
  <c r="I8" i="44"/>
  <c r="I7" i="44"/>
  <c r="I6" i="44"/>
  <c r="I5" i="44"/>
  <c r="I4" i="44"/>
  <c r="I3" i="44"/>
  <c r="P959" i="30"/>
  <c r="Q959" i="30"/>
  <c r="J959" i="30"/>
  <c r="I959" i="30"/>
  <c r="H959" i="30"/>
  <c r="G959" i="30"/>
  <c r="F959" i="30"/>
  <c r="C959" i="30"/>
  <c r="B959" i="30"/>
  <c r="A959" i="30"/>
  <c r="P887" i="30"/>
  <c r="P886" i="30"/>
  <c r="P885" i="30"/>
  <c r="P884" i="30"/>
  <c r="P883" i="30"/>
  <c r="P882" i="30"/>
  <c r="P881" i="30"/>
  <c r="P880" i="30"/>
  <c r="P879" i="30"/>
  <c r="P878" i="30"/>
  <c r="P877" i="30"/>
  <c r="P876" i="30"/>
  <c r="P875" i="30"/>
  <c r="P874" i="30"/>
  <c r="P873" i="30"/>
  <c r="P872" i="30"/>
  <c r="P871" i="30"/>
  <c r="P870" i="30"/>
  <c r="P869" i="30"/>
  <c r="P868" i="30"/>
  <c r="F862" i="30"/>
  <c r="H861" i="30"/>
  <c r="F861" i="30"/>
  <c r="P859" i="30"/>
  <c r="Q859" i="30"/>
  <c r="J859" i="30"/>
  <c r="I859" i="30"/>
  <c r="H859" i="30"/>
  <c r="G859" i="30"/>
  <c r="F859" i="30"/>
  <c r="C859" i="30"/>
  <c r="B859" i="30"/>
  <c r="A859" i="30"/>
  <c r="P774" i="30"/>
  <c r="P773" i="30"/>
  <c r="P772" i="30"/>
  <c r="P771" i="30"/>
  <c r="P770" i="30"/>
  <c r="P769" i="30"/>
  <c r="P768" i="30"/>
  <c r="F762" i="30"/>
  <c r="H761" i="30"/>
  <c r="F761" i="30"/>
  <c r="T45" i="3"/>
  <c r="N9" i="43"/>
  <c r="F9" i="43"/>
  <c r="D9" i="43"/>
  <c r="C9" i="43"/>
  <c r="B9" i="43"/>
  <c r="H6" i="43"/>
  <c r="F6" i="43"/>
  <c r="D6" i="43"/>
  <c r="T42" i="3"/>
  <c r="F43" i="14"/>
  <c r="B43" i="14"/>
  <c r="C42" i="3"/>
  <c r="D38" i="43"/>
  <c r="C38" i="43"/>
  <c r="T39" i="3"/>
  <c r="F34" i="43"/>
  <c r="C34" i="43"/>
  <c r="C39" i="3"/>
  <c r="T38" i="3"/>
  <c r="N44" i="43"/>
  <c r="H44" i="43"/>
  <c r="D44" i="43"/>
  <c r="C44" i="43"/>
  <c r="B44" i="43"/>
  <c r="P759" i="30"/>
  <c r="Q759" i="30"/>
  <c r="J759" i="30"/>
  <c r="I759" i="30"/>
  <c r="H759" i="30"/>
  <c r="G759" i="30"/>
  <c r="F759" i="30"/>
  <c r="C759" i="30"/>
  <c r="B759" i="30"/>
  <c r="A759" i="30"/>
  <c r="P687" i="30"/>
  <c r="P686" i="30"/>
  <c r="P685" i="30"/>
  <c r="P684" i="30"/>
  <c r="P683" i="30"/>
  <c r="P682" i="30"/>
  <c r="P681" i="30"/>
  <c r="P680" i="30"/>
  <c r="P679" i="30"/>
  <c r="P678" i="30"/>
  <c r="P677" i="30"/>
  <c r="P676" i="30"/>
  <c r="P675" i="30"/>
  <c r="P674" i="30"/>
  <c r="P673" i="30"/>
  <c r="P672" i="30"/>
  <c r="P671" i="30"/>
  <c r="P670" i="30"/>
  <c r="P669" i="30"/>
  <c r="P668" i="30"/>
  <c r="F662" i="30"/>
  <c r="H661" i="30"/>
  <c r="F661" i="30"/>
  <c r="T19" i="3"/>
  <c r="N8" i="43"/>
  <c r="T21" i="3"/>
  <c r="C22" i="3"/>
  <c r="D43" i="43"/>
  <c r="F43" i="43"/>
  <c r="I22" i="3"/>
  <c r="S22" i="3"/>
  <c r="T22" i="3"/>
  <c r="D14" i="43"/>
  <c r="F24" i="14"/>
  <c r="T23" i="3"/>
  <c r="P659" i="30"/>
  <c r="Q659" i="30"/>
  <c r="J659" i="30"/>
  <c r="I659" i="30"/>
  <c r="H659" i="30"/>
  <c r="G659" i="30"/>
  <c r="F659" i="30"/>
  <c r="C659" i="30"/>
  <c r="B659" i="30"/>
  <c r="A659" i="30"/>
  <c r="P591" i="30"/>
  <c r="P589" i="30"/>
  <c r="P588" i="30"/>
  <c r="P587" i="30"/>
  <c r="P586" i="30"/>
  <c r="P585" i="30"/>
  <c r="P584" i="30"/>
  <c r="P583" i="30"/>
  <c r="P582" i="30"/>
  <c r="P581" i="30"/>
  <c r="P580" i="30"/>
  <c r="P579" i="30"/>
  <c r="P578" i="30"/>
  <c r="P577" i="30"/>
  <c r="P576" i="30"/>
  <c r="P575" i="30"/>
  <c r="P574" i="30"/>
  <c r="P573" i="30"/>
  <c r="P572" i="30"/>
  <c r="P571" i="30"/>
  <c r="P570" i="30"/>
  <c r="P569" i="30"/>
  <c r="P568" i="30"/>
  <c r="F562" i="30"/>
  <c r="F561" i="30"/>
  <c r="E12" i="3"/>
  <c r="H10" i="43"/>
  <c r="T13" i="3"/>
  <c r="C35" i="43"/>
  <c r="D35" i="43"/>
  <c r="N35" i="43"/>
  <c r="T14" i="3"/>
  <c r="C20" i="43"/>
  <c r="H20" i="43"/>
  <c r="P559" i="30"/>
  <c r="Q559" i="30"/>
  <c r="J559" i="30"/>
  <c r="I559" i="30"/>
  <c r="H559" i="30"/>
  <c r="G559" i="30"/>
  <c r="F559" i="30"/>
  <c r="C559" i="30"/>
  <c r="B559" i="30"/>
  <c r="A559" i="30"/>
  <c r="P487" i="30"/>
  <c r="P486" i="30"/>
  <c r="P485" i="30"/>
  <c r="P484" i="30"/>
  <c r="P483" i="30"/>
  <c r="P482" i="30"/>
  <c r="P481" i="30"/>
  <c r="P480" i="30"/>
  <c r="P479" i="30"/>
  <c r="P478" i="30"/>
  <c r="P477" i="30"/>
  <c r="P476" i="30"/>
  <c r="P475" i="30"/>
  <c r="P474" i="30"/>
  <c r="P473" i="30"/>
  <c r="P472" i="30"/>
  <c r="P471" i="30"/>
  <c r="P470" i="30"/>
  <c r="P469" i="30"/>
  <c r="P468" i="30"/>
  <c r="F462" i="30"/>
  <c r="H461" i="30"/>
  <c r="F461" i="30"/>
  <c r="H561" i="30"/>
  <c r="K13" i="3"/>
  <c r="M13" i="3" s="1"/>
  <c r="Q13" i="3" s="1"/>
  <c r="A1" i="43"/>
  <c r="T31" i="3"/>
  <c r="T27" i="3"/>
  <c r="T26" i="3"/>
  <c r="T17" i="3"/>
  <c r="T10" i="3"/>
  <c r="T9" i="3"/>
  <c r="T8" i="3"/>
  <c r="T6" i="3"/>
  <c r="A23" i="14"/>
  <c r="A14" i="14"/>
  <c r="D8" i="4"/>
  <c r="F8" i="4" s="1"/>
  <c r="B8" i="4"/>
  <c r="D12" i="4"/>
  <c r="B12" i="4"/>
  <c r="A8" i="4"/>
  <c r="A12" i="4"/>
  <c r="K22" i="3"/>
  <c r="M22" i="3" s="1"/>
  <c r="Q22" i="3" s="1"/>
  <c r="A22" i="3"/>
  <c r="A13" i="3"/>
  <c r="N33" i="43"/>
  <c r="H33" i="43"/>
  <c r="D33" i="43"/>
  <c r="D35" i="3"/>
  <c r="B33" i="43"/>
  <c r="A27" i="14"/>
  <c r="B14" i="4"/>
  <c r="B34" i="4"/>
  <c r="B37" i="4"/>
  <c r="B26" i="4"/>
  <c r="B5" i="4"/>
  <c r="B13" i="4"/>
  <c r="B17" i="4"/>
  <c r="B36" i="4"/>
  <c r="B40" i="4"/>
  <c r="B9" i="4"/>
  <c r="B41" i="4"/>
  <c r="B7" i="4"/>
  <c r="B44" i="4"/>
  <c r="B30" i="4"/>
  <c r="B10" i="4"/>
  <c r="B19" i="4"/>
  <c r="B6" i="4"/>
  <c r="B42" i="4"/>
  <c r="B20" i="4"/>
  <c r="B23" i="4"/>
  <c r="O459" i="30"/>
  <c r="P459" i="30"/>
  <c r="I459" i="30"/>
  <c r="H459" i="30"/>
  <c r="G459" i="30"/>
  <c r="F459" i="30"/>
  <c r="C459" i="30"/>
  <c r="B459" i="30"/>
  <c r="A459" i="30"/>
  <c r="F362" i="30"/>
  <c r="J361" i="30"/>
  <c r="F361" i="30"/>
  <c r="N7" i="43"/>
  <c r="F38" i="14"/>
  <c r="F7" i="43"/>
  <c r="F36" i="43"/>
  <c r="D36" i="43"/>
  <c r="C36" i="43"/>
  <c r="D17" i="43"/>
  <c r="D24" i="43"/>
  <c r="B24" i="43"/>
  <c r="F22" i="43"/>
  <c r="N45" i="43"/>
  <c r="H45" i="43"/>
  <c r="G27" i="3"/>
  <c r="E27" i="3"/>
  <c r="N40" i="43"/>
  <c r="F27" i="14"/>
  <c r="F40" i="43"/>
  <c r="D40" i="43"/>
  <c r="C40" i="43"/>
  <c r="B40" i="43"/>
  <c r="I359" i="30"/>
  <c r="H359" i="30"/>
  <c r="G359" i="30"/>
  <c r="F359" i="30"/>
  <c r="C359" i="30"/>
  <c r="B359" i="30"/>
  <c r="A359" i="30"/>
  <c r="R268" i="30"/>
  <c r="F262" i="30"/>
  <c r="J261" i="30"/>
  <c r="F261" i="30"/>
  <c r="H42" i="43"/>
  <c r="F19" i="14"/>
  <c r="F42" i="43"/>
  <c r="B42" i="43"/>
  <c r="B15" i="4"/>
  <c r="B28" i="4"/>
  <c r="B11" i="4"/>
  <c r="B35" i="4"/>
  <c r="B32" i="4"/>
  <c r="B24" i="4"/>
  <c r="B22" i="4"/>
  <c r="B27" i="4"/>
  <c r="N27" i="43"/>
  <c r="D25" i="43"/>
  <c r="C25" i="43"/>
  <c r="B25" i="43"/>
  <c r="E8" i="3"/>
  <c r="C28" i="43"/>
  <c r="B28" i="43"/>
  <c r="I7" i="3"/>
  <c r="B15" i="43"/>
  <c r="N15" i="43"/>
  <c r="D30" i="4"/>
  <c r="A30" i="4"/>
  <c r="K26" i="3"/>
  <c r="M26" i="3" s="1"/>
  <c r="Q26" i="3" s="1"/>
  <c r="A26" i="3"/>
  <c r="J259" i="30"/>
  <c r="I259" i="30"/>
  <c r="H259" i="30"/>
  <c r="G259" i="30"/>
  <c r="F259" i="30"/>
  <c r="C259" i="30"/>
  <c r="B259" i="30"/>
  <c r="A259" i="30"/>
  <c r="F162" i="30"/>
  <c r="F161" i="30"/>
  <c r="A6" i="3"/>
  <c r="K6" i="3"/>
  <c r="M6" i="3" s="1"/>
  <c r="Q6" i="3" s="1"/>
  <c r="A7" i="3"/>
  <c r="K7" i="3"/>
  <c r="M7" i="3" s="1"/>
  <c r="Q7" i="3" s="1"/>
  <c r="A8" i="3"/>
  <c r="K8" i="3"/>
  <c r="M8" i="3" s="1"/>
  <c r="Q8" i="3" s="1"/>
  <c r="A9" i="3"/>
  <c r="K9" i="3"/>
  <c r="M9" i="3" s="1"/>
  <c r="Q9" i="3" s="1"/>
  <c r="A10" i="3"/>
  <c r="K10" i="3"/>
  <c r="M10" i="3" s="1"/>
  <c r="Q10" i="3" s="1"/>
  <c r="A12" i="3"/>
  <c r="K12" i="3"/>
  <c r="M12" i="3" s="1"/>
  <c r="Q12" i="3" s="1"/>
  <c r="A14" i="3"/>
  <c r="K14" i="3"/>
  <c r="M14" i="3" s="1"/>
  <c r="Q14" i="3" s="1"/>
  <c r="A15" i="3"/>
  <c r="K15" i="3"/>
  <c r="M15" i="3" s="1"/>
  <c r="Q15" i="3" s="1"/>
  <c r="A17" i="3"/>
  <c r="K17" i="3"/>
  <c r="M17" i="3" s="1"/>
  <c r="Q17" i="3" s="1"/>
  <c r="A18" i="3"/>
  <c r="K18" i="3"/>
  <c r="M18" i="3" s="1"/>
  <c r="Q18" i="3" s="1"/>
  <c r="A19" i="3"/>
  <c r="K19" i="3"/>
  <c r="M19" i="3" s="1"/>
  <c r="Q19" i="3" s="1"/>
  <c r="A21" i="3"/>
  <c r="K21" i="3"/>
  <c r="M21" i="3" s="1"/>
  <c r="Q21" i="3" s="1"/>
  <c r="A23" i="3"/>
  <c r="K23" i="3"/>
  <c r="M23" i="3" s="1"/>
  <c r="Q23" i="3" s="1"/>
  <c r="A25" i="3"/>
  <c r="K25" i="3"/>
  <c r="M25" i="3" s="1"/>
  <c r="Q25" i="3" s="1"/>
  <c r="A27" i="3"/>
  <c r="K27" i="3"/>
  <c r="M27" i="3" s="1"/>
  <c r="Q27" i="3" s="1"/>
  <c r="A28" i="3"/>
  <c r="K28" i="3"/>
  <c r="M28" i="3" s="1"/>
  <c r="Q28" i="3" s="1"/>
  <c r="A29" i="3"/>
  <c r="K29" i="3"/>
  <c r="M29" i="3" s="1"/>
  <c r="Q29" i="3" s="1"/>
  <c r="A30" i="3"/>
  <c r="K30" i="3"/>
  <c r="M30" i="3" s="1"/>
  <c r="Q30" i="3" s="1"/>
  <c r="A31" i="3"/>
  <c r="K31" i="3"/>
  <c r="M31" i="3" s="1"/>
  <c r="Q31" i="3" s="1"/>
  <c r="A32" i="3"/>
  <c r="K32" i="3"/>
  <c r="M32" i="3" s="1"/>
  <c r="Q32" i="3" s="1"/>
  <c r="A33" i="3"/>
  <c r="K33" i="3"/>
  <c r="M33" i="3" s="1"/>
  <c r="Q33" i="3" s="1"/>
  <c r="A36" i="3"/>
  <c r="K36" i="3"/>
  <c r="M36" i="3" s="1"/>
  <c r="Q36" i="3" s="1"/>
  <c r="A37" i="3"/>
  <c r="K37" i="3"/>
  <c r="M37" i="3" s="1"/>
  <c r="Q37" i="3" s="1"/>
  <c r="A38" i="3"/>
  <c r="K38" i="3"/>
  <c r="M38" i="3" s="1"/>
  <c r="Q38" i="3" s="1"/>
  <c r="A39" i="3"/>
  <c r="K39" i="3"/>
  <c r="M39" i="3" s="1"/>
  <c r="Q39" i="3" s="1"/>
  <c r="A41" i="3"/>
  <c r="K41" i="3"/>
  <c r="M41" i="3" s="1"/>
  <c r="Q41" i="3" s="1"/>
  <c r="A42" i="3"/>
  <c r="K42" i="3"/>
  <c r="M42" i="3" s="1"/>
  <c r="Q42" i="3" s="1"/>
  <c r="K44" i="3"/>
  <c r="M44" i="3" s="1"/>
  <c r="Q44" i="3" s="1"/>
  <c r="A45" i="3"/>
  <c r="K45" i="3"/>
  <c r="M45" i="3" s="1"/>
  <c r="Q45" i="3" s="1"/>
  <c r="A1" i="14"/>
  <c r="A7" i="14"/>
  <c r="A8" i="14"/>
  <c r="A9" i="14"/>
  <c r="A10" i="14"/>
  <c r="A11" i="14"/>
  <c r="A13" i="14"/>
  <c r="A15" i="14"/>
  <c r="A16" i="14"/>
  <c r="A18" i="14"/>
  <c r="A19" i="14"/>
  <c r="A20" i="14"/>
  <c r="A22" i="14"/>
  <c r="A24" i="14"/>
  <c r="A26" i="14"/>
  <c r="A28" i="14"/>
  <c r="A29" i="14"/>
  <c r="A30" i="14"/>
  <c r="A31" i="14"/>
  <c r="A32" i="14"/>
  <c r="A33" i="14"/>
  <c r="A37" i="14"/>
  <c r="A38" i="14"/>
  <c r="A39" i="14"/>
  <c r="A40" i="14"/>
  <c r="A42" i="14"/>
  <c r="A43" i="14"/>
  <c r="A46" i="14"/>
  <c r="F2" i="30"/>
  <c r="F3" i="30"/>
  <c r="A13" i="30"/>
  <c r="B13" i="30"/>
  <c r="C13" i="30"/>
  <c r="F13" i="30"/>
  <c r="G13" i="30"/>
  <c r="H13" i="30"/>
  <c r="I13" i="30"/>
  <c r="J13" i="30"/>
  <c r="F15" i="30"/>
  <c r="F16" i="30"/>
  <c r="F34" i="30"/>
  <c r="F35" i="30"/>
  <c r="F46" i="30"/>
  <c r="F47" i="30"/>
  <c r="F55" i="30"/>
  <c r="F56" i="30"/>
  <c r="A72" i="30"/>
  <c r="B72" i="30"/>
  <c r="C72" i="30"/>
  <c r="F72" i="30"/>
  <c r="G72" i="30"/>
  <c r="H72" i="30"/>
  <c r="I72" i="30"/>
  <c r="J72" i="30"/>
  <c r="F75" i="30"/>
  <c r="F76" i="30"/>
  <c r="A91" i="30"/>
  <c r="B91" i="30"/>
  <c r="C91" i="30"/>
  <c r="F91" i="30"/>
  <c r="G91" i="30"/>
  <c r="H91" i="30"/>
  <c r="I91" i="30"/>
  <c r="J91" i="30"/>
  <c r="F94" i="30"/>
  <c r="F95" i="30"/>
  <c r="F103" i="30"/>
  <c r="F104" i="30"/>
  <c r="F112" i="30"/>
  <c r="F113" i="30"/>
  <c r="F121" i="30"/>
  <c r="F122" i="30"/>
  <c r="A135" i="30"/>
  <c r="B135" i="30"/>
  <c r="C135" i="30"/>
  <c r="F135" i="30"/>
  <c r="G135" i="30"/>
  <c r="H135" i="30"/>
  <c r="I135" i="30"/>
  <c r="J135" i="30"/>
  <c r="F138" i="30"/>
  <c r="F139" i="30"/>
  <c r="A146" i="30"/>
  <c r="B146" i="30"/>
  <c r="C146" i="30"/>
  <c r="F146" i="30"/>
  <c r="G146" i="30"/>
  <c r="H146" i="30"/>
  <c r="I146" i="30"/>
  <c r="J146" i="30"/>
  <c r="F148" i="30"/>
  <c r="F149" i="30"/>
  <c r="A158" i="30"/>
  <c r="B158" i="30"/>
  <c r="C158" i="30"/>
  <c r="F158" i="30"/>
  <c r="G158" i="30"/>
  <c r="H158" i="30"/>
  <c r="I158" i="30"/>
  <c r="J158" i="30"/>
  <c r="A27" i="4"/>
  <c r="D27" i="4"/>
  <c r="F27" i="4" s="1"/>
  <c r="A22" i="4"/>
  <c r="D22" i="4"/>
  <c r="A24" i="4"/>
  <c r="D24" i="4"/>
  <c r="A32" i="4"/>
  <c r="D32" i="4"/>
  <c r="F32" i="4" s="1"/>
  <c r="A35" i="4"/>
  <c r="D35" i="4"/>
  <c r="A11" i="4"/>
  <c r="D11" i="4"/>
  <c r="A28" i="4"/>
  <c r="D28" i="4"/>
  <c r="A15" i="4"/>
  <c r="D15" i="4"/>
  <c r="A23" i="4"/>
  <c r="D23" i="4"/>
  <c r="A20" i="4"/>
  <c r="D20" i="4"/>
  <c r="F20" i="4" s="1"/>
  <c r="A42" i="4"/>
  <c r="D42" i="4"/>
  <c r="F42" i="4" s="1"/>
  <c r="A6" i="4"/>
  <c r="D6" i="4"/>
  <c r="A10" i="4"/>
  <c r="D10" i="4"/>
  <c r="F10" i="4" s="1"/>
  <c r="A44" i="4"/>
  <c r="D44" i="4"/>
  <c r="A7" i="4"/>
  <c r="D7" i="4"/>
  <c r="A41" i="4"/>
  <c r="D41" i="4"/>
  <c r="F41" i="4" s="1"/>
  <c r="A9" i="4"/>
  <c r="D9" i="4"/>
  <c r="A40" i="4"/>
  <c r="D40" i="4"/>
  <c r="A36" i="4"/>
  <c r="D36" i="4"/>
  <c r="F36" i="4" s="1"/>
  <c r="A17" i="4"/>
  <c r="D17" i="4"/>
  <c r="F17" i="4" s="1"/>
  <c r="A13" i="4"/>
  <c r="D13" i="4"/>
  <c r="F13" i="4" s="1"/>
  <c r="A5" i="4"/>
  <c r="D5" i="4"/>
  <c r="A26" i="4"/>
  <c r="D26" i="4"/>
  <c r="A37" i="4"/>
  <c r="D37" i="4"/>
  <c r="A34" i="4"/>
  <c r="D34" i="4"/>
  <c r="A14" i="4"/>
  <c r="D14" i="4"/>
  <c r="A19" i="4"/>
  <c r="D19" i="4"/>
  <c r="F19" i="4" s="1"/>
  <c r="D46" i="14"/>
  <c r="G45" i="3"/>
  <c r="C38" i="3"/>
  <c r="G22" i="3"/>
  <c r="D23" i="14"/>
  <c r="B40" i="14"/>
  <c r="D39" i="3"/>
  <c r="I44" i="3"/>
  <c r="I12" i="3"/>
  <c r="I18" i="3"/>
  <c r="B43" i="43"/>
  <c r="D36" i="3"/>
  <c r="B37" i="14"/>
  <c r="E44" i="3"/>
  <c r="N43" i="43"/>
  <c r="E36" i="3"/>
  <c r="B42" i="14"/>
  <c r="I27" i="3"/>
  <c r="C18" i="3"/>
  <c r="E45" i="3"/>
  <c r="I38" i="3"/>
  <c r="E38" i="3"/>
  <c r="B39" i="14"/>
  <c r="D38" i="3"/>
  <c r="U38" i="3" s="1"/>
  <c r="D28" i="14"/>
  <c r="E14" i="3"/>
  <c r="C41" i="3"/>
  <c r="S10" i="3"/>
  <c r="E23" i="3"/>
  <c r="C9" i="3"/>
  <c r="G44" i="3"/>
  <c r="S6" i="3"/>
  <c r="H1263" i="30"/>
  <c r="S45" i="3"/>
  <c r="S35" i="3"/>
  <c r="S14" i="3"/>
  <c r="C12" i="3"/>
  <c r="G18" i="3"/>
  <c r="D41" i="3"/>
  <c r="B46" i="14"/>
  <c r="D45" i="3"/>
  <c r="S43" i="3"/>
  <c r="I43" i="3"/>
  <c r="G43" i="3"/>
  <c r="D43" i="3"/>
  <c r="U43" i="3" s="1"/>
  <c r="D38" i="14"/>
  <c r="G37" i="3"/>
  <c r="D12" i="3"/>
  <c r="D32" i="43"/>
  <c r="S37" i="3"/>
  <c r="E33" i="3"/>
  <c r="B30" i="43"/>
  <c r="H29" i="43"/>
  <c r="C8" i="3"/>
  <c r="D41" i="43"/>
  <c r="E26" i="3"/>
  <c r="C26" i="3"/>
  <c r="F45" i="43"/>
  <c r="G26" i="3"/>
  <c r="D27" i="14"/>
  <c r="H27" i="14" s="1"/>
  <c r="B15" i="14"/>
  <c r="D14" i="3"/>
  <c r="E32" i="3"/>
  <c r="D28" i="43"/>
  <c r="C32" i="3"/>
  <c r="F30" i="4"/>
  <c r="E9" i="3"/>
  <c r="I15" i="3"/>
  <c r="C45" i="3"/>
  <c r="H37" i="43"/>
  <c r="E41" i="3"/>
  <c r="D40" i="14"/>
  <c r="S38" i="3"/>
  <c r="B37" i="43"/>
  <c r="D19" i="14"/>
  <c r="D37" i="14"/>
  <c r="C29" i="43"/>
  <c r="G36" i="3"/>
  <c r="B23" i="14"/>
  <c r="C33" i="43"/>
  <c r="B9" i="14"/>
  <c r="D29" i="14"/>
  <c r="D39" i="43"/>
  <c r="D29" i="43"/>
  <c r="D8" i="3"/>
  <c r="G28" i="3"/>
  <c r="B27" i="14"/>
  <c r="D9" i="3"/>
  <c r="D26" i="3"/>
  <c r="S21" i="3"/>
  <c r="B10" i="14"/>
  <c r="S27" i="3"/>
  <c r="G39" i="3"/>
  <c r="H43" i="43"/>
  <c r="D45" i="43"/>
  <c r="F37" i="4"/>
  <c r="B13" i="43"/>
  <c r="F16" i="4"/>
  <c r="N13" i="43"/>
  <c r="B34" i="43"/>
  <c r="N31" i="43"/>
  <c r="E35" i="3"/>
  <c r="C32" i="43"/>
  <c r="C25" i="3"/>
  <c r="H31" i="43"/>
  <c r="N18" i="43"/>
  <c r="N41" i="43"/>
  <c r="C41" i="43"/>
  <c r="C40" i="3"/>
  <c r="I35" i="3"/>
  <c r="D42" i="3"/>
  <c r="C30" i="43"/>
  <c r="C35" i="3"/>
  <c r="S13" i="3" l="1"/>
  <c r="H19" i="14"/>
  <c r="U26" i="3"/>
  <c r="U9" i="3"/>
  <c r="F25" i="4"/>
  <c r="G20" i="3"/>
  <c r="G32" i="3"/>
  <c r="U32" i="3" s="1"/>
  <c r="F24" i="43"/>
  <c r="S15" i="3"/>
  <c r="C8" i="43"/>
  <c r="C24" i="43"/>
  <c r="G31" i="3"/>
  <c r="D32" i="14"/>
  <c r="H32" i="14" s="1"/>
  <c r="F35" i="43"/>
  <c r="G14" i="3"/>
  <c r="U14" i="3" s="1"/>
  <c r="F39" i="4"/>
  <c r="F9" i="4"/>
  <c r="F35" i="4"/>
  <c r="F34" i="4"/>
  <c r="B33" i="14"/>
  <c r="D23" i="43"/>
  <c r="I14" i="3"/>
  <c r="F23" i="43"/>
  <c r="D30" i="14"/>
  <c r="H30" i="14" s="1"/>
  <c r="I42" i="3"/>
  <c r="D43" i="14"/>
  <c r="H43" i="14" s="1"/>
  <c r="J43" i="14" s="1"/>
  <c r="F30" i="43"/>
  <c r="E39" i="3"/>
  <c r="C14" i="3"/>
  <c r="F24" i="4"/>
  <c r="F14" i="4"/>
  <c r="F45" i="4"/>
  <c r="H802" i="1"/>
  <c r="H37" i="14"/>
  <c r="J37" i="14" s="1"/>
  <c r="I28" i="3"/>
  <c r="C18" i="43"/>
  <c r="N16" i="43"/>
  <c r="H7" i="43"/>
  <c r="S30" i="3"/>
  <c r="I30" i="3"/>
  <c r="H15" i="43"/>
  <c r="B8" i="43"/>
  <c r="C34" i="3"/>
  <c r="D17" i="3"/>
  <c r="F41" i="43"/>
  <c r="G40" i="3"/>
  <c r="U40" i="3" s="1"/>
  <c r="I19" i="3"/>
  <c r="D34" i="14"/>
  <c r="H34" i="14" s="1"/>
  <c r="G33" i="3"/>
  <c r="U33" i="3" s="1"/>
  <c r="B35" i="14"/>
  <c r="H12" i="43"/>
  <c r="N32" i="43"/>
  <c r="H27" i="43"/>
  <c r="C15" i="43"/>
  <c r="F27" i="43"/>
  <c r="D11" i="14"/>
  <c r="H11" i="14" s="1"/>
  <c r="I9" i="3"/>
  <c r="I23" i="3"/>
  <c r="I40" i="3"/>
  <c r="H41" i="14"/>
  <c r="J41" i="14" s="1"/>
  <c r="B21" i="14"/>
  <c r="I25" i="3"/>
  <c r="E18" i="3"/>
  <c r="D18" i="3"/>
  <c r="U18" i="3" s="1"/>
  <c r="C42" i="43"/>
  <c r="I36" i="3"/>
  <c r="E34" i="3"/>
  <c r="B16" i="14"/>
  <c r="N30" i="43"/>
  <c r="D15" i="43"/>
  <c r="C30" i="3"/>
  <c r="B29" i="43"/>
  <c r="C16" i="3"/>
  <c r="D31" i="43"/>
  <c r="H38" i="14"/>
  <c r="J38" i="14" s="1"/>
  <c r="H33" i="14"/>
  <c r="N26" i="43"/>
  <c r="D20" i="43"/>
  <c r="S29" i="3"/>
  <c r="C7" i="43"/>
  <c r="N17" i="43"/>
  <c r="G7" i="3"/>
  <c r="F31" i="43"/>
  <c r="G11" i="3"/>
  <c r="U11" i="3" s="1"/>
  <c r="F37" i="43"/>
  <c r="H1702" i="1"/>
  <c r="H1302" i="1"/>
  <c r="F15" i="4"/>
  <c r="H24" i="43"/>
  <c r="I21" i="3"/>
  <c r="I13" i="3"/>
  <c r="B20" i="14"/>
  <c r="D19" i="3"/>
  <c r="C19" i="3"/>
  <c r="G6" i="3"/>
  <c r="N28" i="43"/>
  <c r="G15" i="3"/>
  <c r="U15" i="3" s="1"/>
  <c r="D16" i="14"/>
  <c r="H16" i="14" s="1"/>
  <c r="D30" i="3"/>
  <c r="C23" i="3"/>
  <c r="S12" i="3"/>
  <c r="F15" i="43"/>
  <c r="B31" i="14"/>
  <c r="H26" i="43"/>
  <c r="B22" i="43"/>
  <c r="N14" i="43"/>
  <c r="H23" i="14"/>
  <c r="J23" i="14" s="1"/>
  <c r="H28" i="14"/>
  <c r="J28" i="14" s="1"/>
  <c r="Q3710" i="1"/>
  <c r="D11" i="43"/>
  <c r="F38" i="4"/>
  <c r="F12" i="4"/>
  <c r="F44" i="4"/>
  <c r="B22" i="14"/>
  <c r="B45" i="43"/>
  <c r="D47" i="14"/>
  <c r="I26" i="3"/>
  <c r="D37" i="3"/>
  <c r="U37" i="3" s="1"/>
  <c r="J19" i="14"/>
  <c r="S41" i="3"/>
  <c r="G46" i="3"/>
  <c r="U46" i="3" s="1"/>
  <c r="D24" i="3"/>
  <c r="C31" i="3"/>
  <c r="D10" i="14"/>
  <c r="H10" i="14" s="1"/>
  <c r="J10" i="14" s="1"/>
  <c r="C45" i="43"/>
  <c r="F11" i="43"/>
  <c r="F47" i="14"/>
  <c r="H2702" i="1"/>
  <c r="C17" i="3"/>
  <c r="C43" i="3"/>
  <c r="C21" i="43"/>
  <c r="D27" i="3"/>
  <c r="U27" i="3" s="1"/>
  <c r="B32" i="14"/>
  <c r="F25" i="43"/>
  <c r="F44" i="43"/>
  <c r="F29" i="43"/>
  <c r="H3112" i="1"/>
  <c r="H4192" i="1"/>
  <c r="U36" i="3"/>
  <c r="C37" i="3"/>
  <c r="C14" i="43"/>
  <c r="F18" i="43"/>
  <c r="S32" i="3"/>
  <c r="C29" i="3"/>
  <c r="B11" i="14"/>
  <c r="D10" i="3"/>
  <c r="U10" i="3" s="1"/>
  <c r="H32" i="43"/>
  <c r="D25" i="3"/>
  <c r="D31" i="3"/>
  <c r="H46" i="14"/>
  <c r="J46" i="14" s="1"/>
  <c r="C26" i="43"/>
  <c r="F40" i="4"/>
  <c r="I39" i="3"/>
  <c r="B25" i="14"/>
  <c r="F21" i="4"/>
  <c r="E21" i="3"/>
  <c r="D6" i="3"/>
  <c r="D39" i="14"/>
  <c r="H39" i="14" s="1"/>
  <c r="J39" i="14" s="1"/>
  <c r="B31" i="43"/>
  <c r="F28" i="43"/>
  <c r="N6" i="43"/>
  <c r="G34" i="3"/>
  <c r="U34" i="3" s="1"/>
  <c r="Q1700" i="1"/>
  <c r="D22" i="3"/>
  <c r="U22" i="3" s="1"/>
  <c r="G8" i="3"/>
  <c r="U8" i="3" s="1"/>
  <c r="B27" i="43"/>
  <c r="N36" i="43"/>
  <c r="F29" i="4"/>
  <c r="H2202" i="1"/>
  <c r="H15" i="14"/>
  <c r="J15" i="14" s="1"/>
  <c r="G13" i="3"/>
  <c r="D23" i="3"/>
  <c r="C37" i="43"/>
  <c r="J27" i="14"/>
  <c r="F5" i="4"/>
  <c r="F11" i="4"/>
  <c r="D13" i="14"/>
  <c r="H13" i="14" s="1"/>
  <c r="J13" i="14" s="1"/>
  <c r="H3912" i="1"/>
  <c r="F18" i="4"/>
  <c r="H3512" i="1"/>
  <c r="H3012" i="1"/>
  <c r="Q400" i="1"/>
  <c r="H7" i="14"/>
  <c r="J7" i="14" s="1"/>
  <c r="C17" i="43"/>
  <c r="B36" i="43"/>
  <c r="H8" i="14"/>
  <c r="J8" i="14" s="1"/>
  <c r="B6" i="43"/>
  <c r="H18" i="43"/>
  <c r="E28" i="3"/>
  <c r="I47" i="44"/>
  <c r="S39" i="3"/>
  <c r="U39" i="3"/>
  <c r="B30" i="14"/>
  <c r="D12" i="43"/>
  <c r="C15" i="3"/>
  <c r="N25" i="43"/>
  <c r="D7" i="43"/>
  <c r="H12" i="14"/>
  <c r="J12" i="14" s="1"/>
  <c r="D37" i="43"/>
  <c r="H26" i="14"/>
  <c r="J26" i="14" s="1"/>
  <c r="G25" i="3"/>
  <c r="F21" i="43"/>
  <c r="I45" i="3"/>
  <c r="U45" i="3"/>
  <c r="C23" i="43"/>
  <c r="E17" i="3"/>
  <c r="B34" i="14"/>
  <c r="F28" i="4"/>
  <c r="F43" i="4"/>
  <c r="F6" i="4"/>
  <c r="H4012" i="1"/>
  <c r="H2812" i="1"/>
  <c r="R2500" i="1"/>
  <c r="Q2500" i="1"/>
  <c r="Q1900" i="1"/>
  <c r="H1402" i="1"/>
  <c r="H902" i="1"/>
  <c r="H702" i="1"/>
  <c r="H38" i="43"/>
  <c r="G17" i="3"/>
  <c r="D18" i="14"/>
  <c r="H18" i="14" s="1"/>
  <c r="J18" i="14" s="1"/>
  <c r="H21" i="14"/>
  <c r="S31" i="3"/>
  <c r="I29" i="3"/>
  <c r="S28" i="3"/>
  <c r="N29" i="43"/>
  <c r="S46" i="3"/>
  <c r="G12" i="3"/>
  <c r="U12" i="3" s="1"/>
  <c r="H40" i="14"/>
  <c r="J40" i="14" s="1"/>
  <c r="C33" i="3"/>
  <c r="D7" i="3"/>
  <c r="C31" i="43"/>
  <c r="D13" i="3"/>
  <c r="U29" i="3"/>
  <c r="C22" i="43"/>
  <c r="B29" i="14"/>
  <c r="H28" i="43"/>
  <c r="H9" i="14"/>
  <c r="J9" i="14" s="1"/>
  <c r="F19" i="43"/>
  <c r="B14" i="14"/>
  <c r="F31" i="4"/>
  <c r="G30" i="3"/>
  <c r="U20" i="3"/>
  <c r="G16" i="3"/>
  <c r="U16" i="3" s="1"/>
  <c r="D21" i="43"/>
  <c r="H25" i="14"/>
  <c r="F13" i="43"/>
  <c r="G24" i="3"/>
  <c r="U24" i="3" s="1"/>
  <c r="H17" i="14"/>
  <c r="J17" i="14" s="1"/>
  <c r="F32" i="43"/>
  <c r="G19" i="3"/>
  <c r="D19" i="43"/>
  <c r="Q3910" i="1"/>
  <c r="F26" i="4"/>
  <c r="Q3410" i="1"/>
  <c r="H2912" i="1"/>
  <c r="H2602" i="1"/>
  <c r="H2502" i="1"/>
  <c r="H2302" i="1"/>
  <c r="F7" i="4"/>
  <c r="H1502" i="1"/>
  <c r="H1202" i="1"/>
  <c r="F23" i="4"/>
  <c r="Q1200" i="1"/>
  <c r="H1002" i="1"/>
  <c r="Q700" i="1"/>
  <c r="H502" i="1"/>
  <c r="Q500" i="1"/>
  <c r="Q300" i="1"/>
  <c r="F22" i="4"/>
  <c r="H102" i="1"/>
  <c r="H2" i="1"/>
  <c r="E19" i="3"/>
  <c r="F8" i="43"/>
  <c r="D22" i="14"/>
  <c r="H22" i="14" s="1"/>
  <c r="U21" i="3"/>
  <c r="H24" i="14"/>
  <c r="J24" i="14" s="1"/>
  <c r="H29" i="14"/>
  <c r="U28" i="3"/>
  <c r="H35" i="14"/>
  <c r="H31" i="14"/>
  <c r="N21" i="43"/>
  <c r="F14" i="43"/>
  <c r="G23" i="3"/>
  <c r="H45" i="14"/>
  <c r="U44" i="3"/>
  <c r="B45" i="14"/>
  <c r="C6" i="43"/>
  <c r="E42" i="3"/>
  <c r="S18" i="3"/>
  <c r="D27" i="43"/>
  <c r="H17" i="43"/>
  <c r="H14" i="14"/>
  <c r="C13" i="3"/>
  <c r="D20" i="14"/>
  <c r="H20" i="14" s="1"/>
  <c r="U42" i="3"/>
  <c r="U41" i="3"/>
  <c r="F38" i="43"/>
  <c r="D42" i="14"/>
  <c r="H42" i="14" s="1"/>
  <c r="J42" i="14" s="1"/>
  <c r="G35" i="3"/>
  <c r="U35" i="3" s="1"/>
  <c r="D36" i="14"/>
  <c r="H36" i="14" s="1"/>
  <c r="J36" i="14" s="1"/>
  <c r="U31" i="3" l="1"/>
  <c r="J25" i="14"/>
  <c r="H47" i="14"/>
  <c r="J47" i="14" s="1"/>
  <c r="J33" i="14"/>
  <c r="J16" i="14"/>
  <c r="U17" i="3"/>
  <c r="J32" i="14"/>
  <c r="J35" i="14"/>
  <c r="U6" i="3"/>
  <c r="J11" i="14"/>
  <c r="J21" i="14"/>
  <c r="U7" i="3"/>
  <c r="U19" i="3"/>
  <c r="J20" i="14"/>
  <c r="U25" i="3"/>
  <c r="U13" i="3"/>
  <c r="U30" i="3"/>
  <c r="J31" i="14"/>
  <c r="U23" i="3"/>
  <c r="D48" i="3"/>
  <c r="J22" i="14"/>
  <c r="T48" i="3"/>
  <c r="T55" i="3" s="1"/>
  <c r="B47" i="43"/>
  <c r="J30" i="14"/>
  <c r="J34" i="14"/>
  <c r="N47" i="43"/>
  <c r="C48" i="3"/>
  <c r="E48" i="3"/>
  <c r="C47" i="43"/>
  <c r="J29" i="14"/>
  <c r="J14" i="14"/>
  <c r="D47" i="43"/>
  <c r="J45" i="14"/>
  <c r="S48" i="3"/>
  <c r="S55" i="3" s="1"/>
  <c r="U48" i="3" l="1"/>
  <c r="U49" i="3" s="1"/>
</calcChain>
</file>

<file path=xl/sharedStrings.xml><?xml version="1.0" encoding="utf-8"?>
<sst xmlns="http://schemas.openxmlformats.org/spreadsheetml/2006/main" count="11138" uniqueCount="1417">
  <si>
    <t>Babetski</t>
  </si>
  <si>
    <t>Bob</t>
  </si>
  <si>
    <t>Starting Differential</t>
  </si>
  <si>
    <t>Starting Index</t>
  </si>
  <si>
    <t>Current Differential</t>
  </si>
  <si>
    <t>Current Index</t>
  </si>
  <si>
    <t>Avg</t>
  </si>
  <si>
    <t>Vardon</t>
  </si>
  <si>
    <t>HDCP</t>
  </si>
  <si>
    <t>$$$</t>
  </si>
  <si>
    <t>Date</t>
  </si>
  <si>
    <t>Course</t>
  </si>
  <si>
    <t>Gross</t>
  </si>
  <si>
    <t>Equity</t>
  </si>
  <si>
    <t>Money</t>
  </si>
  <si>
    <t>Rating</t>
  </si>
  <si>
    <t>Slope</t>
  </si>
  <si>
    <t>Score</t>
  </si>
  <si>
    <t>Diff</t>
  </si>
  <si>
    <t>Index</t>
  </si>
  <si>
    <t>Match Play</t>
  </si>
  <si>
    <t>World Series</t>
  </si>
  <si>
    <t>Partners</t>
  </si>
  <si>
    <t>Green Knoll</t>
  </si>
  <si>
    <t>Spooky Brook</t>
  </si>
  <si>
    <t>Quail Brook</t>
  </si>
  <si>
    <t>Warrenbrook</t>
  </si>
  <si>
    <t>Rich</t>
  </si>
  <si>
    <t>Brown</t>
  </si>
  <si>
    <t>Irwin</t>
  </si>
  <si>
    <t>Knoll West</t>
  </si>
  <si>
    <t>Cavallo</t>
  </si>
  <si>
    <t>Greg</t>
  </si>
  <si>
    <t xml:space="preserve"> </t>
  </si>
  <si>
    <t>Ron</t>
  </si>
  <si>
    <t>Conway</t>
  </si>
  <si>
    <t>Doug</t>
  </si>
  <si>
    <t>John</t>
  </si>
  <si>
    <t>Fitzgerald</t>
  </si>
  <si>
    <t>Greene</t>
  </si>
  <si>
    <t>Marty</t>
  </si>
  <si>
    <t xml:space="preserve">Grote </t>
  </si>
  <si>
    <t>Dennis</t>
  </si>
  <si>
    <t>Heda</t>
  </si>
  <si>
    <t>Wally</t>
  </si>
  <si>
    <t>Jim</t>
  </si>
  <si>
    <t>Jeffries</t>
  </si>
  <si>
    <t>Mike</t>
  </si>
  <si>
    <t>Keefer</t>
  </si>
  <si>
    <t>Harry</t>
  </si>
  <si>
    <t>Keller, B</t>
  </si>
  <si>
    <t xml:space="preserve">Match Play  </t>
  </si>
  <si>
    <t>Keller, G</t>
  </si>
  <si>
    <t>George</t>
  </si>
  <si>
    <t>Kerr</t>
  </si>
  <si>
    <t>Ed</t>
  </si>
  <si>
    <t>Korleski</t>
  </si>
  <si>
    <t>Kozlow</t>
  </si>
  <si>
    <t>Lanterman</t>
  </si>
  <si>
    <t>Ken</t>
  </si>
  <si>
    <t>McColgan</t>
  </si>
  <si>
    <t>Tom</t>
  </si>
  <si>
    <t xml:space="preserve">Match Play </t>
  </si>
  <si>
    <t xml:space="preserve">World Series  </t>
  </si>
  <si>
    <t>Minutello</t>
  </si>
  <si>
    <t>Min</t>
  </si>
  <si>
    <t>Nolan</t>
  </si>
  <si>
    <t>Nowark</t>
  </si>
  <si>
    <t>Perry,D</t>
  </si>
  <si>
    <t>Dave</t>
  </si>
  <si>
    <t>Perry,J</t>
  </si>
  <si>
    <t>Price</t>
  </si>
  <si>
    <t>Dan</t>
  </si>
  <si>
    <t>Prisco</t>
  </si>
  <si>
    <t>Rackowski</t>
  </si>
  <si>
    <t>Rapp</t>
  </si>
  <si>
    <t>Bruce</t>
  </si>
  <si>
    <t>Rinaldi</t>
  </si>
  <si>
    <t>Rutigliano</t>
  </si>
  <si>
    <t>Schwartz</t>
  </si>
  <si>
    <t>Don</t>
  </si>
  <si>
    <t>Sinclair</t>
  </si>
  <si>
    <t>Des</t>
  </si>
  <si>
    <t>Stamas</t>
  </si>
  <si>
    <t>Thiry, F</t>
  </si>
  <si>
    <t>Frank</t>
  </si>
  <si>
    <t>Thiry,L</t>
  </si>
  <si>
    <t>Larry</t>
  </si>
  <si>
    <t>Urbano</t>
  </si>
  <si>
    <t>Lou</t>
  </si>
  <si>
    <t>Wrobel,T</t>
  </si>
  <si>
    <t>Match Play Total</t>
  </si>
  <si>
    <t>World Series Total</t>
  </si>
  <si>
    <t>Partners Total</t>
  </si>
  <si>
    <t>Beaver Brook</t>
  </si>
  <si>
    <t>Farmstead (L/C)</t>
  </si>
  <si>
    <t>Knob Hill</t>
  </si>
  <si>
    <t>Mattawang</t>
  </si>
  <si>
    <t>Olde Homestead</t>
  </si>
  <si>
    <t>Prestwick</t>
  </si>
  <si>
    <t>Total</t>
  </si>
  <si>
    <t>Partners Tourn</t>
  </si>
  <si>
    <t>Balance</t>
  </si>
  <si>
    <t>Match Play Breakdown</t>
  </si>
  <si>
    <t>1st</t>
  </si>
  <si>
    <t>2nd</t>
  </si>
  <si>
    <t>3rd/4th</t>
  </si>
  <si>
    <t>World Series Breakdown</t>
  </si>
  <si>
    <t>Partners Tournament</t>
  </si>
  <si>
    <t>Most Improved Player List</t>
  </si>
  <si>
    <t>Most</t>
  </si>
  <si>
    <t>Starting</t>
  </si>
  <si>
    <t>Current</t>
  </si>
  <si>
    <t>Improved</t>
  </si>
  <si>
    <t>Name</t>
  </si>
  <si>
    <t>Factor</t>
  </si>
  <si>
    <t># Rounds</t>
  </si>
  <si>
    <t xml:space="preserve">Total </t>
  </si>
  <si>
    <t>Equities</t>
  </si>
  <si>
    <t>Thistle</t>
  </si>
  <si>
    <t>DGA List - Handicap</t>
  </si>
  <si>
    <t>Wolters</t>
  </si>
  <si>
    <t>Luke</t>
  </si>
  <si>
    <t>Heron Glen</t>
  </si>
  <si>
    <t>per team</t>
  </si>
  <si>
    <t>Comments</t>
  </si>
  <si>
    <t>Smith</t>
  </si>
  <si>
    <t>Shawn</t>
  </si>
  <si>
    <t>April 18 Differential</t>
  </si>
  <si>
    <t>Stone Harbor</t>
  </si>
  <si>
    <t>Neshanic Valley</t>
  </si>
  <si>
    <t>3 &amp; 2</t>
  </si>
  <si>
    <t>Elia</t>
  </si>
  <si>
    <t>Schuler</t>
  </si>
  <si>
    <t>Mark</t>
  </si>
  <si>
    <t>4/23/05</t>
  </si>
  <si>
    <t>6/4/05</t>
  </si>
  <si>
    <t>Pollack</t>
  </si>
  <si>
    <t>Wrobel, J</t>
  </si>
  <si>
    <t>Justin</t>
  </si>
  <si>
    <t>Wrobel,D</t>
  </si>
  <si>
    <t>3/10/07</t>
  </si>
  <si>
    <t>4/14/07</t>
  </si>
  <si>
    <t>Downing</t>
  </si>
  <si>
    <t>4/21/07</t>
  </si>
  <si>
    <t>Better Ball 3rd</t>
  </si>
  <si>
    <t>4/28/07</t>
  </si>
  <si>
    <t>5/5/07</t>
  </si>
  <si>
    <t>5/12/07</t>
  </si>
  <si>
    <t>5/19/07</t>
  </si>
  <si>
    <t>5/26/07</t>
  </si>
  <si>
    <t>6/2/07</t>
  </si>
  <si>
    <t>6/9/07</t>
  </si>
  <si>
    <t>6/16/07</t>
  </si>
  <si>
    <t>6/23/07</t>
  </si>
  <si>
    <t>6/30/07</t>
  </si>
  <si>
    <t>7/7/07</t>
  </si>
  <si>
    <t>7/10/07</t>
  </si>
  <si>
    <t>7/21/07</t>
  </si>
  <si>
    <t>7/28/07</t>
  </si>
  <si>
    <t>8/11/07</t>
  </si>
  <si>
    <t>8/18/07</t>
  </si>
  <si>
    <t>8/25/07</t>
  </si>
  <si>
    <t>9/1/07</t>
  </si>
  <si>
    <t>9/3/07</t>
  </si>
  <si>
    <t>9/8/07</t>
  </si>
  <si>
    <t>9/15/07</t>
  </si>
  <si>
    <t>9/22/07</t>
  </si>
  <si>
    <t>9/29/07</t>
  </si>
  <si>
    <t>10/6/07</t>
  </si>
  <si>
    <t>10/15/07</t>
  </si>
  <si>
    <t>10/16/07</t>
  </si>
  <si>
    <t>10/17/07</t>
  </si>
  <si>
    <t>10/18/07</t>
  </si>
  <si>
    <t>Orange Lake Legends</t>
  </si>
  <si>
    <t>Harmony</t>
  </si>
  <si>
    <t>Orange Cty Nat - CC</t>
  </si>
  <si>
    <t>Shingle Creek</t>
  </si>
  <si>
    <t>10/27/07</t>
  </si>
  <si>
    <t>Sand Barrens (S-W)</t>
  </si>
  <si>
    <t>Ceglia, Jr</t>
  </si>
  <si>
    <t>Ceglia, Sr</t>
  </si>
  <si>
    <t>Emma</t>
  </si>
  <si>
    <t>Petronchak</t>
  </si>
  <si>
    <t>Neshanic Valley (M/L)</t>
  </si>
  <si>
    <t>Neshanic Valley (R/L)</t>
  </si>
  <si>
    <t>Neshanic Valley (R/M)</t>
  </si>
  <si>
    <t>Min Minutello</t>
  </si>
  <si>
    <t>Bob Babetski</t>
  </si>
  <si>
    <t>Ron Ceglia Sr</t>
  </si>
  <si>
    <t>+9</t>
  </si>
  <si>
    <t>Musella</t>
  </si>
  <si>
    <t>Joe</t>
  </si>
  <si>
    <t>4/11/09</t>
  </si>
  <si>
    <t>Maurus</t>
  </si>
  <si>
    <t>4/25/09</t>
  </si>
  <si>
    <t>5/9/09</t>
  </si>
  <si>
    <t>5/16/09</t>
  </si>
  <si>
    <t>5/30/09</t>
  </si>
  <si>
    <t>Dendinger</t>
  </si>
  <si>
    <t>Steve</t>
  </si>
  <si>
    <t>6/20/09</t>
  </si>
  <si>
    <t>7/11/09</t>
  </si>
  <si>
    <t>Rolph</t>
  </si>
  <si>
    <t>Michael</t>
  </si>
  <si>
    <t>7/18/09</t>
  </si>
  <si>
    <t>8/1/09</t>
  </si>
  <si>
    <t>8/8/09</t>
  </si>
  <si>
    <t>8/15/09</t>
  </si>
  <si>
    <t>9/5/09</t>
  </si>
  <si>
    <t>6th</t>
  </si>
  <si>
    <t>9/12/09</t>
  </si>
  <si>
    <t>Jim Rinaldi</t>
  </si>
  <si>
    <t>Frank Thiry</t>
  </si>
  <si>
    <t>9/19/09</t>
  </si>
  <si>
    <t>Innisbrook - North</t>
  </si>
  <si>
    <t>9/28/09</t>
  </si>
  <si>
    <t>Innisbrook - Island</t>
  </si>
  <si>
    <t>9/29/09</t>
  </si>
  <si>
    <t>Innisbrook - South</t>
  </si>
  <si>
    <t>9/30/09</t>
  </si>
  <si>
    <t>Innisbrook - Copperhead</t>
  </si>
  <si>
    <t>10/1/09</t>
  </si>
  <si>
    <t>10/10/09</t>
  </si>
  <si>
    <t>Bob Babetski &amp; Bob Nowark</t>
  </si>
  <si>
    <t>Last 20</t>
  </si>
  <si>
    <t>DeNapoli</t>
  </si>
  <si>
    <t>Evans</t>
  </si>
  <si>
    <t>Reese</t>
  </si>
  <si>
    <t>4/17/10</t>
  </si>
  <si>
    <t>4/24/10</t>
  </si>
  <si>
    <t>5/15/10</t>
  </si>
  <si>
    <t>6/5/10</t>
  </si>
  <si>
    <t>6/12/10</t>
  </si>
  <si>
    <t>6/19/10</t>
  </si>
  <si>
    <t>6/26/10</t>
  </si>
  <si>
    <t>7/3/10</t>
  </si>
  <si>
    <t>7/10/10</t>
  </si>
  <si>
    <t>7/17/10</t>
  </si>
  <si>
    <t>7/31/10</t>
  </si>
  <si>
    <t>8/14/10</t>
  </si>
  <si>
    <t>9/11/10</t>
  </si>
  <si>
    <t>5th</t>
  </si>
  <si>
    <t>Mike Rolph</t>
  </si>
  <si>
    <t>3rd - 4th</t>
  </si>
  <si>
    <t>34r - 4th</t>
  </si>
  <si>
    <t>Mark Schuler</t>
  </si>
  <si>
    <t>Ron Emma</t>
  </si>
  <si>
    <t>Steve Dendinger &amp; Carl Klech</t>
  </si>
  <si>
    <t>Mike Jeffries &amp; Jim Rinaldi</t>
  </si>
  <si>
    <t>Greg Cavallo</t>
  </si>
  <si>
    <t>10/9/10</t>
  </si>
  <si>
    <t>Mark Schuler &amp; Des Sinclair</t>
  </si>
  <si>
    <t>Shawn Smith</t>
  </si>
  <si>
    <t>Renault Winery</t>
  </si>
  <si>
    <t>Crow Creek</t>
  </si>
  <si>
    <t>Houchin</t>
  </si>
  <si>
    <t>Jason</t>
  </si>
  <si>
    <t>WS Pts</t>
  </si>
  <si>
    <t>4/2/11</t>
  </si>
  <si>
    <t>4/6/11</t>
  </si>
  <si>
    <t>Tamarack East</t>
  </si>
  <si>
    <t>World</t>
  </si>
  <si>
    <t>Series Pts</t>
  </si>
  <si>
    <t>4/30/11</t>
  </si>
  <si>
    <t>M - lost TD 1 Up</t>
  </si>
  <si>
    <t>5/4/11</t>
  </si>
  <si>
    <t>Minutello HIO</t>
  </si>
  <si>
    <t>5/7/11</t>
  </si>
  <si>
    <t>PM - lost Jperry &amp; MR +10</t>
  </si>
  <si>
    <t>5/28/11</t>
  </si>
  <si>
    <t>DeLeon</t>
  </si>
  <si>
    <t>Shane</t>
  </si>
  <si>
    <t>6/18/11</t>
  </si>
  <si>
    <t>6/25/11</t>
  </si>
  <si>
    <t>7/2/11</t>
  </si>
  <si>
    <t>7/9/11</t>
  </si>
  <si>
    <t>Flanders Valley (W/B)</t>
  </si>
  <si>
    <t>7/30/11</t>
  </si>
  <si>
    <t>Beacon Hill</t>
  </si>
  <si>
    <t>DGA List - Vardon</t>
  </si>
  <si>
    <t>8/6/11</t>
  </si>
  <si>
    <t>7th</t>
  </si>
  <si>
    <t>8th</t>
  </si>
  <si>
    <t>3rd</t>
  </si>
  <si>
    <t>4th</t>
  </si>
  <si>
    <t>Flanders Valley (R/G)</t>
  </si>
  <si>
    <t>9/3/11</t>
  </si>
  <si>
    <t>9/24/11</t>
  </si>
  <si>
    <t>10/10/11</t>
  </si>
  <si>
    <t>10/11/11</t>
  </si>
  <si>
    <t>10/12/11</t>
  </si>
  <si>
    <t>10/13/11</t>
  </si>
  <si>
    <t>10/28/11</t>
  </si>
  <si>
    <t>2/23/12</t>
  </si>
  <si>
    <t>Fiddlers Creek</t>
  </si>
  <si>
    <t>3/1/12</t>
  </si>
  <si>
    <t>3/2/12</t>
  </si>
  <si>
    <t>Carolina National (H/I)</t>
  </si>
  <si>
    <t>3/3/12</t>
  </si>
  <si>
    <t>Sandpiper Bay (S/P)</t>
  </si>
  <si>
    <t>DeSimone</t>
  </si>
  <si>
    <t>4/7/12</t>
  </si>
  <si>
    <t>4/14/12</t>
  </si>
  <si>
    <t>4/21/12</t>
  </si>
  <si>
    <t>4/28/12</t>
  </si>
  <si>
    <t>5/9/12</t>
  </si>
  <si>
    <t>5/30/12</t>
  </si>
  <si>
    <t>6/2/12</t>
  </si>
  <si>
    <t>6/9/12</t>
  </si>
  <si>
    <t>Tucci</t>
  </si>
  <si>
    <t>Dom</t>
  </si>
  <si>
    <t>Simon</t>
  </si>
  <si>
    <t>Saul</t>
  </si>
  <si>
    <t>6/13/12</t>
  </si>
  <si>
    <t>6/20/12</t>
  </si>
  <si>
    <t>6/30/12</t>
  </si>
  <si>
    <t>7/3/12</t>
  </si>
  <si>
    <t>7/5/12</t>
  </si>
  <si>
    <t>n 28 Meadow</t>
  </si>
  <si>
    <t>7/7/12</t>
  </si>
  <si>
    <t>7/14/12</t>
  </si>
  <si>
    <t>7/18/12</t>
  </si>
  <si>
    <t>7/21/12</t>
  </si>
  <si>
    <t>7/28/12</t>
  </si>
  <si>
    <t>8/1/12</t>
  </si>
  <si>
    <t>8/4/12</t>
  </si>
  <si>
    <t>8/11/12</t>
  </si>
  <si>
    <t>Total SJs</t>
  </si>
  <si>
    <t>Total MJs</t>
  </si>
  <si>
    <t>8/18/12</t>
  </si>
  <si>
    <t>n 29 b9, 17 on #6, Super Johnny 47-29</t>
  </si>
  <si>
    <t>9/13/12</t>
  </si>
  <si>
    <t>Concordia</t>
  </si>
  <si>
    <t>Par</t>
  </si>
  <si>
    <t>Par Diff</t>
  </si>
  <si>
    <t>10/8/12</t>
  </si>
  <si>
    <t>10/9/12</t>
  </si>
  <si>
    <t>10/10/12</t>
  </si>
  <si>
    <t>10/11/12</t>
  </si>
  <si>
    <t>Total Ds</t>
  </si>
  <si>
    <t>Strokes</t>
  </si>
  <si>
    <t>IM</t>
  </si>
  <si>
    <t>DG</t>
  </si>
  <si>
    <t>DPE</t>
  </si>
  <si>
    <t>RF</t>
  </si>
  <si>
    <t>JRI</t>
  </si>
  <si>
    <t>JM</t>
  </si>
  <si>
    <t>FT</t>
  </si>
  <si>
    <t>RCS</t>
  </si>
  <si>
    <t>BB</t>
  </si>
  <si>
    <t>MJ</t>
  </si>
  <si>
    <t>DSI</t>
  </si>
  <si>
    <t>MRI</t>
  </si>
  <si>
    <t>Rismanchi</t>
  </si>
  <si>
    <t>Mansour</t>
  </si>
  <si>
    <t>LT</t>
  </si>
  <si>
    <t>MRO</t>
  </si>
  <si>
    <t>Grote</t>
  </si>
  <si>
    <t>Keller, B.</t>
  </si>
  <si>
    <t>Keller, G.</t>
  </si>
  <si>
    <t>Perry, D.</t>
  </si>
  <si>
    <t>Thiry, F.</t>
  </si>
  <si>
    <t>Thiry, L.</t>
  </si>
  <si>
    <t>Wrobel, T.</t>
  </si>
  <si>
    <t>Great Bear</t>
  </si>
  <si>
    <t>GHIN #</t>
  </si>
  <si>
    <t>Twisted Dunes</t>
  </si>
  <si>
    <t>Equity Analysis - Total</t>
  </si>
  <si>
    <t>GN</t>
  </si>
  <si>
    <t>MS</t>
  </si>
  <si>
    <t>Cypress Woods</t>
  </si>
  <si>
    <t>GC</t>
  </si>
  <si>
    <t>JRU</t>
  </si>
  <si>
    <t>REV</t>
  </si>
  <si>
    <t>REM</t>
  </si>
  <si>
    <t>DC</t>
  </si>
  <si>
    <t>JPT</t>
  </si>
  <si>
    <t>RCJ</t>
  </si>
  <si>
    <t>Chg</t>
  </si>
  <si>
    <t>DPR</t>
  </si>
  <si>
    <t>TW</t>
  </si>
  <si>
    <t>SS</t>
  </si>
  <si>
    <t>LW</t>
  </si>
  <si>
    <t>WH</t>
  </si>
  <si>
    <t>EK</t>
  </si>
  <si>
    <t>Heron Glen (W)</t>
  </si>
  <si>
    <t>BK</t>
  </si>
  <si>
    <t>DT</t>
  </si>
  <si>
    <t>*</t>
  </si>
  <si>
    <t>5/17/14</t>
  </si>
  <si>
    <t>5/22/14</t>
  </si>
  <si>
    <t>5/24/14</t>
  </si>
  <si>
    <t>5/31/14</t>
  </si>
  <si>
    <t>6/7/14</t>
  </si>
  <si>
    <t>6/14/14</t>
  </si>
  <si>
    <t>6/21/14</t>
  </si>
  <si>
    <t>BN</t>
  </si>
  <si>
    <t>JD</t>
  </si>
  <si>
    <t>7/5/14</t>
  </si>
  <si>
    <t>7/12/14</t>
  </si>
  <si>
    <t>DEL</t>
  </si>
  <si>
    <t>Ellis</t>
  </si>
  <si>
    <t>David</t>
  </si>
  <si>
    <t>7/15/14</t>
  </si>
  <si>
    <t>7/19/14</t>
  </si>
  <si>
    <t>7/23/14</t>
  </si>
  <si>
    <t>Dunegrass (ME)</t>
  </si>
  <si>
    <t>7/29/14</t>
  </si>
  <si>
    <t>Trump National Bedminster</t>
  </si>
  <si>
    <t>8/7/14</t>
  </si>
  <si>
    <t>8/9/14</t>
  </si>
  <si>
    <t>8/13/14</t>
  </si>
  <si>
    <t>8/16/14</t>
  </si>
  <si>
    <t>8/20/14</t>
  </si>
  <si>
    <t>8/23/14</t>
  </si>
  <si>
    <t>8/30/14</t>
  </si>
  <si>
    <t>9/3/14</t>
  </si>
  <si>
    <t>9/6/14</t>
  </si>
  <si>
    <t>9/13/14</t>
  </si>
  <si>
    <t>9/17/14</t>
  </si>
  <si>
    <t>Harkers Hollow</t>
  </si>
  <si>
    <t>9/20/14</t>
  </si>
  <si>
    <t>9/27/14</t>
  </si>
  <si>
    <t>10/4/14</t>
  </si>
  <si>
    <t>10/6/14</t>
  </si>
  <si>
    <t>10/7/14</t>
  </si>
  <si>
    <t>10/8/14</t>
  </si>
  <si>
    <t>10/9/14</t>
  </si>
  <si>
    <t>10/25/14</t>
  </si>
  <si>
    <t>Shoregate</t>
  </si>
  <si>
    <t>10/26/14</t>
  </si>
  <si>
    <t>10/21/14</t>
  </si>
  <si>
    <t>GK3</t>
  </si>
  <si>
    <t>BRA</t>
  </si>
  <si>
    <t>Forest Glen</t>
  </si>
  <si>
    <t>Royal Palm</t>
  </si>
  <si>
    <t>Stoneybrook</t>
  </si>
  <si>
    <t>Yusko</t>
  </si>
  <si>
    <t>Gary</t>
  </si>
  <si>
    <t>The Landings</t>
  </si>
  <si>
    <t>IM(2)</t>
  </si>
  <si>
    <t>Pierson, Russell</t>
  </si>
  <si>
    <t>Pocono Manor</t>
  </si>
  <si>
    <t>Raritan Landing</t>
  </si>
  <si>
    <t>Mount Airy</t>
  </si>
  <si>
    <t>Fernwood</t>
  </si>
  <si>
    <t>Shawnee (R/B)</t>
  </si>
  <si>
    <t>Blue Ridge Trail (R/T)</t>
  </si>
  <si>
    <t>Barefoot Norman</t>
  </si>
  <si>
    <t>3/5/15</t>
  </si>
  <si>
    <t>3/6/15</t>
  </si>
  <si>
    <t>Thistle (S/M)</t>
  </si>
  <si>
    <t>3/7/15</t>
  </si>
  <si>
    <t>River Hills</t>
  </si>
  <si>
    <t>3/8/15</t>
  </si>
  <si>
    <t>Heather Glen (R/W)</t>
  </si>
  <si>
    <t>Heather Glen</t>
  </si>
  <si>
    <t>Tufts, Tony</t>
  </si>
  <si>
    <t>4/4/15</t>
  </si>
  <si>
    <t>GY</t>
  </si>
  <si>
    <t>Fox Hollow</t>
  </si>
  <si>
    <t>4/18/15</t>
  </si>
  <si>
    <t>4/25/15</t>
  </si>
  <si>
    <t>5/2/15</t>
  </si>
  <si>
    <t>JGR</t>
  </si>
  <si>
    <t>5/9/15</t>
  </si>
  <si>
    <t>Griffith</t>
  </si>
  <si>
    <t>Jay</t>
  </si>
  <si>
    <t>5/16/15</t>
  </si>
  <si>
    <t>Farmstead</t>
  </si>
  <si>
    <t>5/21/16</t>
  </si>
  <si>
    <t>5/23/15</t>
  </si>
  <si>
    <t>Heron Glen (B)</t>
  </si>
  <si>
    <t>5/30/15</t>
  </si>
  <si>
    <t>6/6/15</t>
  </si>
  <si>
    <t>6/11/15</t>
  </si>
  <si>
    <t>6/20/15</t>
  </si>
  <si>
    <t>6/27/15</t>
  </si>
  <si>
    <t>7/2/15</t>
  </si>
  <si>
    <t>7/11/15</t>
  </si>
  <si>
    <t>7/14/15</t>
  </si>
  <si>
    <t>7/16/15</t>
  </si>
  <si>
    <t>7/25/15</t>
  </si>
  <si>
    <t>Apple Hill (NH)</t>
  </si>
  <si>
    <t>Rochester (NH)</t>
  </si>
  <si>
    <t>Nonesuch River (ME)</t>
  </si>
  <si>
    <t>8/1/15</t>
  </si>
  <si>
    <t>8/5/15</t>
  </si>
  <si>
    <t>8/8/15</t>
  </si>
  <si>
    <t>8/12/15</t>
  </si>
  <si>
    <t>8/15/15</t>
  </si>
  <si>
    <t>Quail Brook OLD</t>
  </si>
  <si>
    <t>8/22/15</t>
  </si>
  <si>
    <t>8/29/15</t>
  </si>
  <si>
    <t>8/31/15</t>
  </si>
  <si>
    <t>9/5/15</t>
  </si>
  <si>
    <t>9/9/15</t>
  </si>
  <si>
    <t>9/11/15</t>
  </si>
  <si>
    <t>9/12/15</t>
  </si>
  <si>
    <t>9/19/15</t>
  </si>
  <si>
    <t>9/26/15</t>
  </si>
  <si>
    <t>9/25/15</t>
  </si>
  <si>
    <t>Quail  Brook OLD</t>
  </si>
  <si>
    <t>Hunter's Creek</t>
  </si>
  <si>
    <t>Falcon's Fire</t>
  </si>
  <si>
    <t>Boyne Mtn - Monument</t>
  </si>
  <si>
    <t>Boyne Mtn - Alpine</t>
  </si>
  <si>
    <t>Eagle Eye</t>
  </si>
  <si>
    <t>10/3/15</t>
  </si>
  <si>
    <t>Innisbrook Island</t>
  </si>
  <si>
    <t>Innisbrook North</t>
  </si>
  <si>
    <t>10/5/15</t>
  </si>
  <si>
    <t>10/6/15</t>
  </si>
  <si>
    <t>10/7/15</t>
  </si>
  <si>
    <t>10/8/15</t>
  </si>
  <si>
    <t>10/9/15</t>
  </si>
  <si>
    <t>10/10/15</t>
  </si>
  <si>
    <t>Innisbrook South</t>
  </si>
  <si>
    <t>Fiddlesticks</t>
  </si>
  <si>
    <t>Pelican Marsh</t>
  </si>
  <si>
    <t>Meditera</t>
  </si>
  <si>
    <t>Wrobel</t>
  </si>
  <si>
    <t>Ceglia Jr</t>
  </si>
  <si>
    <t>10/17/15</t>
  </si>
  <si>
    <t>10/23/15</t>
  </si>
  <si>
    <t>10/24/15</t>
  </si>
  <si>
    <t>10/25/15</t>
  </si>
  <si>
    <t>Cliffs Keowee Vineyards</t>
  </si>
  <si>
    <t>Cliffs Glassy</t>
  </si>
  <si>
    <t>Cliffs Mountain Park</t>
  </si>
  <si>
    <t>Cliffs Keowee</t>
  </si>
  <si>
    <t>Cliffs Mtn Park</t>
  </si>
  <si>
    <t>10/28/15</t>
  </si>
  <si>
    <t>Galloping Hill</t>
  </si>
  <si>
    <t>10/31/15</t>
  </si>
  <si>
    <t>Royce Brook</t>
  </si>
  <si>
    <t>Copper Hill</t>
  </si>
  <si>
    <t>Stanton Ridge</t>
  </si>
  <si>
    <t>Suburban</t>
  </si>
  <si>
    <t>Rock Spring</t>
  </si>
  <si>
    <t>Deal</t>
  </si>
  <si>
    <t>Ceglia Sr</t>
  </si>
  <si>
    <t>Perry</t>
  </si>
  <si>
    <t>Thiry, L</t>
  </si>
  <si>
    <t>Keller B</t>
  </si>
  <si>
    <t>Keller G</t>
  </si>
  <si>
    <t>x</t>
  </si>
  <si>
    <t>Sea Oaks</t>
  </si>
  <si>
    <t>Arrowhead Naples, FL</t>
  </si>
  <si>
    <t>Northdale</t>
  </si>
  <si>
    <t>MJ(2)</t>
  </si>
  <si>
    <t>MRO(2)</t>
  </si>
  <si>
    <t>Heritage Harbor (FL)</t>
  </si>
  <si>
    <t>Westchase</t>
  </si>
  <si>
    <t>Claw at USF Gold</t>
  </si>
  <si>
    <t>2/18/16</t>
  </si>
  <si>
    <t>2/19/16</t>
  </si>
  <si>
    <t>Cypress Woods III FL</t>
  </si>
  <si>
    <t>Palmetto Pines FL</t>
  </si>
  <si>
    <t>Palmetto Pines</t>
  </si>
  <si>
    <t>Seaview Bay</t>
  </si>
  <si>
    <t>MSO</t>
  </si>
  <si>
    <t>Smoot</t>
  </si>
  <si>
    <t>Matt</t>
  </si>
  <si>
    <t>Forsgate Banks</t>
  </si>
  <si>
    <t>MJ(3)</t>
  </si>
  <si>
    <t>4/2/16</t>
  </si>
  <si>
    <t>4/7/16</t>
  </si>
  <si>
    <t>Tobacco Road NC</t>
  </si>
  <si>
    <t>4/8/16</t>
  </si>
  <si>
    <t>Southern Pines NC</t>
  </si>
  <si>
    <t>4/9/16</t>
  </si>
  <si>
    <t>Mid South NC</t>
  </si>
  <si>
    <t>4/10/16</t>
  </si>
  <si>
    <t>Little River NC</t>
  </si>
  <si>
    <t>Little River (NC)</t>
  </si>
  <si>
    <t>Mid South (NC)</t>
  </si>
  <si>
    <t>Southern Pines (NC)</t>
  </si>
  <si>
    <t>Tobacco Road (NC)</t>
  </si>
  <si>
    <t>REM(3)</t>
  </si>
  <si>
    <t>REM(2)</t>
  </si>
  <si>
    <t>4/14/16</t>
  </si>
  <si>
    <t>4/6/16</t>
  </si>
  <si>
    <t>MB Natl Kings</t>
  </si>
  <si>
    <t>Heritage</t>
  </si>
  <si>
    <t>Blackmoor</t>
  </si>
  <si>
    <t>Wild Wing Avocet</t>
  </si>
  <si>
    <t>Heritage SC</t>
  </si>
  <si>
    <t>4/16/16</t>
  </si>
  <si>
    <t>4/23/16</t>
  </si>
  <si>
    <t>4/30/16</t>
  </si>
  <si>
    <t>5/7/16</t>
  </si>
  <si>
    <t>5/4/16</t>
  </si>
  <si>
    <t>5/12/16</t>
  </si>
  <si>
    <t>5/14/16</t>
  </si>
  <si>
    <t>0365609</t>
  </si>
  <si>
    <t>5/18/16</t>
  </si>
  <si>
    <t>5/25/16</t>
  </si>
  <si>
    <t>5/28/16</t>
  </si>
  <si>
    <t>6/2/16</t>
  </si>
  <si>
    <t>Berkshire Valley</t>
  </si>
  <si>
    <t>6/4/16</t>
  </si>
  <si>
    <t>6/11/16</t>
  </si>
  <si>
    <t>6/15/16</t>
  </si>
  <si>
    <t>DNF</t>
  </si>
  <si>
    <t>6/18/16</t>
  </si>
  <si>
    <t>6/23/16</t>
  </si>
  <si>
    <t>Brooklake</t>
  </si>
  <si>
    <t>6/25/16</t>
  </si>
  <si>
    <t>6/30/16</t>
  </si>
  <si>
    <t>7/2/16</t>
  </si>
  <si>
    <t>7/6/16</t>
  </si>
  <si>
    <t>7/9/16</t>
  </si>
  <si>
    <t>7/10/16</t>
  </si>
  <si>
    <t>Mt. Airy</t>
  </si>
  <si>
    <t>Mt. Airy (PA)</t>
  </si>
  <si>
    <t>7/12/16</t>
  </si>
  <si>
    <t>7/16/16</t>
  </si>
  <si>
    <t>Berkshire Valley (White)</t>
  </si>
  <si>
    <t>7/17/16</t>
  </si>
  <si>
    <t>North Berwick</t>
  </si>
  <si>
    <t>7/20/16</t>
  </si>
  <si>
    <t>High Bridge Hills</t>
  </si>
  <si>
    <t>7/18/16</t>
  </si>
  <si>
    <t>7/19/16</t>
  </si>
  <si>
    <t>St. Andrews New</t>
  </si>
  <si>
    <t>St. Andrews Old</t>
  </si>
  <si>
    <t>St. Andrews Castle</t>
  </si>
  <si>
    <t>7/21/16</t>
  </si>
  <si>
    <t>Lundin Links</t>
  </si>
  <si>
    <t>7/22/16</t>
  </si>
  <si>
    <t>Gleneagles Kings</t>
  </si>
  <si>
    <t>7/23/16</t>
  </si>
  <si>
    <t>Kingbairns</t>
  </si>
  <si>
    <t>7/24/16</t>
  </si>
  <si>
    <t>Kingsbairn</t>
  </si>
  <si>
    <t>7/28/16</t>
  </si>
  <si>
    <t>7/30/16</t>
  </si>
  <si>
    <t>8/6/16</t>
  </si>
  <si>
    <t>8/8/16</t>
  </si>
  <si>
    <t>8/9/16</t>
  </si>
  <si>
    <t>8/10/16</t>
  </si>
  <si>
    <t>8/11/16</t>
  </si>
  <si>
    <t>8/13/16</t>
  </si>
  <si>
    <t>8/18/16</t>
  </si>
  <si>
    <t>Heron Glan (W)</t>
  </si>
  <si>
    <t>Born 1928</t>
  </si>
  <si>
    <t>8/20/16</t>
  </si>
  <si>
    <t>8/23/16</t>
  </si>
  <si>
    <t>8/25/16</t>
  </si>
  <si>
    <t>8/27/16</t>
  </si>
  <si>
    <t>8/31/16</t>
  </si>
  <si>
    <t>Rutgers</t>
  </si>
  <si>
    <t>9/3/16</t>
  </si>
  <si>
    <t>9/2/16</t>
  </si>
  <si>
    <t>9/7/16</t>
  </si>
  <si>
    <t>9/8/16</t>
  </si>
  <si>
    <t>9/9/16</t>
  </si>
  <si>
    <t>9/10/16</t>
  </si>
  <si>
    <t>9/14/16</t>
  </si>
  <si>
    <t>9/17/16</t>
  </si>
  <si>
    <t>MKU</t>
  </si>
  <si>
    <t>Kukoff</t>
  </si>
  <si>
    <t>9/20/16</t>
  </si>
  <si>
    <t>9/24/16</t>
  </si>
  <si>
    <t>9/24/26</t>
  </si>
  <si>
    <t>9/29/16</t>
  </si>
  <si>
    <t>9/30/16</t>
  </si>
  <si>
    <t>Cliffs at Keowee</t>
  </si>
  <si>
    <t>10/3/16</t>
  </si>
  <si>
    <t>10/1/16</t>
  </si>
  <si>
    <t>Cliffs Walnut Cove</t>
  </si>
  <si>
    <t>10/2/16</t>
  </si>
  <si>
    <t>10/4/16</t>
  </si>
  <si>
    <t>10/5/16</t>
  </si>
  <si>
    <t>10/6/16</t>
  </si>
  <si>
    <t>Cliffs Valley</t>
  </si>
  <si>
    <t>10/8/16</t>
  </si>
  <si>
    <t>Innisbrook Copperhead</t>
  </si>
  <si>
    <t>10/12/16</t>
  </si>
  <si>
    <t>10/15/16</t>
  </si>
  <si>
    <t>10/20/16</t>
  </si>
  <si>
    <t>10/22/16</t>
  </si>
  <si>
    <t>10/26/16</t>
  </si>
  <si>
    <t>10/29/16</t>
  </si>
  <si>
    <t>X</t>
  </si>
  <si>
    <t>Total Ts</t>
  </si>
  <si>
    <t>15-19</t>
  </si>
  <si>
    <t>20-24</t>
  </si>
  <si>
    <t>25&gt;</t>
  </si>
  <si>
    <t>1/13/17</t>
  </si>
  <si>
    <t>Eagle Lakes</t>
  </si>
  <si>
    <t>1/14/17</t>
  </si>
  <si>
    <t>Valencia</t>
  </si>
  <si>
    <t>1/5/17</t>
  </si>
  <si>
    <t>1/15/17</t>
  </si>
  <si>
    <t>Tie 1st</t>
  </si>
  <si>
    <t>MJ(4)</t>
  </si>
  <si>
    <t>IM(3)</t>
  </si>
  <si>
    <t>MRO(3)</t>
  </si>
  <si>
    <t>REM(4)</t>
  </si>
  <si>
    <t>1/19/17</t>
  </si>
  <si>
    <t>MJ(5)</t>
  </si>
  <si>
    <t>REM(5)</t>
  </si>
  <si>
    <t>1/21/17</t>
  </si>
  <si>
    <t>JRI(2)</t>
  </si>
  <si>
    <t>DG(2)</t>
  </si>
  <si>
    <t>BB(2)</t>
  </si>
  <si>
    <t>DPE(2)</t>
  </si>
  <si>
    <t>1/26/17</t>
  </si>
  <si>
    <t>DC(2)</t>
  </si>
  <si>
    <t>REM(6)</t>
  </si>
  <si>
    <t>MJ(6)</t>
  </si>
  <si>
    <t>1/28/17</t>
  </si>
  <si>
    <t>1/30/17</t>
  </si>
  <si>
    <t>Stoney Brook</t>
  </si>
  <si>
    <t>JPT(2)</t>
  </si>
  <si>
    <t>MS(2)</t>
  </si>
  <si>
    <t>4B</t>
  </si>
  <si>
    <t>IM(4)</t>
  </si>
  <si>
    <t>JRI(3)</t>
  </si>
  <si>
    <t>DG(3)</t>
  </si>
  <si>
    <t>1/31/17</t>
  </si>
  <si>
    <t>Twin Eagles</t>
  </si>
  <si>
    <t>MS(3)</t>
  </si>
  <si>
    <t>JPT(3)</t>
  </si>
  <si>
    <t>2/2/17</t>
  </si>
  <si>
    <t>Harbor Pines</t>
  </si>
  <si>
    <t>MJ(7)</t>
  </si>
  <si>
    <t>REM(7)</t>
  </si>
  <si>
    <t>2/1/17</t>
  </si>
  <si>
    <t>Twin Eagles Talon</t>
  </si>
  <si>
    <t>JPT(4)</t>
  </si>
  <si>
    <t>MS(4)</t>
  </si>
  <si>
    <t>IM(5)</t>
  </si>
  <si>
    <t>MS(5)</t>
  </si>
  <si>
    <t>JPT(5)</t>
  </si>
  <si>
    <t>LT(2)</t>
  </si>
  <si>
    <t>MRO(5)</t>
  </si>
  <si>
    <t>MRO(4)</t>
  </si>
  <si>
    <t>2/4/17</t>
  </si>
  <si>
    <t>RF(2)</t>
  </si>
  <si>
    <t>BRA(2)</t>
  </si>
  <si>
    <t>MRI(2)</t>
  </si>
  <si>
    <t>JRI(4)</t>
  </si>
  <si>
    <t>1st, 4G</t>
  </si>
  <si>
    <t>1st, 4NE</t>
  </si>
  <si>
    <t>2/6/17</t>
  </si>
  <si>
    <t>Cypress Woods III</t>
  </si>
  <si>
    <t>MRO(6)</t>
  </si>
  <si>
    <t>IM(6)</t>
  </si>
  <si>
    <t>2/8/17</t>
  </si>
  <si>
    <t>MJ(8)</t>
  </si>
  <si>
    <t>REM(8)</t>
  </si>
  <si>
    <t>JRI(5)</t>
  </si>
  <si>
    <t>2/13/17</t>
  </si>
  <si>
    <t>2/14/17</t>
  </si>
  <si>
    <t>Palmetto Pine</t>
  </si>
  <si>
    <t>Copperhead FL</t>
  </si>
  <si>
    <t>Johnny (38-52)</t>
  </si>
  <si>
    <t>3 NE, 3 Net 1's on Par 3s</t>
  </si>
  <si>
    <t>MRO(7)</t>
  </si>
  <si>
    <t>MRO(8)</t>
  </si>
  <si>
    <t>FT(2)</t>
  </si>
  <si>
    <t>IM(7)</t>
  </si>
  <si>
    <t>IM(8)</t>
  </si>
  <si>
    <t>2/16/17</t>
  </si>
  <si>
    <t>REM(9)</t>
  </si>
  <si>
    <t>JRI(6)</t>
  </si>
  <si>
    <t>MJ(9)</t>
  </si>
  <si>
    <t>2/18/17</t>
  </si>
  <si>
    <t>RF(3)</t>
  </si>
  <si>
    <t>MSO(2)</t>
  </si>
  <si>
    <t>2/19/17</t>
  </si>
  <si>
    <t>GC(2)</t>
  </si>
  <si>
    <t>IM(9)</t>
  </si>
  <si>
    <t>MRO(9)</t>
  </si>
  <si>
    <t>2/23/17</t>
  </si>
  <si>
    <t>Seaview</t>
  </si>
  <si>
    <t>JRI(7)</t>
  </si>
  <si>
    <t>2/25/17</t>
  </si>
  <si>
    <t>MRI(3)</t>
  </si>
  <si>
    <t>Johnny (44-55)</t>
  </si>
  <si>
    <t>SS(2)</t>
  </si>
  <si>
    <t>RF(4)</t>
  </si>
  <si>
    <t>JGR(2)</t>
  </si>
  <si>
    <t>13 NB, 6 NE, NP3 5</t>
  </si>
  <si>
    <t>DG(4)</t>
  </si>
  <si>
    <t>71.1/131</t>
  </si>
  <si>
    <t>Pierson, Rusty</t>
  </si>
  <si>
    <t>70.1/126</t>
  </si>
  <si>
    <t>70.1/127</t>
  </si>
  <si>
    <t>71.1/127</t>
  </si>
  <si>
    <t>Heritage Club</t>
  </si>
  <si>
    <t>MB National</t>
  </si>
  <si>
    <t>69.2/126</t>
  </si>
  <si>
    <t>6/1/14</t>
  </si>
  <si>
    <t>6/1/2014</t>
  </si>
  <si>
    <t>3/4/17</t>
  </si>
  <si>
    <t>MRI(4)</t>
  </si>
  <si>
    <t>DPE(3)</t>
  </si>
  <si>
    <t>BRA(3)</t>
  </si>
  <si>
    <t>3/9/17</t>
  </si>
  <si>
    <t>Forsgate</t>
  </si>
  <si>
    <t>MJ(10)</t>
  </si>
  <si>
    <t>REM(10)</t>
  </si>
  <si>
    <t>JRI(8)</t>
  </si>
  <si>
    <t>3/10/17</t>
  </si>
  <si>
    <t>Forest Glen - Forest FL</t>
  </si>
  <si>
    <t>GC(3)</t>
  </si>
  <si>
    <t>3/25/17</t>
  </si>
  <si>
    <t>BB(3)</t>
  </si>
  <si>
    <t>3/27/17</t>
  </si>
  <si>
    <t>1st, N 27 B9, N 58, 14 NB, 3 NE</t>
  </si>
  <si>
    <t>GC(4)</t>
  </si>
  <si>
    <t>FT(3)</t>
  </si>
  <si>
    <t>LT(3)</t>
  </si>
  <si>
    <t>3/23/17</t>
  </si>
  <si>
    <t>JPT(6)</t>
  </si>
  <si>
    <t>4/1/17</t>
  </si>
  <si>
    <t>BB(4)</t>
  </si>
  <si>
    <t>3/29/17</t>
  </si>
  <si>
    <t>3/30/17</t>
  </si>
  <si>
    <t>3/31/17</t>
  </si>
  <si>
    <t>4/2/17</t>
  </si>
  <si>
    <t>4/3/17</t>
  </si>
  <si>
    <t>Preserve at Verdae</t>
  </si>
  <si>
    <t>Johnny (33-44)</t>
  </si>
  <si>
    <t>FT(4)</t>
  </si>
  <si>
    <t>LT(4)</t>
  </si>
  <si>
    <t>Johnny (48-36)</t>
  </si>
  <si>
    <t>FT(5)</t>
  </si>
  <si>
    <t>IM(10)</t>
  </si>
  <si>
    <t>3G</t>
  </si>
  <si>
    <t>MRO(10)</t>
  </si>
  <si>
    <t>Johnny (48-37)</t>
  </si>
  <si>
    <t>GN(2)</t>
  </si>
  <si>
    <t>NO DGA</t>
  </si>
  <si>
    <t>DSI(2)</t>
  </si>
  <si>
    <t>JRI(9)</t>
  </si>
  <si>
    <t>JM(2)</t>
  </si>
  <si>
    <t>REV(2)</t>
  </si>
  <si>
    <t>IM(11)</t>
  </si>
  <si>
    <t>MRO(11)</t>
  </si>
  <si>
    <t>DC(3)</t>
  </si>
  <si>
    <t>Alt Shot not completed weather</t>
  </si>
  <si>
    <t>4/8/17</t>
  </si>
  <si>
    <t>Neshanic Valley (L/M)</t>
  </si>
  <si>
    <t>Johnny (47-35)</t>
  </si>
  <si>
    <t>Johnny (45-35)</t>
  </si>
  <si>
    <t>M - lost DPR 6 &amp; 4</t>
  </si>
  <si>
    <t>M - def JRI 6 &amp; 4</t>
  </si>
  <si>
    <t>4/15/17</t>
  </si>
  <si>
    <t>Removed shoes and socks on #8</t>
  </si>
  <si>
    <t>Johnny (46-36)</t>
  </si>
  <si>
    <t>RCJ(2)</t>
  </si>
  <si>
    <t>Johnny (52-38)</t>
  </si>
  <si>
    <t>5/15/17</t>
  </si>
  <si>
    <t>MSO(3)</t>
  </si>
  <si>
    <t>EK(2)</t>
  </si>
  <si>
    <t>DPR(2)</t>
  </si>
  <si>
    <t>4/19/17</t>
  </si>
  <si>
    <t>MRI(5)</t>
  </si>
  <si>
    <t>1st, EAGLE #5 Lake, 75 yds</t>
  </si>
  <si>
    <t>4/22/17</t>
  </si>
  <si>
    <t>MRI(6)</t>
  </si>
  <si>
    <t>13 NB, 4 NE</t>
  </si>
  <si>
    <t>DG(5)</t>
  </si>
  <si>
    <t>M - def IM   2 &amp; 1</t>
  </si>
  <si>
    <t>RF(5)</t>
  </si>
  <si>
    <t>MS(6)</t>
  </si>
  <si>
    <t>REM(11)</t>
  </si>
  <si>
    <t>M - lost JGR   6 &amp; 5</t>
  </si>
  <si>
    <t>M - def MJ  6 &amp; 5</t>
  </si>
  <si>
    <t>M - lost RF 2 &amp; 1</t>
  </si>
  <si>
    <t>MJ(11)</t>
  </si>
  <si>
    <t>4/27/17</t>
  </si>
  <si>
    <t>JPT(7)</t>
  </si>
  <si>
    <t>JRI(10)</t>
  </si>
  <si>
    <t>4/29/17</t>
  </si>
  <si>
    <t>Tie 1st.  PM - def DG &amp; BRA TB</t>
  </si>
  <si>
    <t>PM - lost DPR &amp; JRU TB</t>
  </si>
  <si>
    <t>DPR(3)</t>
  </si>
  <si>
    <t>BRA(4)</t>
  </si>
  <si>
    <t>PM - lost - DPR &amp; JRU TB</t>
  </si>
  <si>
    <t>BN(2)</t>
  </si>
  <si>
    <t>3 NE</t>
  </si>
  <si>
    <t>Johnny (37-47)</t>
  </si>
  <si>
    <t>5/4/17</t>
  </si>
  <si>
    <t>MKU(2)</t>
  </si>
  <si>
    <t>JGR(3)</t>
  </si>
  <si>
    <t>5/6/17</t>
  </si>
  <si>
    <t>MKU(3)</t>
  </si>
  <si>
    <t>GY(2)</t>
  </si>
  <si>
    <t>M - def MRI 4 &amp; 3</t>
  </si>
  <si>
    <t>M - lost SS  4 &amp; 3</t>
  </si>
  <si>
    <t>SS(3)</t>
  </si>
  <si>
    <t>5/11/17</t>
  </si>
  <si>
    <t>JPT(8)</t>
  </si>
  <si>
    <t>MS(7)</t>
  </si>
  <si>
    <t>DPE(4)</t>
  </si>
  <si>
    <t>5/18/17</t>
  </si>
  <si>
    <t>DPE(5)</t>
  </si>
  <si>
    <t>DPR(4)</t>
  </si>
  <si>
    <t>Johnny (44-33)</t>
  </si>
  <si>
    <t>5/20/17</t>
  </si>
  <si>
    <t>1st, WS Qualifier, 1 Over Par Gross, Won by 7 shots</t>
  </si>
  <si>
    <t>M - lost MS 7 &amp; 5, SuperJohnny (52-33)</t>
  </si>
  <si>
    <t>5/20/17 (s)</t>
  </si>
  <si>
    <t>JPT(9)</t>
  </si>
  <si>
    <t>MS(8)</t>
  </si>
  <si>
    <t>M - def EK 7 &amp; 5</t>
  </si>
  <si>
    <t>10 Eq, SuperJohnny (51-35)</t>
  </si>
  <si>
    <t>M - lost TW 1 Up</t>
  </si>
  <si>
    <t>BK(2)</t>
  </si>
  <si>
    <t>10 Eq., Johnny (52-39)</t>
  </si>
  <si>
    <t>JRU(2)</t>
  </si>
  <si>
    <t>M - def JGR1 Up</t>
  </si>
  <si>
    <t>M - def JRU 4 &amp; 3, Johnny (43-33)</t>
  </si>
  <si>
    <t>M - lost DG 4 &amp; 3</t>
  </si>
  <si>
    <t>SS(4)</t>
  </si>
  <si>
    <t>5/22/17</t>
  </si>
  <si>
    <t>Johnny (55-44)</t>
  </si>
  <si>
    <t>5/26/17</t>
  </si>
  <si>
    <t>DPE(6)</t>
  </si>
  <si>
    <t>5/27/17</t>
  </si>
  <si>
    <t>RCJ(3)</t>
  </si>
  <si>
    <t>1st, 11 NB</t>
  </si>
  <si>
    <t>JPT(10)</t>
  </si>
  <si>
    <t>3 G</t>
  </si>
  <si>
    <t>GY(3)</t>
  </si>
  <si>
    <t>M - tied LT</t>
  </si>
  <si>
    <t>5/29/17</t>
  </si>
  <si>
    <t>1st  4G</t>
  </si>
  <si>
    <t>6/1/17</t>
  </si>
  <si>
    <t>Captains (MA)</t>
  </si>
  <si>
    <t>MJ(12)</t>
  </si>
  <si>
    <t>REM(12)</t>
  </si>
  <si>
    <t>JRI(11)</t>
  </si>
  <si>
    <t>6/2/17</t>
  </si>
  <si>
    <t>6/3/17</t>
  </si>
  <si>
    <t>6/4/17</t>
  </si>
  <si>
    <t>Hyannis</t>
  </si>
  <si>
    <t>Cranberry Valley</t>
  </si>
  <si>
    <t>Old Barnstable</t>
  </si>
  <si>
    <t>Hyannis (MA)</t>
  </si>
  <si>
    <t>MJ(13)</t>
  </si>
  <si>
    <t>REM(13)</t>
  </si>
  <si>
    <t>JRI(12)</t>
  </si>
  <si>
    <t>Cranberry Valley (MA)</t>
  </si>
  <si>
    <t>MJ(14)</t>
  </si>
  <si>
    <t>REM(14)</t>
  </si>
  <si>
    <t>JRI(13)</t>
  </si>
  <si>
    <t>Old Barnstable (MA)</t>
  </si>
  <si>
    <t>MJ(15)</t>
  </si>
  <si>
    <t>REM(15)</t>
  </si>
  <si>
    <t>JRI(14)</t>
  </si>
  <si>
    <t>1st  12 NB</t>
  </si>
  <si>
    <t>MKU(4)</t>
  </si>
  <si>
    <t>JGR(4)</t>
  </si>
  <si>
    <t>AK</t>
  </si>
  <si>
    <t>BK(3)</t>
  </si>
  <si>
    <t>EK(3)</t>
  </si>
  <si>
    <t>Keller, A.</t>
  </si>
  <si>
    <t>WH(2)</t>
  </si>
  <si>
    <t>M - def BRA 2 &amp; 1</t>
  </si>
  <si>
    <t>M - lost FT 2 &amp; 1</t>
  </si>
  <si>
    <t>DEL(2)</t>
  </si>
  <si>
    <t>M - def MSO 8 &amp; 7</t>
  </si>
  <si>
    <t>Keller, A</t>
  </si>
  <si>
    <t>Andrew</t>
  </si>
  <si>
    <t>Super Johnny (46-61)</t>
  </si>
  <si>
    <t>6/3/17(s)</t>
  </si>
  <si>
    <t>M - lost GC 8 &amp; 7</t>
  </si>
  <si>
    <t>06/10/17</t>
  </si>
  <si>
    <t>6/14/17</t>
  </si>
  <si>
    <t>6/17/17</t>
  </si>
  <si>
    <t>6/8/17</t>
  </si>
  <si>
    <t>6/12/17</t>
  </si>
  <si>
    <t>Skytop</t>
  </si>
  <si>
    <t>Super Johnny (42-57)</t>
  </si>
  <si>
    <t>6/10/17</t>
  </si>
  <si>
    <t>BRA(5)</t>
  </si>
  <si>
    <t>MSO(4)</t>
  </si>
  <si>
    <t>Sky Top</t>
  </si>
  <si>
    <t>M - Tied DPE</t>
  </si>
  <si>
    <t>6/29/17</t>
  </si>
  <si>
    <t>6/24/17</t>
  </si>
  <si>
    <t>Prev</t>
  </si>
  <si>
    <t>HI</t>
  </si>
  <si>
    <t>71.8/132</t>
  </si>
  <si>
    <t>1st, WS Qualifier, N 25 F9, 15 NB, 4 NE</t>
  </si>
  <si>
    <t>M - lost DPR 1 Up</t>
  </si>
  <si>
    <t>M - def JPT 1 Up</t>
  </si>
  <si>
    <t>P - def BK &amp; TW +2, 4 B, 4 NE</t>
  </si>
  <si>
    <t>P - def BK &amp; TW +2</t>
  </si>
  <si>
    <t>TW(2)</t>
  </si>
  <si>
    <t>P - lost RCJ &amp; RF +2</t>
  </si>
  <si>
    <t>P - def JGR &amp; MSO +5</t>
  </si>
  <si>
    <t>IM(12)</t>
  </si>
  <si>
    <t>P - lost BB &amp; BN  +5, 3S</t>
  </si>
  <si>
    <t>WH(3)</t>
  </si>
  <si>
    <t>FT(6)</t>
  </si>
  <si>
    <t>DPE(7)</t>
  </si>
  <si>
    <t>MRI(7)</t>
  </si>
  <si>
    <t>Super Johnny (52-37)</t>
  </si>
  <si>
    <t>6/14/17(s)</t>
  </si>
  <si>
    <t>P - def FT &amp; LT +4</t>
  </si>
  <si>
    <t>P - lost DPE &amp; MS +4</t>
  </si>
  <si>
    <t>P - lost DPE &amp; MS +4  M - lost DPE  3 &amp; 1</t>
  </si>
  <si>
    <t>1st, 3 B P - def FT &amp; LT +4  M - def LT 3 &amp; 1</t>
  </si>
  <si>
    <t>P - def IM &amp; SS +6</t>
  </si>
  <si>
    <t>P - lost DEL &amp; GY +6</t>
  </si>
  <si>
    <t>P - lost DEL &amp; GY +6, Johnny (48-37), 12 EQ</t>
  </si>
  <si>
    <t>P - def JPT &amp; MRO +9</t>
  </si>
  <si>
    <t>P - lost GC &amp; EK +9</t>
  </si>
  <si>
    <t>GC(5)</t>
  </si>
  <si>
    <t>DPR(5)</t>
  </si>
  <si>
    <t>MSO(5)</t>
  </si>
  <si>
    <t>JPT(11)</t>
  </si>
  <si>
    <t>DPE(8)</t>
  </si>
  <si>
    <t>JD(2)</t>
  </si>
  <si>
    <t>JRI(15)</t>
  </si>
  <si>
    <t>MSO(6)</t>
  </si>
  <si>
    <t>10 EQ</t>
  </si>
  <si>
    <t>7/1/17</t>
  </si>
  <si>
    <t>JRU(3)</t>
  </si>
  <si>
    <t>JRI(16)</t>
  </si>
  <si>
    <t>MJ(16)</t>
  </si>
  <si>
    <t>DPR(6)</t>
  </si>
  <si>
    <t>13 EQ, Super Johnny (39-55)</t>
  </si>
  <si>
    <t>7/1/17(s)</t>
  </si>
  <si>
    <t>7/3/17</t>
  </si>
  <si>
    <t>3 B</t>
  </si>
  <si>
    <t>1st, N 29 F9, 4 NE</t>
  </si>
  <si>
    <t>BRA(6)</t>
  </si>
  <si>
    <t>REV(3)</t>
  </si>
  <si>
    <t>REM(16)</t>
  </si>
  <si>
    <t>JRI(17)</t>
  </si>
  <si>
    <t>MJ(17)</t>
  </si>
  <si>
    <t>7/6/17</t>
  </si>
  <si>
    <t>DPR(7)</t>
  </si>
  <si>
    <t>7/8/17</t>
  </si>
  <si>
    <t>JPT(12)</t>
  </si>
  <si>
    <t>MS(9)</t>
  </si>
  <si>
    <t>M - lost MS 5 &amp; 3</t>
  </si>
  <si>
    <t>M - def RCJ 5 &amp; 3</t>
  </si>
  <si>
    <t>1st, WS Qualifier</t>
  </si>
  <si>
    <t>GY(4)</t>
  </si>
  <si>
    <t>M - tied FT</t>
  </si>
  <si>
    <t>M - tied GC, 3 NE</t>
  </si>
  <si>
    <t>M - def SS 5 &amp; 3</t>
  </si>
  <si>
    <t>7/8/18</t>
  </si>
  <si>
    <t>M - lost BN 5 &amp; 3</t>
  </si>
  <si>
    <t>Johnny (47-59), 10 Eq</t>
  </si>
  <si>
    <t>6/10/17(s)</t>
  </si>
  <si>
    <t>M - def RF 2 Up</t>
  </si>
  <si>
    <t>M - lost BB 2 Up</t>
  </si>
  <si>
    <t>DG(6)</t>
  </si>
  <si>
    <t>M - lost DG 6 &amp; 5</t>
  </si>
  <si>
    <t>M - def DEL 6 &amp; 5</t>
  </si>
  <si>
    <t>DEL(3)</t>
  </si>
  <si>
    <t>RF(6)</t>
  </si>
  <si>
    <t>7/13/17</t>
  </si>
  <si>
    <t>REM(17)</t>
  </si>
  <si>
    <t>JRI(18)</t>
  </si>
  <si>
    <t>M def REM 1 Up</t>
  </si>
  <si>
    <t>MJ(18)</t>
  </si>
  <si>
    <t>7/15/17</t>
  </si>
  <si>
    <t>EAGLE - #18, 233 yds to 4 ft, Johnny (40-29), N 29 B9, 4 NE, P - def DEL &amp; GY +3</t>
  </si>
  <si>
    <t>P - def DEL &amp; GY +3</t>
  </si>
  <si>
    <t>P - lost RCJ &amp; RF +3</t>
  </si>
  <si>
    <t>M - lost RCJ &amp; RF +3</t>
  </si>
  <si>
    <t>P - lost GC &amp; EK +2</t>
  </si>
  <si>
    <t>P - lost GC &amp; EK +2, Johnny (48-38)</t>
  </si>
  <si>
    <t>P - def DPE &amp; MS +2</t>
  </si>
  <si>
    <t>P - def MJ &amp;  JRI +9</t>
  </si>
  <si>
    <t>P - lost BB &amp; BN +9, 3B</t>
  </si>
  <si>
    <t>JRI(19)</t>
  </si>
  <si>
    <t>P - def MJ &amp; JRI +9</t>
  </si>
  <si>
    <t>MJ(19)</t>
  </si>
  <si>
    <t>Johnny (52-39)</t>
  </si>
  <si>
    <t>7/20/17</t>
  </si>
  <si>
    <t>MJ(20)</t>
  </si>
  <si>
    <t>DPR(8)</t>
  </si>
  <si>
    <t>JRI(20)</t>
  </si>
  <si>
    <t>DPE(9)</t>
  </si>
  <si>
    <t>M - lost DPE 2 Up</t>
  </si>
  <si>
    <t>IM(13)</t>
  </si>
  <si>
    <t>7/22/17</t>
  </si>
  <si>
    <t>1st, 3B</t>
  </si>
  <si>
    <t>MS(10)</t>
  </si>
  <si>
    <t>BK(4)</t>
  </si>
  <si>
    <t>MRI(8)</t>
  </si>
  <si>
    <t>M - def GC 1 Up</t>
  </si>
  <si>
    <t>M - lost FT 1 Up</t>
  </si>
  <si>
    <t>7/18/17</t>
  </si>
  <si>
    <t>Hominy Hills</t>
  </si>
  <si>
    <t>FT(7)</t>
  </si>
  <si>
    <t>LT(5)</t>
  </si>
  <si>
    <t>7/26/17</t>
  </si>
  <si>
    <t>REM(18)</t>
  </si>
  <si>
    <t>JRI(21)</t>
  </si>
  <si>
    <t>MJ(21)</t>
  </si>
  <si>
    <t>MRI(9)</t>
  </si>
  <si>
    <t>7/25/17</t>
  </si>
  <si>
    <t>7/27/17</t>
  </si>
  <si>
    <t>LT(6)</t>
  </si>
  <si>
    <t>1st 9 holes</t>
  </si>
  <si>
    <t>9 holes</t>
  </si>
  <si>
    <t>FT(8)</t>
  </si>
  <si>
    <t>LT(7)</t>
  </si>
  <si>
    <t>WH(4)</t>
  </si>
  <si>
    <t>LW(2)</t>
  </si>
  <si>
    <t>LW(3)</t>
  </si>
  <si>
    <t>DC(4)</t>
  </si>
  <si>
    <t>LT(8)</t>
  </si>
  <si>
    <t>7/29/17</t>
  </si>
  <si>
    <t>1st, N 27 F9, 13 NB   P - def GC &amp; EK +2</t>
  </si>
  <si>
    <t>P - def GC &amp; EK +2</t>
  </si>
  <si>
    <t>BN(3)</t>
  </si>
  <si>
    <t>P - lost BB &amp; BN +2</t>
  </si>
  <si>
    <t>Johnny (35-45)</t>
  </si>
  <si>
    <t>BK(5)</t>
  </si>
  <si>
    <t>8/1/17</t>
  </si>
  <si>
    <t>MKU(5)</t>
  </si>
  <si>
    <t>JGR(5)</t>
  </si>
  <si>
    <t>8/5/17</t>
  </si>
  <si>
    <t>1st, Shot better than age (86)</t>
  </si>
  <si>
    <t>Shot age (86)</t>
  </si>
  <si>
    <t>1st WS Qualifier, Shot better than age (86)</t>
  </si>
  <si>
    <t>Shot better than age (86)</t>
  </si>
  <si>
    <t>JPT(13)</t>
  </si>
  <si>
    <t>Johnny (39-49)</t>
  </si>
  <si>
    <t>AK(2)</t>
  </si>
  <si>
    <t>Neshaic Valley (R/L)</t>
  </si>
  <si>
    <t>REM(19)</t>
  </si>
  <si>
    <t>4 G</t>
  </si>
  <si>
    <t>8/10/17</t>
  </si>
  <si>
    <t>REM(20)</t>
  </si>
  <si>
    <t>JRI(22)</t>
  </si>
  <si>
    <t>MJ(22)</t>
  </si>
  <si>
    <t>8/12/17</t>
  </si>
  <si>
    <t>1st, WS Qualifier, 3 NE, EAGLE #10 5W SW 80 yds</t>
  </si>
  <si>
    <t>N 28 B9, 4 G, Johnny (39-28)</t>
  </si>
  <si>
    <t>N 28 F9</t>
  </si>
  <si>
    <t>SuperJohnny (47-29)</t>
  </si>
  <si>
    <t>8/12/17(s)</t>
  </si>
  <si>
    <t>M - def BN 1 Up, WS Aggregate Winner 276</t>
  </si>
  <si>
    <t>M - lost MS 1 Up</t>
  </si>
  <si>
    <t>AK(3)</t>
  </si>
  <si>
    <t>8/8/17</t>
  </si>
  <si>
    <t>Shawnee</t>
  </si>
  <si>
    <t>FT(9)</t>
  </si>
  <si>
    <t>LT(9)</t>
  </si>
  <si>
    <t>Shawnee (W/B)</t>
  </si>
  <si>
    <t>70.3/127</t>
  </si>
  <si>
    <t>1st, N 28 F9, 3 B</t>
  </si>
  <si>
    <t>8/19/17</t>
  </si>
  <si>
    <t>M - lost TW 4 &amp; 3</t>
  </si>
  <si>
    <t>M - def DPE 4 &amp; 3</t>
  </si>
  <si>
    <t>JPT(14)</t>
  </si>
  <si>
    <t>IM(14)</t>
  </si>
  <si>
    <t>MS(11)</t>
  </si>
  <si>
    <t>Cavallo &amp; Korleski</t>
  </si>
  <si>
    <t>8/23/17</t>
  </si>
  <si>
    <t>Mega Johnny (37-60), 13 Eq</t>
  </si>
  <si>
    <t>SS(5)</t>
  </si>
  <si>
    <t>DPE(10)</t>
  </si>
  <si>
    <t>8/23/17(m)</t>
  </si>
  <si>
    <t>8/26/17</t>
  </si>
  <si>
    <t>1st, N 29 F9, 14 NB</t>
  </si>
  <si>
    <t>BN(4)</t>
  </si>
  <si>
    <t>3NE</t>
  </si>
  <si>
    <t>SuperJohnny (50-34), 16 on 6th hole</t>
  </si>
  <si>
    <t>8/26/17(s)</t>
  </si>
  <si>
    <t>JPT(15)</t>
  </si>
  <si>
    <t>EK(4)</t>
  </si>
  <si>
    <t>IM(15)</t>
  </si>
  <si>
    <t>M - def DG 8 &amp; 6</t>
  </si>
  <si>
    <t>M - def FT 3 &amp; 1</t>
  </si>
  <si>
    <t>M - lost TW 8 &amp; 6</t>
  </si>
  <si>
    <t>BB(5)</t>
  </si>
  <si>
    <t>M - lost BB 3 &amp; 1, SuperJohnny (50-34)</t>
  </si>
  <si>
    <t>8/31/17</t>
  </si>
  <si>
    <t>FT(10)</t>
  </si>
  <si>
    <t>LT(10)</t>
  </si>
  <si>
    <t>8/30/17</t>
  </si>
  <si>
    <t>Barefoot Love</t>
  </si>
  <si>
    <t>GK</t>
  </si>
  <si>
    <t>9/2/17</t>
  </si>
  <si>
    <t>JRU(4)</t>
  </si>
  <si>
    <t>MS(12)</t>
  </si>
  <si>
    <t>Johnny (46-32)</t>
  </si>
  <si>
    <t>9/9/17</t>
  </si>
  <si>
    <t>EK(5)</t>
  </si>
  <si>
    <t>MS(13)</t>
  </si>
  <si>
    <t>P - lost DPR &amp; JRU  +3</t>
  </si>
  <si>
    <t>P - lost DPR &amp; JRU +3</t>
  </si>
  <si>
    <t>P - def RCJ &amp; RF  +3</t>
  </si>
  <si>
    <t>P - def DG &amp; BRA  TB</t>
  </si>
  <si>
    <t>BB(6)</t>
  </si>
  <si>
    <t>JRI(23)</t>
  </si>
  <si>
    <t>MJ(23)</t>
  </si>
  <si>
    <t>4 B, 3 NE, Johnny (31-41)</t>
  </si>
  <si>
    <t>LT(11)</t>
  </si>
  <si>
    <t>FT(11)</t>
  </si>
  <si>
    <t>BRA(7)</t>
  </si>
  <si>
    <t>Ceglia Jr &amp; Fitzgerald</t>
  </si>
  <si>
    <t>9/15/17</t>
  </si>
  <si>
    <t>JD(3)</t>
  </si>
  <si>
    <t>9/16/17</t>
  </si>
  <si>
    <t>N 28 B9, SuoerJohnny (44-28)</t>
  </si>
  <si>
    <t>BN(5)</t>
  </si>
  <si>
    <t>9/15/17(2)</t>
  </si>
  <si>
    <t>JRU(5)</t>
  </si>
  <si>
    <t>DG(7)</t>
  </si>
  <si>
    <t>DG(8)</t>
  </si>
  <si>
    <t>JPT(16)</t>
  </si>
  <si>
    <t>IM(16)</t>
  </si>
  <si>
    <t>3rd-4th</t>
  </si>
  <si>
    <t>Frank Thiry-DGA</t>
  </si>
  <si>
    <t>Jim Petronchak</t>
  </si>
  <si>
    <t>Mike Jeffries</t>
  </si>
  <si>
    <t>Bob Nowark</t>
  </si>
  <si>
    <t>Mansour Rismanchi</t>
  </si>
  <si>
    <t>1st, N29 B9, Johnny (40-29)</t>
  </si>
  <si>
    <t>Johnny (38-48)</t>
  </si>
  <si>
    <t>9/22/17</t>
  </si>
  <si>
    <t>Plainfield</t>
  </si>
  <si>
    <t>REM(21)</t>
  </si>
  <si>
    <t>JRI(24)</t>
  </si>
  <si>
    <t>MJ(24)</t>
  </si>
  <si>
    <t>9/23/17</t>
  </si>
  <si>
    <t>1st, N 29 F9, 14NB, 3NE</t>
  </si>
  <si>
    <t>RF(7)</t>
  </si>
  <si>
    <t>DEL(4)</t>
  </si>
  <si>
    <t>M - tied MS</t>
  </si>
  <si>
    <t>MS(14)</t>
  </si>
  <si>
    <t>M - tied BB</t>
  </si>
  <si>
    <t>MRI(10)</t>
  </si>
  <si>
    <t>SuperJohnny (33-48)</t>
  </si>
  <si>
    <t>9/23/17(s)</t>
  </si>
  <si>
    <t>9/28/17</t>
  </si>
  <si>
    <t>Forsgate Palmer Blue</t>
  </si>
  <si>
    <t>BRA(8)</t>
  </si>
  <si>
    <t>MS(15)</t>
  </si>
  <si>
    <t>Forsgate Palmer</t>
  </si>
  <si>
    <t>9/30/17</t>
  </si>
  <si>
    <t>MS(16)</t>
  </si>
  <si>
    <t>M - def MS 5 &amp; 3</t>
  </si>
  <si>
    <t>M - lost BB 5 &amp; 3</t>
  </si>
  <si>
    <t>Johnny (51-40)</t>
  </si>
  <si>
    <t>AK(4)</t>
  </si>
  <si>
    <t>Johnny (46-35)</t>
  </si>
  <si>
    <t>17 eq</t>
  </si>
  <si>
    <t>DPE(11)</t>
  </si>
  <si>
    <t>WH(5)</t>
  </si>
  <si>
    <t>10/5/17</t>
  </si>
  <si>
    <t>New Jersey National</t>
  </si>
  <si>
    <t>REM(22)</t>
  </si>
  <si>
    <t>JRI(25)</t>
  </si>
  <si>
    <t>10/7/17</t>
  </si>
  <si>
    <t>BK(6)</t>
  </si>
  <si>
    <t>10/8/17</t>
  </si>
  <si>
    <t>Better Ball</t>
  </si>
  <si>
    <t>DG(9)</t>
  </si>
  <si>
    <t>BRA(9)</t>
  </si>
  <si>
    <t>Johnny (41-51)</t>
  </si>
  <si>
    <t>10/9/17</t>
  </si>
  <si>
    <t>REM(23)</t>
  </si>
  <si>
    <t>10/10/17</t>
  </si>
  <si>
    <t>BRA(10)</t>
  </si>
  <si>
    <t>RCS(2)</t>
  </si>
  <si>
    <t>MS(17)</t>
  </si>
  <si>
    <t>JPT(17)</t>
  </si>
  <si>
    <t>BB(7)</t>
  </si>
  <si>
    <t>DG(10)</t>
  </si>
  <si>
    <t>BN(6)</t>
  </si>
  <si>
    <t>RCS(3)</t>
  </si>
  <si>
    <t>14 Eq, 18 on #18</t>
  </si>
  <si>
    <t>10/11/17</t>
  </si>
  <si>
    <t>Johnny (36-48)</t>
  </si>
  <si>
    <t>DG(11)</t>
  </si>
  <si>
    <t>Johnny (34-45)</t>
  </si>
  <si>
    <t>MS(18)</t>
  </si>
  <si>
    <t>JPT(18)</t>
  </si>
  <si>
    <t>10/12/17</t>
  </si>
  <si>
    <t>Fall Classic Champ - 290</t>
  </si>
  <si>
    <t>JRI(26)</t>
  </si>
  <si>
    <t>MJ(26)</t>
  </si>
  <si>
    <t>MJ(25)</t>
  </si>
  <si>
    <t>10/13/17</t>
  </si>
  <si>
    <t>10/14/17</t>
  </si>
  <si>
    <t>RCS(4)</t>
  </si>
  <si>
    <t>RCJ(4)</t>
  </si>
  <si>
    <t>Johnny (47-37)</t>
  </si>
  <si>
    <t>MS(19)</t>
  </si>
  <si>
    <t>JPT(19)</t>
  </si>
  <si>
    <t>DC(5)</t>
  </si>
  <si>
    <t>Ryder Cup</t>
  </si>
  <si>
    <t>Pinehurst</t>
  </si>
  <si>
    <t>Pinehurst - 1st w/ Conway</t>
  </si>
  <si>
    <t>Pinehurst - 1st w/ Cavallo</t>
  </si>
  <si>
    <t>RCS(5)</t>
  </si>
  <si>
    <t>RCJ(5)</t>
  </si>
  <si>
    <t>EK(6)</t>
  </si>
  <si>
    <t>MS(20)</t>
  </si>
  <si>
    <t>JPT(20)</t>
  </si>
  <si>
    <t>DG(12)</t>
  </si>
  <si>
    <t>DPE(12)</t>
  </si>
  <si>
    <t>BK(7)</t>
  </si>
  <si>
    <t>10/21/17</t>
  </si>
  <si>
    <t>MJ(27)</t>
  </si>
  <si>
    <t>REV(4)</t>
  </si>
  <si>
    <t>REM(24)</t>
  </si>
  <si>
    <t>JRI(27)</t>
  </si>
  <si>
    <t>1st, N 27 B9, 17 NB, 4 NE</t>
  </si>
  <si>
    <t>N 29 F9</t>
  </si>
  <si>
    <t>N 29 B9, 4 NE</t>
  </si>
  <si>
    <t>M - def TW 5 &amp; 3 CHAMP!</t>
  </si>
  <si>
    <t>M - lost BB 5 &amp; 3  2nd</t>
  </si>
  <si>
    <t>5 &amp; 3</t>
  </si>
  <si>
    <t>Tom Wrobel</t>
  </si>
  <si>
    <t>Dennis Grote</t>
  </si>
  <si>
    <t>1st - CHAMPION (Repeat)</t>
  </si>
  <si>
    <t>2nd Place</t>
  </si>
  <si>
    <t>10/26/17</t>
  </si>
  <si>
    <t>REM(25)</t>
  </si>
  <si>
    <t>JRI(28)</t>
  </si>
  <si>
    <t>MJ(28)</t>
  </si>
  <si>
    <t>10/28/17</t>
  </si>
  <si>
    <t>MS(21)</t>
  </si>
  <si>
    <t>JPT(21)</t>
  </si>
  <si>
    <t>3B</t>
  </si>
  <si>
    <t>JGR(6)</t>
  </si>
  <si>
    <t>Johnny (43-33)</t>
  </si>
  <si>
    <t>RF(8)</t>
  </si>
  <si>
    <t>P - def DPR &amp; JRU +6</t>
  </si>
  <si>
    <t>P - lost BB &amp; BN +6</t>
  </si>
  <si>
    <t>Babetski &amp; Nowark</t>
  </si>
  <si>
    <t>Price &amp; Rutigliano</t>
  </si>
  <si>
    <t>+6</t>
  </si>
  <si>
    <t>1st - CHAMPION</t>
  </si>
  <si>
    <t>11/2/17</t>
  </si>
  <si>
    <t>JRI(29)</t>
  </si>
  <si>
    <t>MJ(29)</t>
  </si>
  <si>
    <t>DPR(9)</t>
  </si>
  <si>
    <t>11/4/17</t>
  </si>
  <si>
    <t>JPT(22)</t>
  </si>
  <si>
    <t>MS(22)</t>
  </si>
  <si>
    <t>SS(6)</t>
  </si>
  <si>
    <t>AK(5)</t>
  </si>
  <si>
    <t>BK(8)</t>
  </si>
  <si>
    <t>11/5/17</t>
  </si>
  <si>
    <t>Crow Creek Gold</t>
  </si>
  <si>
    <t>GK(2)</t>
  </si>
  <si>
    <t>GN(3)</t>
  </si>
  <si>
    <t>11/9/17</t>
  </si>
  <si>
    <t>IM(17)</t>
  </si>
  <si>
    <t>REV(5)</t>
  </si>
  <si>
    <t>DPR(10)</t>
  </si>
  <si>
    <t>11/11/17</t>
  </si>
  <si>
    <t>DPE(13)</t>
  </si>
  <si>
    <t>DG(13)</t>
  </si>
  <si>
    <t>BRA(11)</t>
  </si>
  <si>
    <t>11/16/17</t>
  </si>
  <si>
    <t>REM(26)</t>
  </si>
  <si>
    <t>IM(18)</t>
  </si>
  <si>
    <t>11/18/17</t>
  </si>
  <si>
    <t>11/21/17</t>
  </si>
  <si>
    <t>JRI(30)</t>
  </si>
  <si>
    <t>REV(6)</t>
  </si>
  <si>
    <t>MJ(30)</t>
  </si>
  <si>
    <t>DPR(11)</t>
  </si>
  <si>
    <t>11/24/17</t>
  </si>
  <si>
    <t>Johnny (44-34)</t>
  </si>
  <si>
    <t>11/25/17</t>
  </si>
  <si>
    <t>MS(23)</t>
  </si>
  <si>
    <t>JPT(23)</t>
  </si>
  <si>
    <t>DG(14)</t>
  </si>
  <si>
    <t>DPE(14)</t>
  </si>
  <si>
    <t>11/30/17</t>
  </si>
  <si>
    <t>Preakness Valley</t>
  </si>
  <si>
    <t>REM(27)</t>
  </si>
  <si>
    <t>JRI(31)</t>
  </si>
  <si>
    <t>REV(7)</t>
  </si>
  <si>
    <t>MJ(31)</t>
  </si>
  <si>
    <t>Shot age (87)</t>
  </si>
  <si>
    <t>IM(19)</t>
  </si>
  <si>
    <t>JPT (6)</t>
  </si>
  <si>
    <t>12/2/17</t>
  </si>
  <si>
    <t>DPE(15)</t>
  </si>
  <si>
    <t>DG(15)</t>
  </si>
  <si>
    <t>JGR(7)</t>
  </si>
  <si>
    <t>MS(24)</t>
  </si>
  <si>
    <t>JPT(24)</t>
  </si>
  <si>
    <t>12/7/17</t>
  </si>
  <si>
    <t>Rumson</t>
  </si>
  <si>
    <t>REM(28)</t>
  </si>
  <si>
    <t>JRI(32)</t>
  </si>
  <si>
    <t>IM(20)</t>
  </si>
  <si>
    <t>REV(8)</t>
  </si>
  <si>
    <t>MJ(32)</t>
  </si>
  <si>
    <t>4G</t>
  </si>
  <si>
    <t>12/21/17</t>
  </si>
  <si>
    <t>REM(29)</t>
  </si>
  <si>
    <t>JRI(33)</t>
  </si>
  <si>
    <t>REV(9)</t>
  </si>
  <si>
    <t>MJ(33)</t>
  </si>
  <si>
    <t>IM(21)</t>
  </si>
  <si>
    <t>12/28/17</t>
  </si>
  <si>
    <t>Westlake</t>
  </si>
  <si>
    <t>REM(30)</t>
  </si>
  <si>
    <t>Westalke</t>
  </si>
  <si>
    <t>12/31/2017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</si>
</sst>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General_)"/>
    <numFmt numFmtId="167" formatCode="0.0000"/>
    <numFmt numFmtId="168" formatCode="[$-409]d\-mmm\-yy;@"/>
    <numFmt numFmtId="169" formatCode="#,##0.0_);[Red]\(#,##0.0\)"/>
    <numFmt numFmtId="170" formatCode="_(* #,##0_);_(* \(#,##0\);_(* &quot;-&quot;??_);_(@_)"/>
    <numFmt numFmtId="171" formatCode="0.0_);[Red]\(0.0\)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68" fontId="7" fillId="0" borderId="0"/>
    <xf numFmtId="43" fontId="8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44" fontId="0" fillId="0" borderId="0" xfId="1" applyFont="1"/>
    <xf numFmtId="165" fontId="0" fillId="0" borderId="0" xfId="0" applyNumberFormat="1"/>
    <xf numFmtId="14" fontId="0" fillId="0" borderId="0" xfId="0" quotePrefix="1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5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40" fontId="0" fillId="0" borderId="0" xfId="0" applyNumberFormat="1"/>
    <xf numFmtId="8" fontId="0" fillId="0" borderId="0" xfId="1" applyNumberFormat="1" applyFont="1"/>
    <xf numFmtId="167" fontId="0" fillId="0" borderId="0" xfId="0" applyNumberFormat="1"/>
    <xf numFmtId="1" fontId="0" fillId="0" borderId="0" xfId="0" applyNumberFormat="1"/>
    <xf numFmtId="166" fontId="0" fillId="0" borderId="0" xfId="0" applyNumberFormat="1" applyBorder="1" applyProtection="1"/>
    <xf numFmtId="165" fontId="6" fillId="0" borderId="0" xfId="0" applyNumberFormat="1" applyFont="1"/>
    <xf numFmtId="8" fontId="6" fillId="0" borderId="0" xfId="0" applyNumberFormat="1" applyFont="1"/>
    <xf numFmtId="0" fontId="2" fillId="0" borderId="0" xfId="0" quotePrefix="1" applyFont="1"/>
    <xf numFmtId="0" fontId="0" fillId="0" borderId="0" xfId="0" quotePrefix="1" applyFont="1"/>
    <xf numFmtId="0" fontId="2" fillId="0" borderId="0" xfId="0" applyFont="1"/>
    <xf numFmtId="0" fontId="0" fillId="0" borderId="0" xfId="0" applyFont="1"/>
    <xf numFmtId="0" fontId="2" fillId="0" borderId="0" xfId="1" applyNumberFormat="1" applyFont="1" applyAlignment="1">
      <alignment horizontal="left"/>
    </xf>
    <xf numFmtId="166" fontId="2" fillId="0" borderId="0" xfId="0" applyNumberFormat="1" applyFont="1" applyBorder="1" applyProtection="1"/>
    <xf numFmtId="166" fontId="2" fillId="0" borderId="0" xfId="0" applyNumberFormat="1" applyFont="1" applyFill="1" applyBorder="1" applyProtection="1"/>
    <xf numFmtId="2" fontId="2" fillId="0" borderId="0" xfId="0" applyNumberFormat="1" applyFont="1"/>
    <xf numFmtId="40" fontId="2" fillId="0" borderId="0" xfId="0" applyNumberFormat="1" applyFont="1"/>
    <xf numFmtId="14" fontId="2" fillId="0" borderId="0" xfId="0" quotePrefix="1" applyNumberFormat="1" applyFont="1"/>
    <xf numFmtId="164" fontId="2" fillId="0" borderId="0" xfId="0" applyNumberFormat="1" applyFont="1"/>
    <xf numFmtId="164" fontId="0" fillId="0" borderId="0" xfId="0" applyNumberFormat="1" applyFont="1"/>
    <xf numFmtId="1" fontId="0" fillId="0" borderId="0" xfId="0" applyNumberFormat="1" applyFont="1"/>
    <xf numFmtId="1" fontId="0" fillId="0" borderId="0" xfId="0" quotePrefix="1" applyNumberFormat="1"/>
    <xf numFmtId="1" fontId="0" fillId="0" borderId="0" xfId="0" quotePrefix="1" applyNumberFormat="1" applyFont="1"/>
    <xf numFmtId="1" fontId="2" fillId="0" borderId="0" xfId="0" quotePrefix="1" applyNumberFormat="1" applyFont="1"/>
    <xf numFmtId="164" fontId="6" fillId="0" borderId="0" xfId="0" applyNumberFormat="1" applyFont="1"/>
    <xf numFmtId="164" fontId="1" fillId="0" borderId="0" xfId="0" applyNumberFormat="1" applyFont="1"/>
    <xf numFmtId="164" fontId="0" fillId="0" borderId="0" xfId="1" applyNumberFormat="1" applyFont="1"/>
    <xf numFmtId="1" fontId="2" fillId="0" borderId="0" xfId="0" applyNumberFormat="1" applyFont="1"/>
    <xf numFmtId="8" fontId="2" fillId="0" borderId="0" xfId="0" applyNumberFormat="1" applyFont="1"/>
    <xf numFmtId="0" fontId="0" fillId="0" borderId="0" xfId="0" quotePrefix="1" applyAlignment="1">
      <alignment horizontal="center"/>
    </xf>
    <xf numFmtId="8" fontId="1" fillId="0" borderId="0" xfId="0" applyNumberFormat="1" applyFont="1"/>
    <xf numFmtId="2" fontId="1" fillId="0" borderId="0" xfId="0" applyNumberFormat="1" applyFont="1"/>
    <xf numFmtId="2" fontId="0" fillId="0" borderId="0" xfId="0" applyNumberFormat="1" applyAlignment="1">
      <alignment wrapText="1"/>
    </xf>
    <xf numFmtId="40" fontId="0" fillId="0" borderId="0" xfId="0" applyNumberFormat="1" applyAlignment="1">
      <alignment wrapText="1"/>
    </xf>
    <xf numFmtId="2" fontId="2" fillId="0" borderId="0" xfId="0" applyNumberFormat="1" applyFont="1" applyAlignment="1">
      <alignment wrapText="1"/>
    </xf>
    <xf numFmtId="169" fontId="0" fillId="0" borderId="0" xfId="0" applyNumberFormat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quotePrefix="1" applyBorder="1"/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3" xfId="0" quotePrefix="1" applyFont="1" applyBorder="1"/>
    <xf numFmtId="14" fontId="2" fillId="0" borderId="3" xfId="0" quotePrefix="1" applyNumberFormat="1" applyFont="1" applyBorder="1"/>
    <xf numFmtId="170" fontId="0" fillId="0" borderId="0" xfId="5" applyNumberFormat="1" applyFont="1"/>
    <xf numFmtId="170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40" fontId="2" fillId="0" borderId="0" xfId="0" applyNumberFormat="1" applyFont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6" fontId="0" fillId="0" borderId="0" xfId="0" applyNumberFormat="1" applyBorder="1" applyAlignment="1" applyProtection="1">
      <alignment horizontal="center"/>
    </xf>
    <xf numFmtId="8" fontId="2" fillId="0" borderId="0" xfId="0" quotePrefix="1" applyNumberFormat="1" applyFont="1"/>
    <xf numFmtId="171" fontId="0" fillId="0" borderId="0" xfId="0" applyNumberFormat="1"/>
    <xf numFmtId="0" fontId="0" fillId="0" borderId="0" xfId="0" applyAlignment="1">
      <alignment horizontal="left"/>
    </xf>
    <xf numFmtId="14" fontId="0" fillId="0" borderId="3" xfId="0" quotePrefix="1" applyNumberFormat="1" applyBorder="1"/>
    <xf numFmtId="0" fontId="0" fillId="0" borderId="0" xfId="0" applyAlignment="1">
      <alignment horizontal="center" wrapText="1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" xfId="0" applyFont="1" applyBorder="1"/>
    <xf numFmtId="0" fontId="2" fillId="0" borderId="3" xfId="0" applyFont="1" applyFill="1" applyBorder="1"/>
    <xf numFmtId="0" fontId="2" fillId="0" borderId="3" xfId="0" applyFont="1" applyBorder="1" applyAlignment="1">
      <alignment horizontal="center"/>
    </xf>
    <xf numFmtId="0" fontId="10" fillId="0" borderId="0" xfId="0" applyFont="1"/>
    <xf numFmtId="1" fontId="1" fillId="0" borderId="0" xfId="0" applyNumberFormat="1" applyFont="1"/>
    <xf numFmtId="164" fontId="0" fillId="0" borderId="0" xfId="0" applyNumberFormat="1" applyAlignment="1">
      <alignment horizontal="center"/>
    </xf>
    <xf numFmtId="44" fontId="0" fillId="0" borderId="0" xfId="0" applyNumberFormat="1"/>
    <xf numFmtId="0" fontId="0" fillId="0" borderId="0" xfId="0" applyNumberFormat="1"/>
    <xf numFmtId="0" fontId="1" fillId="0" borderId="3" xfId="0" quotePrefix="1" applyFont="1" applyBorder="1" applyAlignment="1">
      <alignment horizontal="center"/>
    </xf>
    <xf numFmtId="6" fontId="0" fillId="0" borderId="0" xfId="0" applyNumberFormat="1"/>
    <xf numFmtId="2" fontId="0" fillId="0" borderId="0" xfId="0" quotePrefix="1" applyNumberFormat="1"/>
    <xf numFmtId="14" fontId="0" fillId="0" borderId="0" xfId="0" quotePrefix="1" applyNumberFormat="1" applyFont="1"/>
  </cellXfs>
  <cellStyles count="6">
    <cellStyle name="Comma" xfId="5" builtinId="3"/>
    <cellStyle name="Currency" xfId="1" builtinId="4"/>
    <cellStyle name="Header1" xfId="2"/>
    <cellStyle name="Header2" xfId="3"/>
    <cellStyle name="Normal" xfId="0" builtinId="0"/>
    <cellStyle name="Normal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_1_149B1C98149B1A2C007353DB8525805E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_1_136CFEE0136F8E08004C5C1985257D80" TargetMode="External"/><Relationship Id="rId1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581025</xdr:colOff>
      <xdr:row>38</xdr:row>
      <xdr:rowOff>9525</xdr:rowOff>
    </xdr:to>
    <xdr:pic>
      <xdr:nvPicPr>
        <xdr:cNvPr id="2" name="Picture 1" descr="cid:_1_149B1C98149B1A2C007353DB8525805E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57825" cy="616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8</xdr:col>
      <xdr:colOff>552450</xdr:colOff>
      <xdr:row>40</xdr:row>
      <xdr:rowOff>47625</xdr:rowOff>
    </xdr:to>
    <xdr:pic>
      <xdr:nvPicPr>
        <xdr:cNvPr id="2" name="Picture 1" descr="_1_15A1F64015A37C80004F4D8485257EF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5334000" cy="648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457200</xdr:colOff>
      <xdr:row>38</xdr:row>
      <xdr:rowOff>9525</xdr:rowOff>
    </xdr:to>
    <xdr:pic>
      <xdr:nvPicPr>
        <xdr:cNvPr id="2" name="Picture 1" descr="cid:_1_136CFEE0136F8E08004C5C1985257D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34000" cy="616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19050</xdr:rowOff>
    </xdr:from>
    <xdr:to>
      <xdr:col>8</xdr:col>
      <xdr:colOff>552450</xdr:colOff>
      <xdr:row>38</xdr:row>
      <xdr:rowOff>28575</xdr:rowOff>
    </xdr:to>
    <xdr:pic>
      <xdr:nvPicPr>
        <xdr:cNvPr id="1025" name="Picture 1" descr="_1_0BF398D009E03EA4004B8A4B85257C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80975"/>
          <a:ext cx="5334000" cy="600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4496"/>
  <sheetViews>
    <sheetView tabSelected="1" zoomScaleNormal="100" workbookViewId="0"/>
  </sheetViews>
  <sheetFormatPr defaultRowHeight="12.75" x14ac:dyDescent="0.2"/>
  <cols>
    <col min="1" max="1" width="7.28515625" customWidth="1"/>
    <col min="2" max="3" width="6.7109375" customWidth="1"/>
    <col min="4" max="4" width="10.140625" bestFit="1" customWidth="1"/>
    <col min="5" max="5" width="21.42578125" customWidth="1"/>
    <col min="6" max="6" width="8.7109375" customWidth="1"/>
    <col min="7" max="8" width="7.7109375" customWidth="1"/>
    <col min="9" max="9" width="10.7109375" customWidth="1"/>
    <col min="10" max="10" width="6.42578125" customWidth="1"/>
    <col min="11" max="11" width="27.42578125" style="13" customWidth="1"/>
    <col min="12" max="12" width="8.85546875"/>
    <col min="13" max="13" width="7.140625" customWidth="1"/>
    <col min="14" max="16" width="8.85546875"/>
    <col min="17" max="17" width="7.42578125" customWidth="1"/>
    <col min="18" max="18" width="5.140625" customWidth="1"/>
    <col min="19" max="19" width="3.5703125" customWidth="1"/>
    <col min="20" max="20" width="7.7109375" customWidth="1"/>
    <col min="21" max="21" width="8.140625" customWidth="1"/>
    <col min="22" max="22" width="7.85546875" customWidth="1"/>
    <col min="23" max="23" width="7.28515625" customWidth="1"/>
  </cols>
  <sheetData>
    <row r="1" spans="1:19" ht="18" x14ac:dyDescent="0.25">
      <c r="A1" s="3" t="s">
        <v>0</v>
      </c>
      <c r="C1" s="11" t="s">
        <v>1</v>
      </c>
      <c r="D1">
        <v>3348634</v>
      </c>
    </row>
    <row r="2" spans="1:19" x14ac:dyDescent="0.2">
      <c r="A2" t="s">
        <v>2</v>
      </c>
      <c r="D2" s="4">
        <v>169.6</v>
      </c>
      <c r="E2" t="s">
        <v>3</v>
      </c>
      <c r="F2" s="4">
        <f>TRUNC(D2*0.096,1)</f>
        <v>16.2</v>
      </c>
      <c r="H2" s="4">
        <f>P100</f>
        <v>174.70000000000002</v>
      </c>
    </row>
    <row r="3" spans="1:19" x14ac:dyDescent="0.2">
      <c r="A3" t="s">
        <v>4</v>
      </c>
      <c r="D3" s="4">
        <v>174.7</v>
      </c>
      <c r="E3" t="s">
        <v>5</v>
      </c>
      <c r="F3" s="4">
        <f>TRUNC(D3*0.096,1)</f>
        <v>16.7</v>
      </c>
      <c r="L3" s="4"/>
    </row>
    <row r="4" spans="1:19" x14ac:dyDescent="0.2">
      <c r="A4" s="1" t="s">
        <v>9</v>
      </c>
      <c r="B4" s="1" t="s">
        <v>6</v>
      </c>
      <c r="C4" s="1" t="s">
        <v>7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7</v>
      </c>
      <c r="I4" s="1" t="s">
        <v>14</v>
      </c>
      <c r="J4" s="1" t="s">
        <v>258</v>
      </c>
      <c r="K4" s="14" t="s">
        <v>125</v>
      </c>
      <c r="L4" s="14" t="s">
        <v>12</v>
      </c>
      <c r="M4" s="1" t="s">
        <v>13</v>
      </c>
      <c r="N4" s="1" t="s">
        <v>15</v>
      </c>
      <c r="O4" s="1" t="s">
        <v>16</v>
      </c>
      <c r="P4" s="1" t="s">
        <v>18</v>
      </c>
      <c r="Q4" s="1" t="s">
        <v>225</v>
      </c>
      <c r="R4" s="1" t="s">
        <v>334</v>
      </c>
      <c r="S4" s="1" t="s">
        <v>335</v>
      </c>
    </row>
    <row r="5" spans="1:19" x14ac:dyDescent="0.2">
      <c r="L5" s="13"/>
    </row>
    <row r="6" spans="1:19" x14ac:dyDescent="0.2">
      <c r="D6" s="2"/>
      <c r="E6" t="s">
        <v>20</v>
      </c>
      <c r="I6" s="5">
        <v>-12</v>
      </c>
      <c r="J6" s="5"/>
      <c r="L6" s="13"/>
      <c r="M6" s="22"/>
      <c r="N6" s="24"/>
      <c r="O6" s="24"/>
      <c r="P6" s="24"/>
      <c r="Q6" s="24"/>
      <c r="R6" s="24"/>
      <c r="S6" s="24"/>
    </row>
    <row r="7" spans="1:19" x14ac:dyDescent="0.2">
      <c r="E7" t="s">
        <v>21</v>
      </c>
      <c r="I7" s="5">
        <v>-12</v>
      </c>
      <c r="J7" s="5"/>
      <c r="L7" s="13"/>
      <c r="M7" s="22"/>
      <c r="N7" s="24"/>
      <c r="O7" s="24"/>
      <c r="P7" s="24"/>
      <c r="Q7" s="24"/>
      <c r="R7" s="24"/>
      <c r="S7" s="24"/>
    </row>
    <row r="8" spans="1:19" x14ac:dyDescent="0.2">
      <c r="D8" s="2"/>
      <c r="E8" t="s">
        <v>22</v>
      </c>
      <c r="I8" s="5">
        <v>-15</v>
      </c>
      <c r="J8" s="5"/>
      <c r="L8" s="13"/>
      <c r="M8" s="22"/>
      <c r="N8" s="24"/>
      <c r="O8" s="24"/>
      <c r="P8" s="24"/>
      <c r="Q8" s="24"/>
      <c r="R8" s="24"/>
      <c r="S8" s="24"/>
    </row>
    <row r="9" spans="1:19" x14ac:dyDescent="0.2">
      <c r="D9" s="22" t="s">
        <v>595</v>
      </c>
      <c r="E9" s="24" t="s">
        <v>23</v>
      </c>
      <c r="F9" s="24"/>
      <c r="G9" s="24"/>
      <c r="H9" s="24"/>
      <c r="I9" s="5"/>
      <c r="J9" s="5"/>
      <c r="L9" s="24">
        <v>89</v>
      </c>
      <c r="M9" s="24">
        <v>88</v>
      </c>
      <c r="N9" s="24">
        <v>68.900000000000006</v>
      </c>
      <c r="O9" s="24">
        <v>120</v>
      </c>
      <c r="P9" s="33">
        <f t="shared" ref="P9:P28" si="0">ROUND(((M9-N9)*113/O9),1)</f>
        <v>18</v>
      </c>
      <c r="Q9" s="4">
        <v>12.9</v>
      </c>
      <c r="R9" s="24"/>
      <c r="S9" s="24"/>
    </row>
    <row r="10" spans="1:19" x14ac:dyDescent="0.2">
      <c r="D10" s="22" t="s">
        <v>471</v>
      </c>
      <c r="E10" s="24" t="s">
        <v>185</v>
      </c>
      <c r="F10" s="24"/>
      <c r="G10" s="24"/>
      <c r="H10" s="24"/>
      <c r="I10" s="5"/>
      <c r="J10" s="5"/>
      <c r="L10" s="24">
        <v>86</v>
      </c>
      <c r="M10" s="24">
        <v>86</v>
      </c>
      <c r="N10" s="24">
        <v>69</v>
      </c>
      <c r="O10" s="24">
        <v>123</v>
      </c>
      <c r="P10" s="33">
        <f t="shared" si="0"/>
        <v>15.6</v>
      </c>
      <c r="Q10" s="4">
        <v>13.8</v>
      </c>
      <c r="R10" s="24"/>
      <c r="S10" s="24"/>
    </row>
    <row r="11" spans="1:19" x14ac:dyDescent="0.2">
      <c r="D11" s="22" t="s">
        <v>602</v>
      </c>
      <c r="E11" s="24" t="s">
        <v>492</v>
      </c>
      <c r="F11" s="24"/>
      <c r="G11" s="24"/>
      <c r="H11" s="24"/>
      <c r="I11" s="5"/>
      <c r="J11" s="5"/>
      <c r="L11" s="24">
        <v>90</v>
      </c>
      <c r="M11" s="24">
        <v>90</v>
      </c>
      <c r="N11" s="24">
        <v>69.2</v>
      </c>
      <c r="O11" s="24">
        <v>118</v>
      </c>
      <c r="P11" s="33">
        <f t="shared" si="0"/>
        <v>19.899999999999999</v>
      </c>
      <c r="Q11" s="4">
        <v>16.2</v>
      </c>
      <c r="R11" s="24"/>
      <c r="S11" s="32"/>
    </row>
    <row r="12" spans="1:19" x14ac:dyDescent="0.2">
      <c r="D12" s="22" t="s">
        <v>603</v>
      </c>
      <c r="E12" s="24" t="s">
        <v>24</v>
      </c>
      <c r="F12" s="24"/>
      <c r="G12" s="24"/>
      <c r="H12" s="24"/>
      <c r="I12" s="5"/>
      <c r="J12" s="5"/>
      <c r="K12" s="29"/>
      <c r="L12" s="24">
        <v>88</v>
      </c>
      <c r="M12" s="24">
        <v>88</v>
      </c>
      <c r="N12" s="24">
        <v>70</v>
      </c>
      <c r="O12" s="24">
        <v>123</v>
      </c>
      <c r="P12" s="33">
        <f t="shared" si="0"/>
        <v>16.5</v>
      </c>
      <c r="Q12" s="4">
        <v>17.5</v>
      </c>
    </row>
    <row r="13" spans="1:19" x14ac:dyDescent="0.2">
      <c r="D13" s="22" t="s">
        <v>609</v>
      </c>
      <c r="E13" s="24" t="s">
        <v>23</v>
      </c>
      <c r="F13" s="24"/>
      <c r="G13" s="24"/>
      <c r="H13" s="24"/>
      <c r="I13" s="5"/>
      <c r="J13" s="5"/>
      <c r="L13" s="24">
        <v>89</v>
      </c>
      <c r="M13" s="24">
        <v>89</v>
      </c>
      <c r="N13" s="24">
        <v>68.900000000000006</v>
      </c>
      <c r="O13" s="24">
        <v>120</v>
      </c>
      <c r="P13" s="33">
        <f t="shared" si="0"/>
        <v>18.899999999999999</v>
      </c>
      <c r="Q13" s="4">
        <v>18</v>
      </c>
      <c r="S13" s="4"/>
    </row>
    <row r="14" spans="1:19" x14ac:dyDescent="0.2">
      <c r="D14" s="22" t="s">
        <v>611</v>
      </c>
      <c r="E14" s="24" t="s">
        <v>492</v>
      </c>
      <c r="F14" s="24"/>
      <c r="G14" s="24"/>
      <c r="H14" s="24"/>
      <c r="I14" s="5"/>
      <c r="J14" s="5"/>
      <c r="L14" s="24">
        <v>92</v>
      </c>
      <c r="M14" s="24">
        <v>92</v>
      </c>
      <c r="N14" s="24">
        <v>69.2</v>
      </c>
      <c r="O14" s="24">
        <v>118</v>
      </c>
      <c r="P14" s="33">
        <f t="shared" si="0"/>
        <v>21.8</v>
      </c>
      <c r="Q14" s="4">
        <v>18</v>
      </c>
    </row>
    <row r="15" spans="1:19" x14ac:dyDescent="0.2">
      <c r="D15" s="22" t="s">
        <v>613</v>
      </c>
      <c r="E15" s="24" t="s">
        <v>26</v>
      </c>
      <c r="F15" s="24"/>
      <c r="G15" s="24"/>
      <c r="H15" s="24"/>
      <c r="I15" s="5"/>
      <c r="J15" s="5"/>
      <c r="K15" s="48"/>
      <c r="L15" s="24">
        <v>96</v>
      </c>
      <c r="M15" s="24">
        <v>92</v>
      </c>
      <c r="N15" s="24">
        <v>70.2</v>
      </c>
      <c r="O15" s="24">
        <v>128</v>
      </c>
      <c r="P15" s="33">
        <f t="shared" si="0"/>
        <v>19.2</v>
      </c>
      <c r="Q15" s="4">
        <v>18.899999999999999</v>
      </c>
    </row>
    <row r="16" spans="1:19" x14ac:dyDescent="0.2">
      <c r="D16" s="22" t="s">
        <v>617</v>
      </c>
      <c r="E16" s="24" t="s">
        <v>30</v>
      </c>
      <c r="F16" s="24"/>
      <c r="G16" s="24"/>
      <c r="H16" s="24"/>
      <c r="I16" s="5"/>
      <c r="J16" s="5"/>
      <c r="L16" s="24">
        <v>89</v>
      </c>
      <c r="M16" s="24">
        <v>89</v>
      </c>
      <c r="N16" s="24">
        <v>69.099999999999994</v>
      </c>
      <c r="O16" s="24">
        <v>122</v>
      </c>
      <c r="P16" s="33">
        <f t="shared" si="0"/>
        <v>18.399999999999999</v>
      </c>
      <c r="Q16" s="4">
        <v>19.7</v>
      </c>
    </row>
    <row r="17" spans="1:22" x14ac:dyDescent="0.2">
      <c r="D17" s="22" t="s">
        <v>639</v>
      </c>
      <c r="E17" s="24" t="s">
        <v>185</v>
      </c>
      <c r="F17" s="24"/>
      <c r="G17" s="24"/>
      <c r="H17" s="24"/>
      <c r="I17" s="5"/>
      <c r="J17" s="5"/>
      <c r="L17" s="24">
        <v>90</v>
      </c>
      <c r="M17" s="24">
        <v>90</v>
      </c>
      <c r="N17" s="24">
        <v>69</v>
      </c>
      <c r="O17" s="24">
        <v>123</v>
      </c>
      <c r="P17" s="33">
        <f t="shared" si="0"/>
        <v>19.3</v>
      </c>
      <c r="Q17" s="4">
        <v>19.8</v>
      </c>
    </row>
    <row r="18" spans="1:22" x14ac:dyDescent="0.2">
      <c r="D18" s="31" t="s">
        <v>644</v>
      </c>
      <c r="E18" s="24" t="s">
        <v>492</v>
      </c>
      <c r="F18" s="24"/>
      <c r="G18" s="24"/>
      <c r="H18" s="24"/>
      <c r="I18" s="5"/>
      <c r="J18" s="5"/>
      <c r="K18" s="29"/>
      <c r="L18" s="24">
        <v>91</v>
      </c>
      <c r="M18" s="24">
        <v>91</v>
      </c>
      <c r="N18" s="24">
        <v>69.2</v>
      </c>
      <c r="O18" s="24">
        <v>118</v>
      </c>
      <c r="P18" s="33">
        <f t="shared" si="0"/>
        <v>20.9</v>
      </c>
      <c r="Q18" s="4">
        <v>19.899999999999999</v>
      </c>
    </row>
    <row r="19" spans="1:22" x14ac:dyDescent="0.2">
      <c r="D19" s="31" t="s">
        <v>651</v>
      </c>
      <c r="E19" s="24" t="s">
        <v>23</v>
      </c>
      <c r="F19" s="24"/>
      <c r="G19" s="24"/>
      <c r="H19" s="24"/>
      <c r="I19" s="5"/>
      <c r="J19" s="5"/>
      <c r="K19" s="29"/>
      <c r="L19" s="24">
        <v>91</v>
      </c>
      <c r="M19" s="24">
        <v>91</v>
      </c>
      <c r="N19" s="24">
        <v>68.900000000000006</v>
      </c>
      <c r="O19" s="24">
        <v>120</v>
      </c>
      <c r="P19" s="33">
        <f t="shared" si="0"/>
        <v>20.8</v>
      </c>
      <c r="Q19" s="4">
        <v>19.899999999999999</v>
      </c>
    </row>
    <row r="20" spans="1:22" x14ac:dyDescent="0.2">
      <c r="D20" s="22" t="s">
        <v>659</v>
      </c>
      <c r="E20" s="24" t="s">
        <v>365</v>
      </c>
      <c r="F20" s="24"/>
      <c r="G20" s="24"/>
      <c r="H20" s="24"/>
      <c r="I20" s="5"/>
      <c r="J20" s="5"/>
      <c r="K20" s="48"/>
      <c r="L20" s="24">
        <v>100</v>
      </c>
      <c r="M20" s="24">
        <v>100</v>
      </c>
      <c r="N20" s="24">
        <v>69.8</v>
      </c>
      <c r="O20" s="24">
        <v>135</v>
      </c>
      <c r="P20" s="33">
        <f t="shared" si="0"/>
        <v>25.3</v>
      </c>
      <c r="Q20" s="4">
        <v>20.7</v>
      </c>
    </row>
    <row r="21" spans="1:22" x14ac:dyDescent="0.2">
      <c r="D21" s="22" t="s">
        <v>661</v>
      </c>
      <c r="E21" s="24" t="s">
        <v>24</v>
      </c>
      <c r="F21" s="24"/>
      <c r="G21" s="24"/>
      <c r="H21" s="24"/>
      <c r="I21" s="5"/>
      <c r="J21" s="5"/>
      <c r="K21" s="48"/>
      <c r="L21" s="24">
        <v>88</v>
      </c>
      <c r="M21" s="24">
        <v>88</v>
      </c>
      <c r="N21" s="24">
        <v>70</v>
      </c>
      <c r="O21" s="24">
        <v>123</v>
      </c>
      <c r="P21" s="33">
        <f t="shared" si="0"/>
        <v>16.5</v>
      </c>
      <c r="Q21" s="4">
        <v>21</v>
      </c>
    </row>
    <row r="22" spans="1:22" x14ac:dyDescent="0.2">
      <c r="D22" s="22" t="s">
        <v>671</v>
      </c>
      <c r="E22" s="24" t="s">
        <v>219</v>
      </c>
      <c r="F22" s="24"/>
      <c r="G22" s="24"/>
      <c r="H22" s="24"/>
      <c r="I22" s="5"/>
      <c r="J22" s="5"/>
      <c r="K22" s="15"/>
      <c r="L22" s="24">
        <v>86</v>
      </c>
      <c r="M22" s="24">
        <v>86</v>
      </c>
      <c r="N22" s="24">
        <v>68.8</v>
      </c>
      <c r="O22" s="24">
        <v>122</v>
      </c>
      <c r="P22" s="33">
        <f t="shared" si="0"/>
        <v>15.9</v>
      </c>
      <c r="Q22" s="4">
        <v>21</v>
      </c>
    </row>
    <row r="23" spans="1:22" x14ac:dyDescent="0.2">
      <c r="D23" s="22" t="s">
        <v>670</v>
      </c>
      <c r="E23" s="24" t="s">
        <v>215</v>
      </c>
      <c r="F23" s="24"/>
      <c r="G23" s="24"/>
      <c r="H23" s="24"/>
      <c r="I23" s="5"/>
      <c r="J23" s="5"/>
      <c r="L23" s="24">
        <v>100</v>
      </c>
      <c r="M23" s="24">
        <v>97</v>
      </c>
      <c r="N23" s="24">
        <v>68</v>
      </c>
      <c r="O23" s="24">
        <v>118</v>
      </c>
      <c r="P23" s="33">
        <f t="shared" si="0"/>
        <v>27.8</v>
      </c>
      <c r="Q23" s="4">
        <v>21</v>
      </c>
    </row>
    <row r="24" spans="1:22" x14ac:dyDescent="0.2">
      <c r="D24" s="22" t="s">
        <v>674</v>
      </c>
      <c r="E24" s="24" t="s">
        <v>215</v>
      </c>
      <c r="F24" s="24"/>
      <c r="G24" s="24"/>
      <c r="H24" s="24"/>
      <c r="I24" s="5"/>
      <c r="J24" s="5"/>
      <c r="L24" s="24">
        <v>101</v>
      </c>
      <c r="M24" s="24">
        <v>99</v>
      </c>
      <c r="N24" s="24">
        <v>68</v>
      </c>
      <c r="O24" s="24">
        <v>118</v>
      </c>
      <c r="P24" s="33">
        <f t="shared" si="0"/>
        <v>29.7</v>
      </c>
      <c r="Q24" s="4">
        <v>22</v>
      </c>
    </row>
    <row r="25" spans="1:22" x14ac:dyDescent="0.2">
      <c r="D25" s="22" t="s">
        <v>675</v>
      </c>
      <c r="E25" s="24" t="s">
        <v>221</v>
      </c>
      <c r="F25" s="24"/>
      <c r="G25" s="24"/>
      <c r="H25" s="24"/>
      <c r="I25" s="5"/>
      <c r="J25" s="5"/>
      <c r="K25" s="48"/>
      <c r="L25" s="24">
        <v>110</v>
      </c>
      <c r="M25" s="24">
        <v>106</v>
      </c>
      <c r="N25" s="24">
        <v>71.099999999999994</v>
      </c>
      <c r="O25" s="24">
        <v>137</v>
      </c>
      <c r="P25" s="4">
        <f t="shared" si="0"/>
        <v>28.8</v>
      </c>
      <c r="Q25" s="4">
        <v>23.4</v>
      </c>
    </row>
    <row r="26" spans="1:22" x14ac:dyDescent="0.2">
      <c r="D26" s="22" t="s">
        <v>676</v>
      </c>
      <c r="E26" s="24" t="s">
        <v>221</v>
      </c>
      <c r="F26" s="24"/>
      <c r="G26" s="24"/>
      <c r="H26" s="24"/>
      <c r="I26" s="5"/>
      <c r="J26" s="5"/>
      <c r="L26" s="24">
        <v>107</v>
      </c>
      <c r="M26" s="24">
        <v>105</v>
      </c>
      <c r="N26" s="24">
        <v>71.099999999999994</v>
      </c>
      <c r="O26" s="24">
        <v>137</v>
      </c>
      <c r="P26" s="33">
        <f t="shared" si="0"/>
        <v>28</v>
      </c>
      <c r="Q26" s="4">
        <v>23.9</v>
      </c>
    </row>
    <row r="27" spans="1:22" x14ac:dyDescent="0.2">
      <c r="D27" s="22" t="s">
        <v>683</v>
      </c>
      <c r="E27" s="24" t="s">
        <v>23</v>
      </c>
      <c r="F27" s="24"/>
      <c r="G27" s="24"/>
      <c r="H27" s="24"/>
      <c r="I27" s="5"/>
      <c r="J27" s="5"/>
      <c r="L27" s="24">
        <v>92</v>
      </c>
      <c r="M27" s="24">
        <v>92</v>
      </c>
      <c r="N27" s="24">
        <v>68.900000000000006</v>
      </c>
      <c r="O27" s="24">
        <v>126</v>
      </c>
      <c r="P27" s="33">
        <f t="shared" si="0"/>
        <v>20.7</v>
      </c>
      <c r="Q27" s="4">
        <v>27</v>
      </c>
    </row>
    <row r="28" spans="1:22" x14ac:dyDescent="0.2">
      <c r="D28" s="22" t="s">
        <v>685</v>
      </c>
      <c r="E28" s="24" t="s">
        <v>492</v>
      </c>
      <c r="F28" s="24"/>
      <c r="G28" s="24"/>
      <c r="H28" s="24"/>
      <c r="I28" s="5"/>
      <c r="J28" s="5"/>
      <c r="L28" s="24">
        <v>83</v>
      </c>
      <c r="M28" s="24">
        <v>81</v>
      </c>
      <c r="N28" s="24">
        <v>69.2</v>
      </c>
      <c r="O28" s="24">
        <v>118</v>
      </c>
      <c r="P28" s="4">
        <f t="shared" si="0"/>
        <v>11.3</v>
      </c>
      <c r="Q28" s="4">
        <v>28</v>
      </c>
    </row>
    <row r="29" spans="1:22" x14ac:dyDescent="0.2">
      <c r="A29">
        <v>1</v>
      </c>
      <c r="B29">
        <v>1</v>
      </c>
      <c r="D29" s="22" t="s">
        <v>693</v>
      </c>
      <c r="E29" s="24" t="s">
        <v>24</v>
      </c>
      <c r="F29" s="24">
        <v>86</v>
      </c>
      <c r="G29" s="24">
        <v>86</v>
      </c>
      <c r="H29" s="24"/>
      <c r="I29" s="5">
        <v>1</v>
      </c>
      <c r="J29" s="5"/>
      <c r="L29" s="24"/>
      <c r="M29" s="24"/>
      <c r="N29" s="24"/>
      <c r="O29" s="24"/>
      <c r="P29" s="4"/>
      <c r="Q29" s="4"/>
      <c r="T29" s="24" t="s">
        <v>344</v>
      </c>
      <c r="U29" s="24" t="s">
        <v>353</v>
      </c>
    </row>
    <row r="30" spans="1:22" x14ac:dyDescent="0.2">
      <c r="A30">
        <v>2</v>
      </c>
      <c r="B30">
        <v>2</v>
      </c>
      <c r="D30" s="22" t="s">
        <v>705</v>
      </c>
      <c r="E30" s="24" t="s">
        <v>24</v>
      </c>
      <c r="F30" s="24">
        <v>90</v>
      </c>
      <c r="G30" s="24">
        <v>90</v>
      </c>
      <c r="H30" s="24"/>
      <c r="I30" s="5">
        <v>-15</v>
      </c>
      <c r="J30" s="5"/>
      <c r="L30" s="24"/>
      <c r="M30" s="24"/>
      <c r="N30" s="24"/>
      <c r="O30" s="24"/>
      <c r="P30" s="33"/>
      <c r="Q30" s="4"/>
      <c r="T30" t="s">
        <v>345</v>
      </c>
      <c r="U30" t="s">
        <v>709</v>
      </c>
      <c r="V30" t="s">
        <v>434</v>
      </c>
    </row>
    <row r="31" spans="1:22" x14ac:dyDescent="0.2">
      <c r="A31">
        <v>3</v>
      </c>
      <c r="B31">
        <v>3</v>
      </c>
      <c r="D31" s="22" t="s">
        <v>741</v>
      </c>
      <c r="E31" s="24" t="s">
        <v>24</v>
      </c>
      <c r="F31" s="24">
        <v>90</v>
      </c>
      <c r="G31" s="24">
        <v>90</v>
      </c>
      <c r="H31" s="24"/>
      <c r="I31" s="5">
        <v>-7.75</v>
      </c>
      <c r="J31" s="5"/>
      <c r="L31" s="24"/>
      <c r="M31" s="24"/>
      <c r="N31" s="24"/>
      <c r="O31" s="24"/>
      <c r="P31" s="33"/>
      <c r="Q31" s="4"/>
      <c r="T31" s="24" t="s">
        <v>742</v>
      </c>
      <c r="U31" s="24" t="s">
        <v>343</v>
      </c>
      <c r="V31" s="24"/>
    </row>
    <row r="32" spans="1:22" x14ac:dyDescent="0.2">
      <c r="A32">
        <v>4</v>
      </c>
      <c r="B32">
        <v>4</v>
      </c>
      <c r="D32" s="22" t="s">
        <v>799</v>
      </c>
      <c r="E32" s="24" t="s">
        <v>492</v>
      </c>
      <c r="F32" s="24">
        <v>88</v>
      </c>
      <c r="G32" s="24">
        <v>88</v>
      </c>
      <c r="H32" s="24"/>
      <c r="I32" s="5">
        <v>17</v>
      </c>
      <c r="J32" s="5"/>
      <c r="K32" s="13" t="s">
        <v>104</v>
      </c>
      <c r="L32" s="24"/>
      <c r="M32" s="24"/>
      <c r="N32" s="24"/>
      <c r="O32" s="24"/>
      <c r="P32" s="33"/>
      <c r="Q32" s="4"/>
      <c r="T32" s="24" t="s">
        <v>346</v>
      </c>
      <c r="U32" s="24" t="s">
        <v>744</v>
      </c>
    </row>
    <row r="33" spans="1:22" x14ac:dyDescent="0.2">
      <c r="A33">
        <v>5</v>
      </c>
      <c r="B33">
        <v>5</v>
      </c>
      <c r="D33" s="22" t="s">
        <v>811</v>
      </c>
      <c r="E33" s="24" t="s">
        <v>24</v>
      </c>
      <c r="F33" s="24">
        <v>86</v>
      </c>
      <c r="G33" s="24">
        <v>86</v>
      </c>
      <c r="H33" s="24"/>
      <c r="I33" s="5">
        <v>12.25</v>
      </c>
      <c r="J33" s="5"/>
      <c r="L33" s="24"/>
      <c r="M33" s="24"/>
      <c r="N33" s="24"/>
      <c r="O33" s="24"/>
      <c r="P33" s="33"/>
      <c r="Q33" s="4"/>
      <c r="T33" s="24" t="s">
        <v>743</v>
      </c>
      <c r="U33" s="24" t="s">
        <v>782</v>
      </c>
      <c r="V33" s="24"/>
    </row>
    <row r="34" spans="1:22" x14ac:dyDescent="0.2">
      <c r="A34">
        <v>6</v>
      </c>
      <c r="B34">
        <v>6</v>
      </c>
      <c r="C34">
        <v>1</v>
      </c>
      <c r="D34" s="22" t="s">
        <v>820</v>
      </c>
      <c r="E34" s="24" t="s">
        <v>492</v>
      </c>
      <c r="F34" s="24">
        <v>92</v>
      </c>
      <c r="G34" s="24">
        <v>92</v>
      </c>
      <c r="H34" s="24">
        <v>75</v>
      </c>
      <c r="I34" s="5">
        <v>13.5</v>
      </c>
      <c r="J34" s="4">
        <v>2</v>
      </c>
      <c r="K34" s="29" t="s">
        <v>104</v>
      </c>
      <c r="L34" s="24">
        <v>92</v>
      </c>
      <c r="M34" s="24">
        <v>92</v>
      </c>
      <c r="N34" s="24">
        <v>69.2</v>
      </c>
      <c r="O34" s="24">
        <v>118</v>
      </c>
      <c r="P34" s="4">
        <f t="shared" ref="P34:P58" si="1">ROUND(((M34-N34)*113/O34),1)</f>
        <v>21.8</v>
      </c>
      <c r="Q34" s="4"/>
      <c r="T34" s="24" t="s">
        <v>378</v>
      </c>
      <c r="U34" s="24" t="s">
        <v>800</v>
      </c>
      <c r="V34" s="24" t="s">
        <v>373</v>
      </c>
    </row>
    <row r="35" spans="1:22" x14ac:dyDescent="0.2">
      <c r="A35">
        <v>7</v>
      </c>
      <c r="B35">
        <v>7</v>
      </c>
      <c r="C35">
        <v>2</v>
      </c>
      <c r="D35" s="22" t="s">
        <v>880</v>
      </c>
      <c r="E35" s="24" t="s">
        <v>26</v>
      </c>
      <c r="F35" s="24">
        <v>95</v>
      </c>
      <c r="G35" s="24">
        <v>94</v>
      </c>
      <c r="H35" s="24">
        <v>76</v>
      </c>
      <c r="I35" s="5">
        <v>-18.5</v>
      </c>
      <c r="J35" s="5"/>
      <c r="L35" s="24">
        <v>95</v>
      </c>
      <c r="M35" s="24">
        <v>94</v>
      </c>
      <c r="N35" s="24">
        <v>70.2</v>
      </c>
      <c r="O35" s="24">
        <v>128</v>
      </c>
      <c r="P35" s="4">
        <f t="shared" si="1"/>
        <v>21</v>
      </c>
      <c r="Q35" s="4"/>
      <c r="T35" s="24" t="s">
        <v>372</v>
      </c>
      <c r="U35" s="24" t="s">
        <v>342</v>
      </c>
      <c r="V35" s="24" t="s">
        <v>348</v>
      </c>
    </row>
    <row r="36" spans="1:22" x14ac:dyDescent="0.2">
      <c r="A36">
        <v>8</v>
      </c>
      <c r="B36">
        <v>8</v>
      </c>
      <c r="C36">
        <v>3</v>
      </c>
      <c r="D36" s="22" t="s">
        <v>892</v>
      </c>
      <c r="E36" s="24" t="s">
        <v>492</v>
      </c>
      <c r="F36" s="24">
        <v>90</v>
      </c>
      <c r="G36" s="24">
        <v>90</v>
      </c>
      <c r="H36" s="24">
        <v>72</v>
      </c>
      <c r="I36" s="5">
        <v>-5.5</v>
      </c>
      <c r="J36" s="4"/>
      <c r="L36" s="24">
        <v>90</v>
      </c>
      <c r="M36" s="24">
        <v>90</v>
      </c>
      <c r="N36" s="24">
        <v>69.2</v>
      </c>
      <c r="O36" s="24">
        <v>118</v>
      </c>
      <c r="P36" s="4">
        <f t="shared" si="1"/>
        <v>19.899999999999999</v>
      </c>
      <c r="Q36" s="4"/>
      <c r="T36" s="24" t="s">
        <v>772</v>
      </c>
      <c r="U36" s="24" t="s">
        <v>802</v>
      </c>
      <c r="V36" s="24"/>
    </row>
    <row r="37" spans="1:22" x14ac:dyDescent="0.2">
      <c r="A37">
        <v>9</v>
      </c>
      <c r="B37">
        <v>9</v>
      </c>
      <c r="C37">
        <v>4</v>
      </c>
      <c r="D37" s="22" t="s">
        <v>906</v>
      </c>
      <c r="E37" s="24" t="s">
        <v>23</v>
      </c>
      <c r="F37" s="24">
        <v>95</v>
      </c>
      <c r="G37" s="24">
        <v>95</v>
      </c>
      <c r="H37" s="24">
        <v>76</v>
      </c>
      <c r="I37" s="5">
        <v>-14.75</v>
      </c>
      <c r="J37" s="5"/>
      <c r="K37" s="29"/>
      <c r="L37" s="24">
        <v>95</v>
      </c>
      <c r="M37" s="24">
        <v>95</v>
      </c>
      <c r="N37" s="24">
        <v>68.900000000000006</v>
      </c>
      <c r="O37" s="24">
        <v>126</v>
      </c>
      <c r="P37" s="4">
        <f t="shared" si="1"/>
        <v>23.4</v>
      </c>
      <c r="Q37" s="4"/>
      <c r="T37" s="24" t="s">
        <v>401</v>
      </c>
      <c r="U37" s="24" t="s">
        <v>707</v>
      </c>
      <c r="V37" s="24" t="s">
        <v>917</v>
      </c>
    </row>
    <row r="38" spans="1:22" x14ac:dyDescent="0.2">
      <c r="A38">
        <v>10</v>
      </c>
      <c r="B38">
        <v>10</v>
      </c>
      <c r="C38">
        <v>5</v>
      </c>
      <c r="D38" s="22" t="s">
        <v>975</v>
      </c>
      <c r="E38" s="24" t="s">
        <v>24</v>
      </c>
      <c r="F38" s="24">
        <v>84</v>
      </c>
      <c r="G38" s="24">
        <v>84</v>
      </c>
      <c r="H38" s="24">
        <v>65</v>
      </c>
      <c r="I38" s="5">
        <v>17.5</v>
      </c>
      <c r="J38" s="5"/>
      <c r="K38" s="13" t="s">
        <v>999</v>
      </c>
      <c r="L38" s="24">
        <v>84</v>
      </c>
      <c r="M38" s="24">
        <v>84</v>
      </c>
      <c r="N38" s="24">
        <v>70</v>
      </c>
      <c r="O38" s="24">
        <v>123</v>
      </c>
      <c r="P38" s="4">
        <f t="shared" si="1"/>
        <v>12.9</v>
      </c>
      <c r="Q38" s="4"/>
      <c r="T38" s="24" t="s">
        <v>465</v>
      </c>
      <c r="U38" s="24" t="s">
        <v>397</v>
      </c>
      <c r="V38" s="24" t="s">
        <v>562</v>
      </c>
    </row>
    <row r="39" spans="1:22" x14ac:dyDescent="0.2">
      <c r="A39">
        <v>11</v>
      </c>
      <c r="B39">
        <v>11</v>
      </c>
      <c r="C39">
        <v>6</v>
      </c>
      <c r="D39" s="22" t="s">
        <v>1026</v>
      </c>
      <c r="E39" s="24" t="s">
        <v>492</v>
      </c>
      <c r="F39" s="24">
        <v>93</v>
      </c>
      <c r="G39" s="24">
        <v>90</v>
      </c>
      <c r="H39" s="24">
        <v>76</v>
      </c>
      <c r="I39" s="5">
        <v>-18.5</v>
      </c>
      <c r="J39" s="5"/>
      <c r="L39" s="24">
        <v>93</v>
      </c>
      <c r="M39" s="24">
        <v>90</v>
      </c>
      <c r="N39" s="24">
        <v>69.2</v>
      </c>
      <c r="O39" s="24">
        <v>118</v>
      </c>
      <c r="P39" s="33">
        <f t="shared" si="1"/>
        <v>19.899999999999999</v>
      </c>
      <c r="Q39" s="4"/>
      <c r="T39" s="24" t="s">
        <v>773</v>
      </c>
      <c r="U39" s="24" t="s">
        <v>460</v>
      </c>
    </row>
    <row r="40" spans="1:22" x14ac:dyDescent="0.2">
      <c r="A40">
        <v>12</v>
      </c>
      <c r="B40">
        <v>12</v>
      </c>
      <c r="C40">
        <v>7</v>
      </c>
      <c r="D40" s="22" t="s">
        <v>1033</v>
      </c>
      <c r="E40" s="24" t="s">
        <v>26</v>
      </c>
      <c r="F40" s="24">
        <v>94</v>
      </c>
      <c r="G40" s="24">
        <v>94</v>
      </c>
      <c r="H40" s="24">
        <v>75</v>
      </c>
      <c r="I40" s="5">
        <v>0</v>
      </c>
      <c r="J40" s="5"/>
      <c r="L40" s="24">
        <v>94</v>
      </c>
      <c r="M40" s="24">
        <v>94</v>
      </c>
      <c r="N40" s="24">
        <v>70.2</v>
      </c>
      <c r="O40" s="24">
        <v>128</v>
      </c>
      <c r="P40" s="33">
        <f t="shared" si="1"/>
        <v>21</v>
      </c>
      <c r="Q40" s="4"/>
      <c r="T40" s="24" t="s">
        <v>441</v>
      </c>
      <c r="U40" s="24" t="s">
        <v>801</v>
      </c>
      <c r="V40" t="s">
        <v>884</v>
      </c>
    </row>
    <row r="41" spans="1:22" x14ac:dyDescent="0.2">
      <c r="A41">
        <v>13</v>
      </c>
      <c r="B41">
        <v>13</v>
      </c>
      <c r="C41">
        <v>8</v>
      </c>
      <c r="D41" s="22" t="s">
        <v>1043</v>
      </c>
      <c r="E41" s="24" t="s">
        <v>26</v>
      </c>
      <c r="F41" s="24">
        <v>90</v>
      </c>
      <c r="G41" s="24">
        <v>90</v>
      </c>
      <c r="H41" s="24">
        <v>71</v>
      </c>
      <c r="I41" s="5">
        <v>-7.8</v>
      </c>
      <c r="J41" s="5"/>
      <c r="K41" s="29" t="s">
        <v>1057</v>
      </c>
      <c r="L41" s="24">
        <v>90</v>
      </c>
      <c r="M41" s="24">
        <v>90</v>
      </c>
      <c r="N41" s="24">
        <v>70.2</v>
      </c>
      <c r="O41" s="24">
        <v>128</v>
      </c>
      <c r="P41" s="33">
        <f t="shared" si="1"/>
        <v>17.5</v>
      </c>
      <c r="Q41" s="4"/>
      <c r="R41" s="24"/>
      <c r="T41" s="24" t="s">
        <v>968</v>
      </c>
      <c r="U41" s="24" t="s">
        <v>785</v>
      </c>
      <c r="V41" s="24" t="s">
        <v>722</v>
      </c>
    </row>
    <row r="42" spans="1:22" x14ac:dyDescent="0.2">
      <c r="A42">
        <v>14</v>
      </c>
      <c r="B42">
        <v>14</v>
      </c>
      <c r="C42">
        <v>9</v>
      </c>
      <c r="D42" s="22" t="s">
        <v>1069</v>
      </c>
      <c r="E42" s="24" t="s">
        <v>23</v>
      </c>
      <c r="F42" s="24">
        <v>90</v>
      </c>
      <c r="G42" s="24">
        <v>90</v>
      </c>
      <c r="H42" s="24">
        <v>71</v>
      </c>
      <c r="I42" s="5">
        <v>22.8</v>
      </c>
      <c r="J42" s="5"/>
      <c r="K42" s="29" t="s">
        <v>1077</v>
      </c>
      <c r="L42" s="24">
        <v>90</v>
      </c>
      <c r="M42" s="24">
        <v>90</v>
      </c>
      <c r="N42" s="24">
        <v>68.900000000000006</v>
      </c>
      <c r="O42" s="24">
        <v>126</v>
      </c>
      <c r="P42" s="33">
        <f t="shared" si="1"/>
        <v>18.899999999999999</v>
      </c>
      <c r="Q42" s="4"/>
      <c r="R42" s="24"/>
      <c r="T42" s="24" t="s">
        <v>351</v>
      </c>
      <c r="U42" s="24" t="s">
        <v>886</v>
      </c>
      <c r="V42" s="24" t="s">
        <v>706</v>
      </c>
    </row>
    <row r="43" spans="1:22" x14ac:dyDescent="0.2">
      <c r="A43">
        <v>15</v>
      </c>
      <c r="B43">
        <v>15</v>
      </c>
      <c r="C43">
        <v>10</v>
      </c>
      <c r="D43" s="22" t="s">
        <v>1118</v>
      </c>
      <c r="E43" s="24" t="s">
        <v>26</v>
      </c>
      <c r="F43" s="24">
        <v>94</v>
      </c>
      <c r="G43" s="24">
        <v>94</v>
      </c>
      <c r="H43" s="24">
        <v>75</v>
      </c>
      <c r="I43" s="5">
        <v>-11.5</v>
      </c>
      <c r="J43" s="5"/>
      <c r="K43" s="86" t="s">
        <v>1120</v>
      </c>
      <c r="L43" s="24">
        <v>94</v>
      </c>
      <c r="M43" s="24">
        <v>94</v>
      </c>
      <c r="N43" s="24">
        <v>70.2</v>
      </c>
      <c r="O43" s="24">
        <v>128</v>
      </c>
      <c r="P43" s="33">
        <f t="shared" si="1"/>
        <v>21</v>
      </c>
      <c r="Q43" s="4"/>
      <c r="R43" s="24"/>
      <c r="T43" s="24" t="s">
        <v>775</v>
      </c>
      <c r="U43" s="24" t="s">
        <v>385</v>
      </c>
      <c r="V43" s="24" t="s">
        <v>1121</v>
      </c>
    </row>
    <row r="44" spans="1:22" x14ac:dyDescent="0.2">
      <c r="A44">
        <v>16</v>
      </c>
      <c r="B44">
        <v>16</v>
      </c>
      <c r="C44">
        <v>11</v>
      </c>
      <c r="D44" s="22" t="s">
        <v>1143</v>
      </c>
      <c r="E44" s="24" t="s">
        <v>492</v>
      </c>
      <c r="F44" s="24">
        <v>90</v>
      </c>
      <c r="G44" s="24">
        <v>88</v>
      </c>
      <c r="H44" s="24">
        <v>73</v>
      </c>
      <c r="I44" s="5">
        <v>-23.2</v>
      </c>
      <c r="J44" s="5"/>
      <c r="L44" s="24">
        <v>90</v>
      </c>
      <c r="M44" s="24">
        <v>88</v>
      </c>
      <c r="N44" s="24">
        <v>69.2</v>
      </c>
      <c r="O44" s="24">
        <v>118</v>
      </c>
      <c r="P44" s="33">
        <f t="shared" si="1"/>
        <v>18</v>
      </c>
      <c r="Q44" s="4"/>
      <c r="R44" s="24"/>
      <c r="T44" s="24" t="s">
        <v>788</v>
      </c>
      <c r="U44" s="24" t="s">
        <v>721</v>
      </c>
      <c r="V44" s="24" t="s">
        <v>764</v>
      </c>
    </row>
    <row r="45" spans="1:22" x14ac:dyDescent="0.2">
      <c r="A45">
        <v>17</v>
      </c>
      <c r="B45">
        <v>17</v>
      </c>
      <c r="C45">
        <v>12</v>
      </c>
      <c r="D45" s="22" t="s">
        <v>1171</v>
      </c>
      <c r="E45" s="24" t="s">
        <v>23</v>
      </c>
      <c r="F45" s="24">
        <v>87</v>
      </c>
      <c r="G45" s="24">
        <v>87</v>
      </c>
      <c r="H45" s="24">
        <v>69</v>
      </c>
      <c r="I45" s="5">
        <v>3.3</v>
      </c>
      <c r="J45" s="5"/>
      <c r="K45" s="48" t="s">
        <v>1181</v>
      </c>
      <c r="L45" s="24">
        <v>87</v>
      </c>
      <c r="M45" s="24">
        <v>87</v>
      </c>
      <c r="N45" s="24">
        <v>68.900000000000006</v>
      </c>
      <c r="O45" s="24">
        <v>126</v>
      </c>
      <c r="P45" s="33">
        <f t="shared" si="1"/>
        <v>16.2</v>
      </c>
      <c r="T45" s="24" t="s">
        <v>868</v>
      </c>
      <c r="U45" s="24" t="s">
        <v>816</v>
      </c>
      <c r="V45" s="24" t="s">
        <v>381</v>
      </c>
    </row>
    <row r="46" spans="1:22" x14ac:dyDescent="0.2">
      <c r="A46">
        <v>18</v>
      </c>
      <c r="B46">
        <v>18</v>
      </c>
      <c r="C46">
        <v>13</v>
      </c>
      <c r="D46" s="22" t="s">
        <v>1191</v>
      </c>
      <c r="E46" s="24" t="s">
        <v>26</v>
      </c>
      <c r="F46" s="24">
        <v>95</v>
      </c>
      <c r="G46" s="24">
        <v>94</v>
      </c>
      <c r="H46" s="24">
        <v>77</v>
      </c>
      <c r="I46" s="5">
        <v>-14.05</v>
      </c>
      <c r="J46" s="5"/>
      <c r="L46" s="24">
        <v>95</v>
      </c>
      <c r="M46" s="24">
        <v>94</v>
      </c>
      <c r="N46" s="24">
        <v>70.2</v>
      </c>
      <c r="O46" s="24">
        <v>128</v>
      </c>
      <c r="P46" s="33">
        <f t="shared" si="1"/>
        <v>21</v>
      </c>
      <c r="T46" s="24" t="s">
        <v>1062</v>
      </c>
      <c r="U46" s="24" t="s">
        <v>387</v>
      </c>
      <c r="V46" s="24" t="s">
        <v>699</v>
      </c>
    </row>
    <row r="47" spans="1:22" x14ac:dyDescent="0.2">
      <c r="A47">
        <v>19</v>
      </c>
      <c r="B47">
        <v>19</v>
      </c>
      <c r="C47">
        <v>14</v>
      </c>
      <c r="D47" s="22" t="s">
        <v>1195</v>
      </c>
      <c r="E47" s="24" t="s">
        <v>492</v>
      </c>
      <c r="F47" s="24">
        <v>88</v>
      </c>
      <c r="G47" s="24">
        <v>88</v>
      </c>
      <c r="H47" s="24">
        <v>71</v>
      </c>
      <c r="I47" s="5">
        <v>56</v>
      </c>
      <c r="J47" s="5"/>
      <c r="L47" s="24">
        <v>88</v>
      </c>
      <c r="M47" s="24">
        <v>88</v>
      </c>
      <c r="N47" s="24">
        <v>69.2</v>
      </c>
      <c r="O47" s="24">
        <v>118</v>
      </c>
      <c r="P47" s="33">
        <f t="shared" si="1"/>
        <v>18</v>
      </c>
      <c r="T47" s="24" t="s">
        <v>1059</v>
      </c>
      <c r="U47" s="24" t="s">
        <v>551</v>
      </c>
      <c r="V47" s="24" t="s">
        <v>745</v>
      </c>
    </row>
    <row r="48" spans="1:22" x14ac:dyDescent="0.2">
      <c r="A48">
        <v>20</v>
      </c>
      <c r="B48">
        <v>20</v>
      </c>
      <c r="C48">
        <v>15</v>
      </c>
      <c r="D48" s="31" t="s">
        <v>1234</v>
      </c>
      <c r="E48" s="24" t="s">
        <v>24</v>
      </c>
      <c r="F48" s="24">
        <v>85</v>
      </c>
      <c r="G48" s="24">
        <v>85</v>
      </c>
      <c r="H48" s="24">
        <v>67</v>
      </c>
      <c r="I48" s="5">
        <v>-4</v>
      </c>
      <c r="J48" s="5"/>
      <c r="K48" s="29" t="s">
        <v>1238</v>
      </c>
      <c r="L48" s="24">
        <v>85</v>
      </c>
      <c r="M48" s="24">
        <v>85</v>
      </c>
      <c r="N48" s="24">
        <v>70</v>
      </c>
      <c r="O48" s="24">
        <v>123</v>
      </c>
      <c r="P48" s="33">
        <f t="shared" si="1"/>
        <v>13.8</v>
      </c>
      <c r="T48" s="24" t="s">
        <v>377</v>
      </c>
      <c r="U48" s="24" t="s">
        <v>983</v>
      </c>
      <c r="V48" s="24" t="s">
        <v>370</v>
      </c>
    </row>
    <row r="49" spans="1:22" x14ac:dyDescent="0.2">
      <c r="A49">
        <v>21</v>
      </c>
      <c r="B49">
        <v>21</v>
      </c>
      <c r="C49">
        <v>16</v>
      </c>
      <c r="D49" s="31" t="s">
        <v>1249</v>
      </c>
      <c r="E49" s="24" t="s">
        <v>23</v>
      </c>
      <c r="F49" s="24">
        <v>92</v>
      </c>
      <c r="G49" s="24">
        <v>91</v>
      </c>
      <c r="H49" s="24">
        <v>73</v>
      </c>
      <c r="I49" s="5">
        <v>24.3</v>
      </c>
      <c r="J49" s="5"/>
      <c r="K49" s="29" t="s">
        <v>1251</v>
      </c>
      <c r="L49" s="24">
        <v>92</v>
      </c>
      <c r="M49" s="24">
        <v>91</v>
      </c>
      <c r="N49" s="24">
        <v>68.900000000000006</v>
      </c>
      <c r="O49" s="24">
        <v>126</v>
      </c>
      <c r="P49" s="33">
        <f t="shared" si="1"/>
        <v>19.8</v>
      </c>
      <c r="T49" s="24" t="s">
        <v>717</v>
      </c>
      <c r="U49" s="24" t="s">
        <v>755</v>
      </c>
      <c r="V49" s="24" t="s">
        <v>718</v>
      </c>
    </row>
    <row r="50" spans="1:22" x14ac:dyDescent="0.2">
      <c r="A50">
        <v>22</v>
      </c>
      <c r="D50" s="22" t="s">
        <v>1265</v>
      </c>
      <c r="E50" s="24" t="s">
        <v>217</v>
      </c>
      <c r="F50" s="24"/>
      <c r="G50" s="24"/>
      <c r="H50" s="24"/>
      <c r="I50" s="5">
        <v>-13</v>
      </c>
      <c r="J50" s="5"/>
      <c r="K50" s="48" t="s">
        <v>1266</v>
      </c>
      <c r="L50" s="24"/>
      <c r="M50" s="24"/>
      <c r="N50" s="24"/>
      <c r="O50" s="24"/>
      <c r="P50" s="33"/>
      <c r="T50" s="24" t="s">
        <v>376</v>
      </c>
      <c r="U50" s="24" t="s">
        <v>860</v>
      </c>
      <c r="V50" s="24" t="s">
        <v>725</v>
      </c>
    </row>
    <row r="51" spans="1:22" x14ac:dyDescent="0.2">
      <c r="A51">
        <v>23</v>
      </c>
      <c r="B51">
        <v>22</v>
      </c>
      <c r="C51">
        <v>17</v>
      </c>
      <c r="D51" s="22" t="s">
        <v>1270</v>
      </c>
      <c r="E51" s="24" t="s">
        <v>221</v>
      </c>
      <c r="F51" s="24">
        <v>99</v>
      </c>
      <c r="G51" s="24">
        <v>95</v>
      </c>
      <c r="H51" s="24">
        <v>80</v>
      </c>
      <c r="I51" s="5">
        <v>-5.2</v>
      </c>
      <c r="J51" s="5"/>
      <c r="L51" s="24">
        <v>99</v>
      </c>
      <c r="M51" s="24">
        <v>95</v>
      </c>
      <c r="N51" s="24">
        <v>71.099999999999994</v>
      </c>
      <c r="O51" s="24">
        <v>137</v>
      </c>
      <c r="P51" s="33">
        <f t="shared" si="1"/>
        <v>19.7</v>
      </c>
      <c r="T51" s="24" t="s">
        <v>711</v>
      </c>
      <c r="U51" s="24" t="s">
        <v>1217</v>
      </c>
      <c r="V51" s="24" t="s">
        <v>1173</v>
      </c>
    </row>
    <row r="52" spans="1:22" x14ac:dyDescent="0.2">
      <c r="A52">
        <v>24</v>
      </c>
      <c r="B52">
        <v>23</v>
      </c>
      <c r="C52">
        <v>18</v>
      </c>
      <c r="D52" s="22" t="s">
        <v>1272</v>
      </c>
      <c r="E52" s="24" t="s">
        <v>217</v>
      </c>
      <c r="F52" s="24">
        <v>96</v>
      </c>
      <c r="G52" s="24">
        <v>95</v>
      </c>
      <c r="H52" s="24">
        <v>78</v>
      </c>
      <c r="I52" s="5">
        <v>1.3</v>
      </c>
      <c r="J52" s="5"/>
      <c r="K52" s="48"/>
      <c r="L52" s="24">
        <v>96</v>
      </c>
      <c r="M52" s="24">
        <v>95</v>
      </c>
      <c r="N52" s="24">
        <v>69.7</v>
      </c>
      <c r="O52" s="24">
        <v>130</v>
      </c>
      <c r="P52" s="33">
        <f t="shared" si="1"/>
        <v>22</v>
      </c>
      <c r="T52" s="24" t="s">
        <v>810</v>
      </c>
      <c r="U52" s="24" t="s">
        <v>1036</v>
      </c>
      <c r="V52" s="24" t="s">
        <v>734</v>
      </c>
    </row>
    <row r="53" spans="1:22" x14ac:dyDescent="0.2">
      <c r="A53">
        <v>25</v>
      </c>
      <c r="B53">
        <v>24</v>
      </c>
      <c r="C53">
        <v>19</v>
      </c>
      <c r="D53" s="22" t="s">
        <v>1282</v>
      </c>
      <c r="E53" s="24" t="s">
        <v>219</v>
      </c>
      <c r="F53" s="24">
        <v>103</v>
      </c>
      <c r="G53" s="24">
        <v>99</v>
      </c>
      <c r="H53" s="24">
        <v>85</v>
      </c>
      <c r="I53" s="5">
        <v>-23</v>
      </c>
      <c r="J53" s="5"/>
      <c r="K53" s="15"/>
      <c r="L53" s="24">
        <v>103</v>
      </c>
      <c r="M53" s="24">
        <v>99</v>
      </c>
      <c r="N53" s="24">
        <v>68.900000000000006</v>
      </c>
      <c r="O53" s="24">
        <v>126</v>
      </c>
      <c r="P53" s="33">
        <f t="shared" si="1"/>
        <v>27</v>
      </c>
      <c r="T53" s="24" t="s">
        <v>349</v>
      </c>
      <c r="U53" s="24" t="s">
        <v>845</v>
      </c>
      <c r="V53" s="24" t="s">
        <v>375</v>
      </c>
    </row>
    <row r="54" spans="1:22" x14ac:dyDescent="0.2">
      <c r="A54">
        <v>26</v>
      </c>
      <c r="B54">
        <v>25</v>
      </c>
      <c r="C54">
        <v>20</v>
      </c>
      <c r="D54" s="22" t="s">
        <v>1288</v>
      </c>
      <c r="E54" s="24" t="s">
        <v>221</v>
      </c>
      <c r="F54" s="24">
        <v>105</v>
      </c>
      <c r="G54" s="24">
        <v>105</v>
      </c>
      <c r="H54" s="24">
        <v>86</v>
      </c>
      <c r="I54" s="5">
        <v>-22.5</v>
      </c>
      <c r="J54" s="5"/>
      <c r="L54" s="24">
        <v>105</v>
      </c>
      <c r="M54" s="24">
        <v>105</v>
      </c>
      <c r="N54" s="24">
        <v>71.099999999999994</v>
      </c>
      <c r="O54" s="24">
        <v>137</v>
      </c>
      <c r="P54" s="33">
        <f t="shared" si="1"/>
        <v>28</v>
      </c>
      <c r="T54" s="24" t="s">
        <v>1116</v>
      </c>
      <c r="U54" s="24" t="s">
        <v>581</v>
      </c>
      <c r="V54" s="24" t="s">
        <v>901</v>
      </c>
    </row>
    <row r="55" spans="1:22" x14ac:dyDescent="0.2">
      <c r="A55">
        <v>27</v>
      </c>
      <c r="D55" s="22" t="s">
        <v>1293</v>
      </c>
      <c r="E55" s="24" t="s">
        <v>215</v>
      </c>
      <c r="F55" s="24"/>
      <c r="G55" s="24"/>
      <c r="H55" s="24"/>
      <c r="I55" s="5"/>
      <c r="J55" s="5"/>
      <c r="K55" s="13" t="s">
        <v>1301</v>
      </c>
      <c r="L55" s="24"/>
      <c r="M55" s="24"/>
      <c r="N55" s="24"/>
      <c r="O55" s="24"/>
      <c r="P55" s="33"/>
      <c r="T55" s="24" t="s">
        <v>856</v>
      </c>
      <c r="U55" s="24" t="s">
        <v>356</v>
      </c>
      <c r="V55" s="24" t="s">
        <v>383</v>
      </c>
    </row>
    <row r="56" spans="1:22" x14ac:dyDescent="0.2">
      <c r="A56">
        <v>28</v>
      </c>
      <c r="B56">
        <v>26</v>
      </c>
      <c r="C56">
        <v>21</v>
      </c>
      <c r="D56" s="22" t="s">
        <v>1313</v>
      </c>
      <c r="E56" s="24" t="s">
        <v>24</v>
      </c>
      <c r="F56" s="24">
        <v>98</v>
      </c>
      <c r="G56" s="24">
        <v>96</v>
      </c>
      <c r="H56" s="24">
        <v>80</v>
      </c>
      <c r="I56" s="5">
        <v>-21.7</v>
      </c>
      <c r="J56" s="5"/>
      <c r="K56" s="29" t="s">
        <v>1321</v>
      </c>
      <c r="L56" s="24">
        <v>98</v>
      </c>
      <c r="M56" s="24">
        <v>96</v>
      </c>
      <c r="N56" s="24">
        <v>70</v>
      </c>
      <c r="O56" s="24">
        <v>123</v>
      </c>
      <c r="P56" s="33">
        <f t="shared" si="1"/>
        <v>23.9</v>
      </c>
      <c r="T56" s="24" t="s">
        <v>726</v>
      </c>
      <c r="U56" s="24" t="s">
        <v>380</v>
      </c>
      <c r="V56" s="24" t="s">
        <v>997</v>
      </c>
    </row>
    <row r="57" spans="1:22" x14ac:dyDescent="0.2">
      <c r="D57" s="22" t="s">
        <v>1313</v>
      </c>
      <c r="E57" s="24" t="s">
        <v>20</v>
      </c>
      <c r="F57" s="24"/>
      <c r="G57" s="24"/>
      <c r="H57" s="24"/>
      <c r="I57" s="5">
        <v>156</v>
      </c>
      <c r="J57" s="5"/>
      <c r="K57" s="48" t="s">
        <v>1326</v>
      </c>
      <c r="L57" s="24"/>
      <c r="M57" s="24"/>
      <c r="N57" s="24"/>
      <c r="O57" s="24"/>
      <c r="P57" s="4"/>
      <c r="T57" s="24"/>
      <c r="U57" s="24"/>
      <c r="V57" s="24"/>
    </row>
    <row r="58" spans="1:22" x14ac:dyDescent="0.2">
      <c r="A58">
        <v>29</v>
      </c>
      <c r="B58">
        <v>27</v>
      </c>
      <c r="C58">
        <v>22</v>
      </c>
      <c r="D58" s="22" t="s">
        <v>1332</v>
      </c>
      <c r="E58" s="24" t="s">
        <v>23</v>
      </c>
      <c r="F58" s="24">
        <v>92</v>
      </c>
      <c r="G58" s="24">
        <v>92</v>
      </c>
      <c r="H58" s="24">
        <v>73</v>
      </c>
      <c r="I58" s="5">
        <v>-13</v>
      </c>
      <c r="J58" s="5"/>
      <c r="K58" s="13" t="s">
        <v>1339</v>
      </c>
      <c r="L58" s="24">
        <v>92</v>
      </c>
      <c r="M58" s="24">
        <v>92</v>
      </c>
      <c r="N58" s="24">
        <v>68.900000000000006</v>
      </c>
      <c r="O58" s="24">
        <v>126</v>
      </c>
      <c r="P58" s="33">
        <f t="shared" si="1"/>
        <v>20.7</v>
      </c>
      <c r="T58" s="24" t="s">
        <v>1214</v>
      </c>
      <c r="U58" s="24" t="s">
        <v>861</v>
      </c>
      <c r="V58" s="24" t="s">
        <v>1027</v>
      </c>
    </row>
    <row r="59" spans="1:22" x14ac:dyDescent="0.2">
      <c r="D59" s="22" t="s">
        <v>1332</v>
      </c>
      <c r="E59" s="24" t="s">
        <v>22</v>
      </c>
      <c r="F59" s="24"/>
      <c r="G59" s="24"/>
      <c r="H59" s="24"/>
      <c r="I59" s="5">
        <v>100</v>
      </c>
      <c r="J59" s="5"/>
      <c r="K59" s="13" t="s">
        <v>1326</v>
      </c>
      <c r="L59" s="24"/>
      <c r="M59" s="24"/>
      <c r="N59" s="24"/>
      <c r="O59" s="24"/>
      <c r="P59" s="4"/>
      <c r="T59" s="24"/>
      <c r="U59" s="24"/>
      <c r="V59" s="24"/>
    </row>
    <row r="60" spans="1:22" x14ac:dyDescent="0.2">
      <c r="A60">
        <v>30</v>
      </c>
      <c r="B60">
        <v>28</v>
      </c>
      <c r="D60" s="22" t="s">
        <v>1378</v>
      </c>
      <c r="E60" s="24" t="s">
        <v>23</v>
      </c>
      <c r="F60" s="24">
        <v>84</v>
      </c>
      <c r="G60" s="24">
        <v>84</v>
      </c>
      <c r="H60" s="24"/>
      <c r="I60" s="5">
        <v>84.9</v>
      </c>
      <c r="J60" s="5"/>
      <c r="K60" s="13" t="s">
        <v>104</v>
      </c>
      <c r="L60" s="24"/>
      <c r="M60" s="24"/>
      <c r="N60" s="24"/>
      <c r="O60" s="24"/>
      <c r="P60" s="33"/>
      <c r="T60" s="24" t="s">
        <v>870</v>
      </c>
      <c r="U60" s="24" t="s">
        <v>915</v>
      </c>
      <c r="V60" s="24" t="s">
        <v>1208</v>
      </c>
    </row>
    <row r="61" spans="1:22" x14ac:dyDescent="0.2">
      <c r="D61" s="22"/>
      <c r="E61" s="24"/>
      <c r="F61" s="24"/>
      <c r="G61" s="24"/>
      <c r="H61" s="24"/>
      <c r="I61" s="5"/>
      <c r="J61" s="5"/>
      <c r="L61" s="24"/>
      <c r="M61" s="24"/>
      <c r="N61" s="24"/>
      <c r="O61" s="24"/>
      <c r="P61" s="4"/>
      <c r="T61" s="24"/>
      <c r="U61" s="24"/>
      <c r="V61" s="24"/>
    </row>
    <row r="62" spans="1:22" x14ac:dyDescent="0.2">
      <c r="D62" s="22"/>
      <c r="E62" s="24"/>
      <c r="F62" s="24"/>
      <c r="G62" s="24"/>
      <c r="I62" s="5"/>
      <c r="J62" s="5"/>
      <c r="T62" s="24"/>
      <c r="U62" s="24"/>
    </row>
    <row r="63" spans="1:22" x14ac:dyDescent="0.2">
      <c r="D63" s="22"/>
      <c r="E63" s="24"/>
      <c r="F63" s="24"/>
      <c r="G63" s="24"/>
      <c r="I63" s="5"/>
      <c r="J63" s="5"/>
      <c r="T63" s="24"/>
      <c r="U63" s="24"/>
      <c r="V63" s="24"/>
    </row>
    <row r="64" spans="1:22" x14ac:dyDescent="0.2">
      <c r="D64" s="22"/>
      <c r="E64" s="24"/>
      <c r="F64" s="24"/>
      <c r="G64" s="24"/>
      <c r="I64" s="5"/>
      <c r="J64" s="5"/>
      <c r="T64" s="24"/>
      <c r="U64" s="24"/>
      <c r="V64" s="24"/>
    </row>
    <row r="65" spans="4:21" x14ac:dyDescent="0.2">
      <c r="D65" s="22"/>
      <c r="E65" s="24"/>
      <c r="F65" s="24"/>
      <c r="G65" s="24"/>
      <c r="I65" s="5"/>
      <c r="J65" s="5"/>
      <c r="T65" s="24"/>
      <c r="U65" s="24"/>
    </row>
    <row r="66" spans="4:21" x14ac:dyDescent="0.2">
      <c r="D66" s="22"/>
      <c r="E66" s="24"/>
      <c r="F66" s="24"/>
      <c r="G66" s="24"/>
      <c r="I66" s="5"/>
      <c r="J66" s="5"/>
      <c r="T66" s="24"/>
      <c r="U66" s="24"/>
    </row>
    <row r="67" spans="4:21" x14ac:dyDescent="0.2">
      <c r="D67" s="22"/>
      <c r="E67" s="24"/>
      <c r="F67" s="24"/>
      <c r="G67" s="24"/>
      <c r="I67" s="5"/>
      <c r="J67" s="5"/>
      <c r="T67" s="24"/>
      <c r="U67" s="24"/>
    </row>
    <row r="68" spans="4:21" x14ac:dyDescent="0.2">
      <c r="D68" s="22"/>
      <c r="E68" s="24"/>
      <c r="F68" s="24"/>
      <c r="G68" s="24"/>
      <c r="I68" s="5"/>
      <c r="J68" s="5"/>
      <c r="T68" s="24"/>
      <c r="U68" s="24"/>
    </row>
    <row r="69" spans="4:21" x14ac:dyDescent="0.2">
      <c r="D69" s="22"/>
      <c r="E69" s="24"/>
      <c r="F69" s="24"/>
      <c r="G69" s="24"/>
      <c r="I69" s="5"/>
      <c r="J69" s="5"/>
      <c r="T69" s="24"/>
      <c r="U69" s="24"/>
    </row>
    <row r="70" spans="4:21" x14ac:dyDescent="0.2">
      <c r="D70" s="22"/>
      <c r="E70" s="24"/>
      <c r="I70" s="5"/>
      <c r="J70" s="5"/>
      <c r="T70" s="24"/>
      <c r="U70" s="24"/>
    </row>
    <row r="71" spans="4:21" x14ac:dyDescent="0.2">
      <c r="D71" s="22"/>
      <c r="E71" s="24"/>
      <c r="I71" s="5"/>
      <c r="J71" s="5"/>
      <c r="T71" s="24"/>
      <c r="U71" s="24"/>
    </row>
    <row r="72" spans="4:21" x14ac:dyDescent="0.2">
      <c r="D72" s="22"/>
      <c r="E72" s="24"/>
      <c r="I72" s="5"/>
      <c r="J72" s="5"/>
    </row>
    <row r="73" spans="4:21" x14ac:dyDescent="0.2">
      <c r="D73" s="22"/>
      <c r="E73" s="24"/>
      <c r="I73" s="5"/>
      <c r="J73" s="5"/>
    </row>
    <row r="74" spans="4:21" x14ac:dyDescent="0.2">
      <c r="D74" s="22"/>
      <c r="E74" s="24"/>
      <c r="I74" s="5"/>
      <c r="J74" s="5"/>
    </row>
    <row r="75" spans="4:21" x14ac:dyDescent="0.2">
      <c r="D75" s="22"/>
      <c r="E75" s="24"/>
      <c r="I75" s="5"/>
      <c r="J75" s="5"/>
    </row>
    <row r="76" spans="4:21" x14ac:dyDescent="0.2">
      <c r="D76" s="22"/>
      <c r="E76" s="24"/>
      <c r="I76" s="5"/>
      <c r="J76" s="5"/>
    </row>
    <row r="77" spans="4:21" x14ac:dyDescent="0.2">
      <c r="I77" s="5"/>
      <c r="J77" s="5"/>
    </row>
    <row r="78" spans="4:21" x14ac:dyDescent="0.2">
      <c r="I78" s="5"/>
      <c r="J78" s="5"/>
    </row>
    <row r="79" spans="4:21" x14ac:dyDescent="0.2">
      <c r="I79" s="5"/>
      <c r="J79" s="5"/>
    </row>
    <row r="80" spans="4:21" x14ac:dyDescent="0.2">
      <c r="I80" s="5"/>
      <c r="J80" s="5"/>
    </row>
    <row r="81" spans="9:10" x14ac:dyDescent="0.2">
      <c r="I81" s="5"/>
      <c r="J81" s="5"/>
    </row>
    <row r="82" spans="9:10" x14ac:dyDescent="0.2">
      <c r="I82" s="5"/>
      <c r="J82" s="5"/>
    </row>
    <row r="83" spans="9:10" x14ac:dyDescent="0.2">
      <c r="I83" s="5"/>
      <c r="J83" s="5"/>
    </row>
    <row r="84" spans="9:10" x14ac:dyDescent="0.2">
      <c r="I84" s="5"/>
      <c r="J84" s="5"/>
    </row>
    <row r="85" spans="9:10" x14ac:dyDescent="0.2">
      <c r="I85" s="5"/>
      <c r="J85" s="5"/>
    </row>
    <row r="86" spans="9:10" x14ac:dyDescent="0.2">
      <c r="I86" s="5"/>
      <c r="J86" s="5"/>
    </row>
    <row r="87" spans="9:10" x14ac:dyDescent="0.2">
      <c r="I87" s="5"/>
      <c r="J87" s="5"/>
    </row>
    <row r="88" spans="9:10" x14ac:dyDescent="0.2">
      <c r="I88" s="5"/>
      <c r="J88" s="5"/>
    </row>
    <row r="89" spans="9:10" x14ac:dyDescent="0.2">
      <c r="I89" s="5"/>
      <c r="J89" s="5"/>
    </row>
    <row r="90" spans="9:10" x14ac:dyDescent="0.2">
      <c r="I90" s="5"/>
      <c r="J90" s="5"/>
    </row>
    <row r="91" spans="9:10" x14ac:dyDescent="0.2">
      <c r="I91" s="5"/>
      <c r="J91" s="5"/>
    </row>
    <row r="92" spans="9:10" x14ac:dyDescent="0.2">
      <c r="I92" s="5"/>
      <c r="J92" s="5"/>
    </row>
    <row r="93" spans="9:10" x14ac:dyDescent="0.2">
      <c r="I93" s="5"/>
      <c r="J93" s="5"/>
    </row>
    <row r="94" spans="9:10" x14ac:dyDescent="0.2">
      <c r="I94" s="5"/>
      <c r="J94" s="5"/>
    </row>
    <row r="95" spans="9:10" x14ac:dyDescent="0.2">
      <c r="I95" s="5"/>
      <c r="J95" s="5"/>
    </row>
    <row r="96" spans="9:10" x14ac:dyDescent="0.2">
      <c r="I96" s="5"/>
      <c r="J96" s="5"/>
    </row>
    <row r="97" spans="1:19" x14ac:dyDescent="0.2">
      <c r="I97" s="5"/>
      <c r="J97" s="5"/>
    </row>
    <row r="98" spans="1:19" x14ac:dyDescent="0.2">
      <c r="I98" s="5"/>
      <c r="J98" s="5"/>
    </row>
    <row r="99" spans="1:19" x14ac:dyDescent="0.2">
      <c r="I99" s="5"/>
      <c r="J99" s="5"/>
    </row>
    <row r="100" spans="1:19" x14ac:dyDescent="0.2">
      <c r="A100">
        <f>COUNT(A12:A99)</f>
        <v>30</v>
      </c>
      <c r="B100">
        <f>COUNT(B12:B99)</f>
        <v>28</v>
      </c>
      <c r="C100">
        <f>COUNT(C12:C99)</f>
        <v>22</v>
      </c>
      <c r="F100">
        <f>AVERAGE(F12:F92)</f>
        <v>91.821428571428569</v>
      </c>
      <c r="G100">
        <f>AVERAGE(G12:G92)</f>
        <v>91.142857142857139</v>
      </c>
      <c r="H100">
        <f>AVERAGE(H12:H92)</f>
        <v>74.727272727272734</v>
      </c>
      <c r="I100" s="5">
        <f>SUM(I6:I92)</f>
        <v>231.9</v>
      </c>
      <c r="J100" s="4">
        <f>SUM(J6:J92)</f>
        <v>2</v>
      </c>
      <c r="K100" s="15"/>
      <c r="P100" s="4">
        <f>SUM(Q9:Q18)</f>
        <v>174.70000000000002</v>
      </c>
      <c r="Q100" s="4">
        <f>(P100*0.096)-0.05</f>
        <v>16.7212</v>
      </c>
    </row>
    <row r="101" spans="1:19" ht="18" x14ac:dyDescent="0.25">
      <c r="A101" s="3" t="s">
        <v>31</v>
      </c>
      <c r="C101" s="11" t="s">
        <v>32</v>
      </c>
      <c r="D101" s="18">
        <v>3348641</v>
      </c>
      <c r="I101" s="5"/>
      <c r="J101" s="4"/>
      <c r="K101" s="15"/>
      <c r="P101" s="4"/>
    </row>
    <row r="102" spans="1:19" x14ac:dyDescent="0.2">
      <c r="A102" t="s">
        <v>2</v>
      </c>
      <c r="D102" s="4">
        <v>226.7</v>
      </c>
      <c r="E102" t="s">
        <v>3</v>
      </c>
      <c r="F102" s="4">
        <f>TRUNC(D102*0.096,1)</f>
        <v>21.7</v>
      </c>
      <c r="H102" s="4">
        <f>P200</f>
        <v>229.2</v>
      </c>
    </row>
    <row r="103" spans="1:19" x14ac:dyDescent="0.2">
      <c r="A103" t="s">
        <v>4</v>
      </c>
      <c r="D103" s="4">
        <v>229</v>
      </c>
      <c r="E103" t="s">
        <v>5</v>
      </c>
      <c r="F103" s="4">
        <f>TRUNC(D103*0.096,1)</f>
        <v>21.9</v>
      </c>
      <c r="L103" s="4"/>
    </row>
    <row r="104" spans="1:19" x14ac:dyDescent="0.2">
      <c r="A104" s="1" t="s">
        <v>9</v>
      </c>
      <c r="B104" s="1" t="s">
        <v>6</v>
      </c>
      <c r="C104" s="1" t="s">
        <v>7</v>
      </c>
      <c r="D104" s="1" t="s">
        <v>10</v>
      </c>
      <c r="E104" s="1" t="s">
        <v>11</v>
      </c>
      <c r="F104" s="1" t="s">
        <v>12</v>
      </c>
      <c r="G104" s="1" t="s">
        <v>13</v>
      </c>
      <c r="H104" s="1" t="s">
        <v>7</v>
      </c>
      <c r="I104" s="1" t="s">
        <v>14</v>
      </c>
      <c r="J104" s="1" t="s">
        <v>258</v>
      </c>
      <c r="K104" s="14" t="s">
        <v>125</v>
      </c>
      <c r="L104" s="14" t="s">
        <v>12</v>
      </c>
      <c r="M104" s="1" t="s">
        <v>13</v>
      </c>
      <c r="N104" s="1" t="s">
        <v>15</v>
      </c>
      <c r="O104" s="1" t="s">
        <v>16</v>
      </c>
      <c r="P104" s="1" t="s">
        <v>18</v>
      </c>
      <c r="Q104" s="1" t="s">
        <v>225</v>
      </c>
    </row>
    <row r="105" spans="1:19" x14ac:dyDescent="0.2">
      <c r="R105" s="1" t="s">
        <v>334</v>
      </c>
      <c r="S105" s="1" t="s">
        <v>335</v>
      </c>
    </row>
    <row r="106" spans="1:19" x14ac:dyDescent="0.2">
      <c r="D106" s="2"/>
      <c r="E106" t="s">
        <v>20</v>
      </c>
      <c r="I106" s="5">
        <v>-12</v>
      </c>
      <c r="J106" s="5"/>
      <c r="L106" s="22"/>
      <c r="M106" s="24"/>
      <c r="N106" s="24"/>
      <c r="O106" s="24"/>
      <c r="P106" s="24"/>
      <c r="Q106" s="24"/>
    </row>
    <row r="107" spans="1:19" x14ac:dyDescent="0.2">
      <c r="E107" t="s">
        <v>21</v>
      </c>
      <c r="I107" s="5">
        <v>-12</v>
      </c>
      <c r="J107" s="5"/>
      <c r="L107" s="9"/>
      <c r="R107" s="24"/>
      <c r="S107" s="32"/>
    </row>
    <row r="108" spans="1:19" x14ac:dyDescent="0.2">
      <c r="D108" s="2"/>
      <c r="E108" t="s">
        <v>22</v>
      </c>
      <c r="I108" s="5">
        <v>-15</v>
      </c>
      <c r="J108" s="5"/>
      <c r="L108" s="2"/>
      <c r="S108" s="4"/>
    </row>
    <row r="109" spans="1:19" x14ac:dyDescent="0.2">
      <c r="D109" s="22" t="s">
        <v>556</v>
      </c>
      <c r="E109" s="24" t="s">
        <v>558</v>
      </c>
      <c r="F109" s="24"/>
      <c r="G109" s="24"/>
      <c r="H109" s="24"/>
      <c r="I109" s="5"/>
      <c r="J109" s="5"/>
      <c r="L109" s="36">
        <v>102</v>
      </c>
      <c r="M109" s="24">
        <v>99</v>
      </c>
      <c r="N109" s="24">
        <v>67.599999999999994</v>
      </c>
      <c r="O109" s="24">
        <v>125</v>
      </c>
      <c r="P109" s="33">
        <f t="shared" ref="P109:P151" si="2">ROUND(((M109-N109)*113/O109),1)</f>
        <v>28.4</v>
      </c>
      <c r="Q109" s="4">
        <v>17.5</v>
      </c>
      <c r="S109" s="4"/>
    </row>
    <row r="110" spans="1:19" x14ac:dyDescent="0.2">
      <c r="D110" s="22" t="s">
        <v>557</v>
      </c>
      <c r="E110" s="24" t="s">
        <v>559</v>
      </c>
      <c r="F110" s="24"/>
      <c r="G110" s="24"/>
      <c r="H110" s="24"/>
      <c r="I110" s="5"/>
      <c r="J110" s="5"/>
      <c r="L110" s="34">
        <v>106</v>
      </c>
      <c r="M110" s="24">
        <v>104</v>
      </c>
      <c r="N110" s="24">
        <v>69.3</v>
      </c>
      <c r="O110" s="24">
        <v>120</v>
      </c>
      <c r="P110" s="4">
        <f t="shared" si="2"/>
        <v>32.700000000000003</v>
      </c>
      <c r="Q110" s="4">
        <v>18.399999999999999</v>
      </c>
    </row>
    <row r="111" spans="1:19" x14ac:dyDescent="0.2">
      <c r="D111" s="22" t="s">
        <v>590</v>
      </c>
      <c r="E111" s="24" t="s">
        <v>24</v>
      </c>
      <c r="F111" s="24"/>
      <c r="G111" s="24"/>
      <c r="H111" s="24"/>
      <c r="I111" s="5"/>
      <c r="J111" s="5"/>
      <c r="L111" s="34">
        <v>93</v>
      </c>
      <c r="M111" s="24">
        <v>93</v>
      </c>
      <c r="N111" s="24">
        <v>70</v>
      </c>
      <c r="O111" s="24">
        <v>123</v>
      </c>
      <c r="P111" s="33">
        <f t="shared" si="2"/>
        <v>21.1</v>
      </c>
      <c r="Q111" s="4">
        <v>19.8</v>
      </c>
    </row>
    <row r="112" spans="1:19" x14ac:dyDescent="0.2">
      <c r="D112" s="22" t="s">
        <v>594</v>
      </c>
      <c r="E112" s="24" t="s">
        <v>461</v>
      </c>
      <c r="F112" s="24"/>
      <c r="G112" s="24"/>
      <c r="H112" s="24"/>
      <c r="I112" s="5"/>
      <c r="J112" s="5"/>
      <c r="L112" s="34">
        <v>95</v>
      </c>
      <c r="M112" s="24">
        <v>95</v>
      </c>
      <c r="N112" s="24">
        <v>69.599999999999994</v>
      </c>
      <c r="O112" s="24">
        <v>124</v>
      </c>
      <c r="P112" s="4">
        <f t="shared" si="2"/>
        <v>23.1</v>
      </c>
      <c r="Q112" s="4">
        <v>21.6</v>
      </c>
    </row>
    <row r="113" spans="4:18" x14ac:dyDescent="0.2">
      <c r="D113" s="22" t="s">
        <v>595</v>
      </c>
      <c r="E113" s="24" t="s">
        <v>23</v>
      </c>
      <c r="F113" s="24"/>
      <c r="G113" s="24"/>
      <c r="H113" s="24"/>
      <c r="I113" s="5"/>
      <c r="J113" s="5"/>
      <c r="L113" s="34">
        <v>103</v>
      </c>
      <c r="M113" s="24">
        <v>102</v>
      </c>
      <c r="N113" s="24">
        <v>68.900000000000006</v>
      </c>
      <c r="O113" s="24">
        <v>120</v>
      </c>
      <c r="P113" s="33">
        <f t="shared" si="2"/>
        <v>31.2</v>
      </c>
      <c r="Q113" s="4">
        <v>22.8</v>
      </c>
    </row>
    <row r="114" spans="4:18" x14ac:dyDescent="0.2">
      <c r="D114" s="22" t="s">
        <v>471</v>
      </c>
      <c r="E114" s="24" t="s">
        <v>185</v>
      </c>
      <c r="F114" s="24"/>
      <c r="G114" s="24"/>
      <c r="H114" s="24"/>
      <c r="I114" s="5"/>
      <c r="J114" s="4"/>
      <c r="L114" s="36">
        <v>96</v>
      </c>
      <c r="M114" s="24">
        <v>96</v>
      </c>
      <c r="N114" s="24">
        <v>69</v>
      </c>
      <c r="O114" s="24">
        <v>123</v>
      </c>
      <c r="P114" s="33">
        <f t="shared" si="2"/>
        <v>24.8</v>
      </c>
      <c r="Q114" s="4">
        <v>23.2</v>
      </c>
    </row>
    <row r="115" spans="4:18" x14ac:dyDescent="0.2">
      <c r="D115" s="22" t="s">
        <v>598</v>
      </c>
      <c r="E115" s="24" t="s">
        <v>184</v>
      </c>
      <c r="F115" s="24"/>
      <c r="G115" s="24"/>
      <c r="H115" s="24"/>
      <c r="I115" s="5"/>
      <c r="J115" s="4"/>
      <c r="K115" s="29"/>
      <c r="L115" s="35">
        <v>100</v>
      </c>
      <c r="M115" s="24">
        <v>99</v>
      </c>
      <c r="N115" s="24">
        <v>69.3</v>
      </c>
      <c r="O115" s="24">
        <v>123</v>
      </c>
      <c r="P115" s="33">
        <f t="shared" si="2"/>
        <v>27.3</v>
      </c>
      <c r="Q115" s="4">
        <v>24.5</v>
      </c>
    </row>
    <row r="116" spans="4:18" x14ac:dyDescent="0.2">
      <c r="D116" s="22" t="s">
        <v>603</v>
      </c>
      <c r="E116" s="24" t="s">
        <v>24</v>
      </c>
      <c r="F116" s="24"/>
      <c r="G116" s="24"/>
      <c r="H116" s="24"/>
      <c r="I116" s="5"/>
      <c r="J116" s="5"/>
      <c r="L116" s="36">
        <v>102</v>
      </c>
      <c r="M116" s="24">
        <v>100</v>
      </c>
      <c r="N116" s="24">
        <v>70</v>
      </c>
      <c r="O116" s="24">
        <v>123</v>
      </c>
      <c r="P116" s="33">
        <f t="shared" si="2"/>
        <v>27.6</v>
      </c>
      <c r="Q116" s="4">
        <v>25.7</v>
      </c>
    </row>
    <row r="117" spans="4:18" x14ac:dyDescent="0.2">
      <c r="D117" s="22" t="s">
        <v>604</v>
      </c>
      <c r="E117" s="24" t="s">
        <v>473</v>
      </c>
      <c r="F117" s="24"/>
      <c r="G117" s="24"/>
      <c r="H117" s="24"/>
      <c r="I117" s="5"/>
      <c r="J117" s="5"/>
      <c r="L117" s="36">
        <v>97</v>
      </c>
      <c r="M117" s="24">
        <v>97</v>
      </c>
      <c r="N117" s="24">
        <v>71.599999999999994</v>
      </c>
      <c r="O117" s="24">
        <v>130</v>
      </c>
      <c r="P117" s="33">
        <f t="shared" si="2"/>
        <v>22.1</v>
      </c>
      <c r="Q117" s="4">
        <v>26.6</v>
      </c>
      <c r="R117" s="4"/>
    </row>
    <row r="118" spans="4:18" x14ac:dyDescent="0.2">
      <c r="D118" s="22" t="s">
        <v>610</v>
      </c>
      <c r="E118" s="24" t="s">
        <v>461</v>
      </c>
      <c r="F118" s="24"/>
      <c r="G118" s="24"/>
      <c r="H118" s="24"/>
      <c r="I118" s="5"/>
      <c r="J118" s="4"/>
      <c r="K118" s="29"/>
      <c r="L118" s="36">
        <v>97</v>
      </c>
      <c r="M118" s="24">
        <v>94</v>
      </c>
      <c r="N118" s="24">
        <v>69.599999999999994</v>
      </c>
      <c r="O118" s="24">
        <v>124</v>
      </c>
      <c r="P118" s="33">
        <f t="shared" si="2"/>
        <v>22.2</v>
      </c>
      <c r="Q118" s="4">
        <v>29.1</v>
      </c>
    </row>
    <row r="119" spans="4:18" x14ac:dyDescent="0.2">
      <c r="D119" s="22" t="s">
        <v>613</v>
      </c>
      <c r="E119" s="24" t="s">
        <v>26</v>
      </c>
      <c r="F119" s="24"/>
      <c r="G119" s="24"/>
      <c r="H119" s="24"/>
      <c r="I119" s="5"/>
      <c r="J119" s="4"/>
      <c r="K119" s="29"/>
      <c r="L119" s="36">
        <v>93</v>
      </c>
      <c r="M119" s="24">
        <v>93</v>
      </c>
      <c r="N119" s="24">
        <v>70.2</v>
      </c>
      <c r="O119" s="24">
        <v>128</v>
      </c>
      <c r="P119" s="33">
        <f t="shared" si="2"/>
        <v>20.100000000000001</v>
      </c>
      <c r="Q119" s="4">
        <v>29.6</v>
      </c>
    </row>
    <row r="120" spans="4:18" x14ac:dyDescent="0.2">
      <c r="D120" s="22" t="s">
        <v>617</v>
      </c>
      <c r="E120" s="24" t="s">
        <v>30</v>
      </c>
      <c r="F120" s="24"/>
      <c r="G120" s="24"/>
      <c r="H120" s="24"/>
      <c r="I120" s="5"/>
      <c r="J120" s="5"/>
      <c r="L120" s="36">
        <v>94</v>
      </c>
      <c r="M120" s="24">
        <v>94</v>
      </c>
      <c r="N120" s="24">
        <v>69.099999999999994</v>
      </c>
      <c r="O120" s="24">
        <v>122</v>
      </c>
      <c r="P120" s="33">
        <f t="shared" si="2"/>
        <v>23.1</v>
      </c>
      <c r="Q120" s="4">
        <v>30.4</v>
      </c>
    </row>
    <row r="121" spans="4:18" x14ac:dyDescent="0.2">
      <c r="D121" s="22" t="s">
        <v>644</v>
      </c>
      <c r="E121" s="24" t="s">
        <v>492</v>
      </c>
      <c r="F121" s="24"/>
      <c r="G121" s="24"/>
      <c r="H121" s="24"/>
      <c r="I121" s="5"/>
      <c r="J121" s="4"/>
      <c r="K121" s="48"/>
      <c r="L121" s="36">
        <v>96</v>
      </c>
      <c r="M121" s="24">
        <v>96</v>
      </c>
      <c r="N121" s="24">
        <v>69.2</v>
      </c>
      <c r="O121" s="24">
        <v>118</v>
      </c>
      <c r="P121" s="33">
        <f t="shared" si="2"/>
        <v>25.7</v>
      </c>
      <c r="Q121" s="4">
        <v>30.6</v>
      </c>
    </row>
    <row r="122" spans="4:18" x14ac:dyDescent="0.2">
      <c r="D122" s="22" t="s">
        <v>650</v>
      </c>
      <c r="E122" s="24" t="s">
        <v>184</v>
      </c>
      <c r="F122" s="24"/>
      <c r="G122" s="24"/>
      <c r="H122" s="24"/>
      <c r="I122" s="5"/>
      <c r="J122" s="5"/>
      <c r="L122" s="36">
        <v>104</v>
      </c>
      <c r="M122" s="24">
        <v>104</v>
      </c>
      <c r="N122" s="24">
        <v>69.3</v>
      </c>
      <c r="O122" s="24">
        <v>123</v>
      </c>
      <c r="P122" s="33">
        <f t="shared" si="2"/>
        <v>31.9</v>
      </c>
      <c r="Q122" s="4">
        <v>30.6</v>
      </c>
    </row>
    <row r="123" spans="4:18" x14ac:dyDescent="0.2">
      <c r="D123" s="22" t="s">
        <v>652</v>
      </c>
      <c r="E123" s="24" t="s">
        <v>461</v>
      </c>
      <c r="F123" s="24"/>
      <c r="G123" s="24"/>
      <c r="H123" s="24"/>
      <c r="I123" s="5"/>
      <c r="J123" s="5"/>
      <c r="L123" s="36">
        <v>90</v>
      </c>
      <c r="M123" s="24">
        <v>90</v>
      </c>
      <c r="N123" s="24">
        <v>69.599999999999994</v>
      </c>
      <c r="O123" s="24">
        <v>124</v>
      </c>
      <c r="P123" s="33">
        <f t="shared" si="2"/>
        <v>18.600000000000001</v>
      </c>
      <c r="Q123" s="4">
        <v>32.4</v>
      </c>
    </row>
    <row r="124" spans="4:18" x14ac:dyDescent="0.2">
      <c r="D124" s="22" t="s">
        <v>670</v>
      </c>
      <c r="E124" s="24" t="s">
        <v>215</v>
      </c>
      <c r="F124" s="24"/>
      <c r="G124" s="24"/>
      <c r="H124" s="24"/>
      <c r="I124" s="5"/>
      <c r="J124" s="5"/>
      <c r="L124" s="34">
        <v>100</v>
      </c>
      <c r="M124" s="24">
        <v>95</v>
      </c>
      <c r="N124" s="24">
        <v>68</v>
      </c>
      <c r="O124" s="24">
        <v>118</v>
      </c>
      <c r="P124" s="33">
        <f t="shared" si="2"/>
        <v>25.9</v>
      </c>
      <c r="Q124" s="4">
        <v>32.4</v>
      </c>
    </row>
    <row r="125" spans="4:18" x14ac:dyDescent="0.2">
      <c r="D125" s="22" t="s">
        <v>674</v>
      </c>
      <c r="E125" s="24" t="s">
        <v>215</v>
      </c>
      <c r="F125" s="24"/>
      <c r="G125" s="24"/>
      <c r="H125" s="24"/>
      <c r="I125" s="5"/>
      <c r="J125" s="5"/>
      <c r="L125" s="34">
        <v>108</v>
      </c>
      <c r="M125" s="24">
        <v>106</v>
      </c>
      <c r="N125" s="24">
        <v>68</v>
      </c>
      <c r="O125" s="24">
        <v>118</v>
      </c>
      <c r="P125" s="33">
        <f t="shared" si="2"/>
        <v>36.4</v>
      </c>
      <c r="Q125" s="4">
        <v>32.9</v>
      </c>
    </row>
    <row r="126" spans="4:18" x14ac:dyDescent="0.2">
      <c r="D126" s="22" t="s">
        <v>675</v>
      </c>
      <c r="E126" s="24" t="s">
        <v>221</v>
      </c>
      <c r="F126" s="24"/>
      <c r="G126" s="24"/>
      <c r="H126" s="24"/>
      <c r="I126" s="5"/>
      <c r="J126" s="5"/>
      <c r="K126" s="48"/>
      <c r="L126" s="24">
        <v>112</v>
      </c>
      <c r="M126" s="24">
        <v>109</v>
      </c>
      <c r="N126" s="24">
        <v>71.099999999999994</v>
      </c>
      <c r="O126" s="24">
        <v>137</v>
      </c>
      <c r="P126" s="33">
        <f t="shared" si="2"/>
        <v>31.3</v>
      </c>
      <c r="Q126" s="4">
        <v>33.700000000000003</v>
      </c>
    </row>
    <row r="127" spans="4:18" x14ac:dyDescent="0.2">
      <c r="D127" s="22" t="s">
        <v>676</v>
      </c>
      <c r="E127" s="24" t="s">
        <v>221</v>
      </c>
      <c r="F127" s="24"/>
      <c r="G127" s="24"/>
      <c r="H127" s="24"/>
      <c r="I127" s="5"/>
      <c r="J127" s="5"/>
      <c r="L127" s="24">
        <v>107</v>
      </c>
      <c r="M127" s="24">
        <v>105</v>
      </c>
      <c r="N127" s="24">
        <v>71.099999999999994</v>
      </c>
      <c r="O127" s="24">
        <v>137</v>
      </c>
      <c r="P127" s="33">
        <f t="shared" si="2"/>
        <v>28</v>
      </c>
      <c r="Q127" s="4">
        <v>34.6</v>
      </c>
    </row>
    <row r="128" spans="4:18" x14ac:dyDescent="0.2">
      <c r="D128" s="22" t="s">
        <v>678</v>
      </c>
      <c r="E128" s="24" t="s">
        <v>221</v>
      </c>
      <c r="F128" s="24"/>
      <c r="G128" s="24"/>
      <c r="H128" s="24"/>
      <c r="I128" s="5"/>
      <c r="J128" s="5"/>
      <c r="L128" s="24">
        <v>109</v>
      </c>
      <c r="M128" s="24">
        <v>108</v>
      </c>
      <c r="N128" s="24">
        <v>71.099999999999994</v>
      </c>
      <c r="O128" s="24">
        <v>137</v>
      </c>
      <c r="P128" s="33">
        <f t="shared" si="2"/>
        <v>30.4</v>
      </c>
      <c r="Q128" s="4">
        <v>38.799999999999997</v>
      </c>
    </row>
    <row r="129" spans="1:22" x14ac:dyDescent="0.2">
      <c r="A129">
        <v>1</v>
      </c>
      <c r="B129">
        <v>1</v>
      </c>
      <c r="C129">
        <v>1</v>
      </c>
      <c r="D129" s="22" t="s">
        <v>748</v>
      </c>
      <c r="E129" s="24" t="s">
        <v>558</v>
      </c>
      <c r="F129" s="24">
        <v>102</v>
      </c>
      <c r="G129" s="24">
        <v>101</v>
      </c>
      <c r="H129" s="24">
        <v>78</v>
      </c>
      <c r="I129" s="5">
        <v>-0.25</v>
      </c>
      <c r="J129" s="5"/>
      <c r="L129" s="34">
        <v>102</v>
      </c>
      <c r="M129" s="24">
        <v>101</v>
      </c>
      <c r="N129" s="24">
        <v>67.599999999999994</v>
      </c>
      <c r="O129" s="24">
        <v>125</v>
      </c>
      <c r="P129" s="4">
        <f t="shared" si="2"/>
        <v>30.2</v>
      </c>
      <c r="Q129" s="4"/>
      <c r="T129" t="s">
        <v>342</v>
      </c>
      <c r="U129" t="s">
        <v>357</v>
      </c>
    </row>
    <row r="130" spans="1:22" x14ac:dyDescent="0.2">
      <c r="A130">
        <v>2</v>
      </c>
      <c r="B130">
        <v>2</v>
      </c>
      <c r="C130">
        <v>2</v>
      </c>
      <c r="D130" s="22" t="s">
        <v>774</v>
      </c>
      <c r="E130" s="24" t="s">
        <v>558</v>
      </c>
      <c r="F130" s="24">
        <v>110</v>
      </c>
      <c r="G130" s="24">
        <v>109</v>
      </c>
      <c r="H130" s="24">
        <v>86</v>
      </c>
      <c r="I130" s="5">
        <v>-16</v>
      </c>
      <c r="J130" s="5"/>
      <c r="L130" s="34">
        <v>110</v>
      </c>
      <c r="M130" s="24">
        <v>109</v>
      </c>
      <c r="N130" s="24">
        <v>67.599999999999994</v>
      </c>
      <c r="O130" s="24">
        <v>125</v>
      </c>
      <c r="P130" s="33">
        <f t="shared" si="2"/>
        <v>37.4</v>
      </c>
      <c r="Q130" s="4"/>
      <c r="T130" t="s">
        <v>441</v>
      </c>
      <c r="U130" t="s">
        <v>552</v>
      </c>
    </row>
    <row r="131" spans="1:22" x14ac:dyDescent="0.2">
      <c r="A131">
        <v>3</v>
      </c>
      <c r="B131">
        <v>3</v>
      </c>
      <c r="C131">
        <v>3</v>
      </c>
      <c r="D131" s="22" t="s">
        <v>808</v>
      </c>
      <c r="E131" s="24" t="s">
        <v>809</v>
      </c>
      <c r="F131" s="24">
        <v>111</v>
      </c>
      <c r="G131" s="24">
        <v>111</v>
      </c>
      <c r="H131" s="24">
        <v>88</v>
      </c>
      <c r="I131" s="5">
        <v>-14</v>
      </c>
      <c r="J131" s="5"/>
      <c r="L131" s="34">
        <v>111</v>
      </c>
      <c r="M131" s="24">
        <v>111</v>
      </c>
      <c r="N131" s="24">
        <v>69.5</v>
      </c>
      <c r="O131" s="24">
        <v>121</v>
      </c>
      <c r="P131" s="33">
        <f t="shared" si="2"/>
        <v>38.799999999999997</v>
      </c>
      <c r="Q131" s="4"/>
      <c r="T131" t="s">
        <v>700</v>
      </c>
      <c r="U131" t="s">
        <v>356</v>
      </c>
    </row>
    <row r="132" spans="1:22" x14ac:dyDescent="0.2">
      <c r="A132">
        <v>4</v>
      </c>
      <c r="B132">
        <v>4</v>
      </c>
      <c r="C132">
        <v>4</v>
      </c>
      <c r="D132" s="22" t="s">
        <v>813</v>
      </c>
      <c r="E132" s="24" t="s">
        <v>558</v>
      </c>
      <c r="F132" s="24">
        <v>105</v>
      </c>
      <c r="G132" s="24">
        <v>104</v>
      </c>
      <c r="H132" s="24">
        <v>80</v>
      </c>
      <c r="I132" s="5">
        <v>-16</v>
      </c>
      <c r="J132" s="5"/>
      <c r="L132" s="34">
        <v>105</v>
      </c>
      <c r="M132" s="24">
        <v>104</v>
      </c>
      <c r="N132" s="24">
        <v>67.599999999999994</v>
      </c>
      <c r="O132" s="24">
        <v>125</v>
      </c>
      <c r="P132" s="4">
        <f t="shared" si="2"/>
        <v>32.9</v>
      </c>
      <c r="Q132" s="4"/>
      <c r="R132" s="24"/>
      <c r="S132" s="4"/>
      <c r="T132" t="s">
        <v>740</v>
      </c>
      <c r="U132" t="s">
        <v>348</v>
      </c>
      <c r="V132" t="s">
        <v>738</v>
      </c>
    </row>
    <row r="133" spans="1:22" x14ac:dyDescent="0.2">
      <c r="A133">
        <v>5</v>
      </c>
      <c r="B133">
        <v>5</v>
      </c>
      <c r="C133">
        <v>5</v>
      </c>
      <c r="D133" s="22" t="s">
        <v>853</v>
      </c>
      <c r="E133" s="24" t="s">
        <v>23</v>
      </c>
      <c r="F133" s="24">
        <v>93</v>
      </c>
      <c r="G133" s="24">
        <v>93</v>
      </c>
      <c r="H133" s="24">
        <v>68</v>
      </c>
      <c r="I133" s="5">
        <v>87.5</v>
      </c>
      <c r="J133" s="4">
        <v>5</v>
      </c>
      <c r="K133" s="29" t="s">
        <v>104</v>
      </c>
      <c r="L133" s="34">
        <v>93</v>
      </c>
      <c r="M133" s="24">
        <v>93</v>
      </c>
      <c r="N133" s="24">
        <v>68.900000000000006</v>
      </c>
      <c r="O133" s="24">
        <v>126</v>
      </c>
      <c r="P133" s="33">
        <f t="shared" si="2"/>
        <v>21.6</v>
      </c>
      <c r="Q133" s="4"/>
      <c r="R133" s="24"/>
      <c r="S133" s="4"/>
      <c r="T133" s="24" t="s">
        <v>351</v>
      </c>
      <c r="U133" s="24" t="s">
        <v>344</v>
      </c>
      <c r="V133" s="24" t="s">
        <v>377</v>
      </c>
    </row>
    <row r="134" spans="1:22" x14ac:dyDescent="0.2">
      <c r="A134">
        <v>6</v>
      </c>
      <c r="B134">
        <v>6</v>
      </c>
      <c r="C134">
        <v>6</v>
      </c>
      <c r="D134" s="22" t="s">
        <v>880</v>
      </c>
      <c r="E134" s="24" t="s">
        <v>26</v>
      </c>
      <c r="F134" s="24">
        <v>97</v>
      </c>
      <c r="G134" s="24">
        <v>96</v>
      </c>
      <c r="H134" s="24">
        <v>71</v>
      </c>
      <c r="I134" s="5">
        <v>18</v>
      </c>
      <c r="J134" s="4"/>
      <c r="L134" s="36">
        <v>97</v>
      </c>
      <c r="M134" s="24">
        <v>96</v>
      </c>
      <c r="N134" s="24">
        <v>70.2</v>
      </c>
      <c r="O134" s="24">
        <v>128</v>
      </c>
      <c r="P134" s="33">
        <f t="shared" si="2"/>
        <v>22.8</v>
      </c>
      <c r="Q134" s="4"/>
      <c r="R134" s="24"/>
      <c r="S134" s="4"/>
      <c r="T134" s="24" t="s">
        <v>350</v>
      </c>
      <c r="U134" s="24" t="s">
        <v>699</v>
      </c>
      <c r="V134" t="s">
        <v>764</v>
      </c>
    </row>
    <row r="135" spans="1:22" x14ac:dyDescent="0.2">
      <c r="A135">
        <v>7</v>
      </c>
      <c r="B135">
        <v>7</v>
      </c>
      <c r="C135">
        <v>7</v>
      </c>
      <c r="D135" s="22" t="s">
        <v>902</v>
      </c>
      <c r="E135" s="24" t="s">
        <v>184</v>
      </c>
      <c r="F135" s="24">
        <v>103</v>
      </c>
      <c r="G135" s="24">
        <v>101</v>
      </c>
      <c r="H135" s="24">
        <v>79</v>
      </c>
      <c r="I135" s="5">
        <v>-19</v>
      </c>
      <c r="J135" s="4"/>
      <c r="K135" s="29"/>
      <c r="L135" s="35">
        <v>103</v>
      </c>
      <c r="M135" s="24">
        <v>101</v>
      </c>
      <c r="N135" s="24">
        <v>69.3</v>
      </c>
      <c r="O135" s="24">
        <v>123</v>
      </c>
      <c r="P135" s="33">
        <f t="shared" si="2"/>
        <v>29.1</v>
      </c>
      <c r="Q135" s="24"/>
      <c r="R135" s="24"/>
      <c r="S135" s="4"/>
      <c r="T135" s="24" t="s">
        <v>551</v>
      </c>
      <c r="U135" s="24" t="s">
        <v>720</v>
      </c>
      <c r="V135" t="s">
        <v>380</v>
      </c>
    </row>
    <row r="136" spans="1:22" x14ac:dyDescent="0.2">
      <c r="A136">
        <v>8</v>
      </c>
      <c r="B136">
        <v>8</v>
      </c>
      <c r="C136">
        <v>8</v>
      </c>
      <c r="D136" s="22" t="s">
        <v>941</v>
      </c>
      <c r="E136" s="24" t="s">
        <v>492</v>
      </c>
      <c r="F136" s="24">
        <v>105</v>
      </c>
      <c r="G136" s="24">
        <v>103</v>
      </c>
      <c r="H136" s="24">
        <v>82</v>
      </c>
      <c r="I136" s="5">
        <v>-17.75</v>
      </c>
      <c r="J136" s="5"/>
      <c r="K136" s="13" t="s">
        <v>969</v>
      </c>
      <c r="L136" s="36">
        <v>105</v>
      </c>
      <c r="M136" s="24">
        <v>103</v>
      </c>
      <c r="N136" s="24">
        <v>69.2</v>
      </c>
      <c r="O136" s="24">
        <v>118</v>
      </c>
      <c r="P136" s="33">
        <f t="shared" si="2"/>
        <v>32.4</v>
      </c>
      <c r="Q136" s="24"/>
      <c r="R136" s="24"/>
      <c r="S136" s="4"/>
      <c r="T136" s="24" t="s">
        <v>401</v>
      </c>
      <c r="U136" s="24" t="s">
        <v>343</v>
      </c>
      <c r="V136" t="s">
        <v>562</v>
      </c>
    </row>
    <row r="137" spans="1:22" x14ac:dyDescent="0.2">
      <c r="A137">
        <v>9</v>
      </c>
      <c r="B137">
        <v>9</v>
      </c>
      <c r="C137">
        <v>9</v>
      </c>
      <c r="D137" s="22" t="s">
        <v>976</v>
      </c>
      <c r="E137" s="24" t="s">
        <v>184</v>
      </c>
      <c r="F137" s="24">
        <v>113</v>
      </c>
      <c r="G137" s="24">
        <v>107</v>
      </c>
      <c r="H137" s="24">
        <v>89</v>
      </c>
      <c r="I137" s="5">
        <v>-15</v>
      </c>
      <c r="J137" s="4"/>
      <c r="K137" s="29" t="s">
        <v>1006</v>
      </c>
      <c r="L137" s="35">
        <v>113</v>
      </c>
      <c r="M137" s="24">
        <v>107</v>
      </c>
      <c r="N137" s="24">
        <v>69.3</v>
      </c>
      <c r="O137" s="24">
        <v>123</v>
      </c>
      <c r="P137" s="33">
        <f t="shared" si="2"/>
        <v>34.6</v>
      </c>
      <c r="Q137" s="24"/>
      <c r="R137" s="24"/>
      <c r="S137" s="4"/>
      <c r="T137" s="24" t="s">
        <v>465</v>
      </c>
      <c r="U137" s="24" t="s">
        <v>434</v>
      </c>
      <c r="V137" t="s">
        <v>773</v>
      </c>
    </row>
    <row r="138" spans="1:22" x14ac:dyDescent="0.2">
      <c r="A138">
        <v>10</v>
      </c>
      <c r="B138">
        <v>10</v>
      </c>
      <c r="C138">
        <v>10</v>
      </c>
      <c r="D138" s="22" t="s">
        <v>977</v>
      </c>
      <c r="E138" s="24" t="s">
        <v>185</v>
      </c>
      <c r="F138" s="24">
        <v>99</v>
      </c>
      <c r="G138" s="24">
        <v>98</v>
      </c>
      <c r="H138" s="24">
        <v>74</v>
      </c>
      <c r="I138" s="5">
        <v>-7</v>
      </c>
      <c r="J138" s="4"/>
      <c r="K138" s="29" t="s">
        <v>1015</v>
      </c>
      <c r="L138" s="35">
        <v>99</v>
      </c>
      <c r="M138" s="24">
        <v>98</v>
      </c>
      <c r="N138" s="24">
        <v>69</v>
      </c>
      <c r="O138" s="24">
        <v>123</v>
      </c>
      <c r="P138" s="33">
        <f t="shared" si="2"/>
        <v>26.6</v>
      </c>
      <c r="Q138" s="24"/>
      <c r="R138" s="24"/>
      <c r="S138" s="4"/>
      <c r="T138" s="24" t="s">
        <v>385</v>
      </c>
      <c r="U138" s="24" t="s">
        <v>717</v>
      </c>
      <c r="V138" t="s">
        <v>739</v>
      </c>
    </row>
    <row r="139" spans="1:22" x14ac:dyDescent="0.2">
      <c r="A139">
        <v>11</v>
      </c>
      <c r="B139">
        <v>11</v>
      </c>
      <c r="C139">
        <v>11</v>
      </c>
      <c r="D139" s="22" t="s">
        <v>1043</v>
      </c>
      <c r="E139" s="24" t="s">
        <v>26</v>
      </c>
      <c r="F139" s="24">
        <v>98</v>
      </c>
      <c r="G139" s="24">
        <v>98</v>
      </c>
      <c r="H139" s="24">
        <v>72</v>
      </c>
      <c r="I139" s="5">
        <v>-13.5</v>
      </c>
      <c r="J139" s="4"/>
      <c r="K139" s="29" t="s">
        <v>1050</v>
      </c>
      <c r="L139" s="36">
        <v>98</v>
      </c>
      <c r="M139" s="24">
        <v>98</v>
      </c>
      <c r="N139" s="24">
        <v>70.2</v>
      </c>
      <c r="O139" s="24">
        <v>128</v>
      </c>
      <c r="P139" s="33">
        <f t="shared" si="2"/>
        <v>24.5</v>
      </c>
      <c r="Q139" s="24"/>
      <c r="R139" s="24"/>
      <c r="S139" s="4"/>
      <c r="T139" s="24" t="s">
        <v>786</v>
      </c>
      <c r="U139" s="24" t="s">
        <v>387</v>
      </c>
      <c r="V139" s="24" t="s">
        <v>816</v>
      </c>
    </row>
    <row r="140" spans="1:22" x14ac:dyDescent="0.2">
      <c r="A140">
        <v>12</v>
      </c>
      <c r="B140">
        <v>12</v>
      </c>
      <c r="C140">
        <v>12</v>
      </c>
      <c r="D140" s="22" t="s">
        <v>1069</v>
      </c>
      <c r="E140" s="24" t="s">
        <v>23</v>
      </c>
      <c r="F140" s="24">
        <v>104</v>
      </c>
      <c r="G140" s="24">
        <v>103</v>
      </c>
      <c r="H140" s="24">
        <v>78</v>
      </c>
      <c r="I140" s="5">
        <v>-24</v>
      </c>
      <c r="J140" s="5"/>
      <c r="K140" s="29" t="s">
        <v>1076</v>
      </c>
      <c r="L140" s="36">
        <v>104</v>
      </c>
      <c r="M140" s="24">
        <v>103</v>
      </c>
      <c r="N140" s="24">
        <v>68.900000000000006</v>
      </c>
      <c r="O140" s="24">
        <v>126</v>
      </c>
      <c r="P140" s="33">
        <f t="shared" si="2"/>
        <v>30.6</v>
      </c>
      <c r="Q140" s="24"/>
      <c r="R140" s="24"/>
      <c r="S140" s="4"/>
      <c r="T140" s="24" t="s">
        <v>860</v>
      </c>
      <c r="U140" s="24" t="s">
        <v>709</v>
      </c>
      <c r="V140" s="24" t="s">
        <v>370</v>
      </c>
    </row>
    <row r="141" spans="1:22" x14ac:dyDescent="0.2">
      <c r="A141">
        <v>13</v>
      </c>
      <c r="B141">
        <v>13</v>
      </c>
      <c r="C141">
        <v>13</v>
      </c>
      <c r="D141" s="22" t="s">
        <v>1090</v>
      </c>
      <c r="E141" s="24" t="s">
        <v>24</v>
      </c>
      <c r="F141" s="24">
        <v>98</v>
      </c>
      <c r="G141" s="24">
        <v>98</v>
      </c>
      <c r="H141" s="24">
        <v>72</v>
      </c>
      <c r="I141" s="5">
        <v>-21</v>
      </c>
      <c r="J141" s="4"/>
      <c r="K141" s="48" t="s">
        <v>1096</v>
      </c>
      <c r="L141" s="36">
        <v>98</v>
      </c>
      <c r="M141" s="24">
        <v>98</v>
      </c>
      <c r="N141" s="24">
        <v>70</v>
      </c>
      <c r="O141" s="24">
        <v>123</v>
      </c>
      <c r="P141" s="33">
        <f t="shared" si="2"/>
        <v>25.7</v>
      </c>
      <c r="Q141" s="24"/>
      <c r="R141" s="24"/>
      <c r="S141" s="4"/>
      <c r="T141" s="24" t="s">
        <v>375</v>
      </c>
      <c r="U141" s="24" t="s">
        <v>891</v>
      </c>
      <c r="V141" s="24" t="s">
        <v>829</v>
      </c>
    </row>
    <row r="142" spans="1:22" x14ac:dyDescent="0.2">
      <c r="A142">
        <v>14</v>
      </c>
      <c r="B142">
        <v>14</v>
      </c>
      <c r="C142">
        <v>14</v>
      </c>
      <c r="D142" s="22" t="s">
        <v>1118</v>
      </c>
      <c r="E142" s="24" t="s">
        <v>26</v>
      </c>
      <c r="F142" s="24">
        <v>90</v>
      </c>
      <c r="G142" s="24">
        <v>90</v>
      </c>
      <c r="H142" s="24">
        <v>63</v>
      </c>
      <c r="I142" s="5">
        <v>63.5</v>
      </c>
      <c r="J142" s="5"/>
      <c r="K142" s="13" t="s">
        <v>1122</v>
      </c>
      <c r="L142" s="36">
        <v>90</v>
      </c>
      <c r="M142" s="24">
        <v>90</v>
      </c>
      <c r="N142" s="24">
        <v>70.2</v>
      </c>
      <c r="O142" s="24">
        <v>128</v>
      </c>
      <c r="P142" s="33">
        <f t="shared" si="2"/>
        <v>17.5</v>
      </c>
      <c r="Q142" s="24"/>
      <c r="R142" s="24"/>
      <c r="S142" s="4"/>
      <c r="T142" s="24" t="s">
        <v>708</v>
      </c>
      <c r="U142" s="24" t="s">
        <v>963</v>
      </c>
      <c r="V142" s="24" t="s">
        <v>397</v>
      </c>
    </row>
    <row r="143" spans="1:22" x14ac:dyDescent="0.2">
      <c r="A143">
        <v>15</v>
      </c>
      <c r="B143">
        <v>15</v>
      </c>
      <c r="C143">
        <v>15</v>
      </c>
      <c r="D143" s="22" t="s">
        <v>1139</v>
      </c>
      <c r="E143" s="24" t="s">
        <v>461</v>
      </c>
      <c r="F143" s="24">
        <v>105</v>
      </c>
      <c r="G143" s="24">
        <v>103</v>
      </c>
      <c r="H143" s="24">
        <v>80</v>
      </c>
      <c r="I143" s="5">
        <v>-19</v>
      </c>
      <c r="J143" s="5"/>
      <c r="L143" s="36">
        <v>105</v>
      </c>
      <c r="M143" s="24">
        <v>103</v>
      </c>
      <c r="N143" s="24">
        <v>69.599999999999994</v>
      </c>
      <c r="O143" s="24">
        <v>124</v>
      </c>
      <c r="P143" s="33">
        <f t="shared" si="2"/>
        <v>30.4</v>
      </c>
      <c r="Q143" s="24"/>
      <c r="R143" s="24"/>
      <c r="S143" s="4"/>
      <c r="T143" s="24" t="s">
        <v>581</v>
      </c>
      <c r="U143" s="24" t="s">
        <v>566</v>
      </c>
      <c r="V143" s="24" t="s">
        <v>346</v>
      </c>
    </row>
    <row r="144" spans="1:22" x14ac:dyDescent="0.2">
      <c r="A144">
        <v>16</v>
      </c>
      <c r="B144">
        <v>16</v>
      </c>
      <c r="C144">
        <v>16</v>
      </c>
      <c r="D144" s="22" t="s">
        <v>1171</v>
      </c>
      <c r="E144" s="24" t="s">
        <v>23</v>
      </c>
      <c r="F144" s="24">
        <v>91</v>
      </c>
      <c r="G144" s="24">
        <v>91</v>
      </c>
      <c r="H144" s="24">
        <v>64</v>
      </c>
      <c r="I144" s="5">
        <v>15</v>
      </c>
      <c r="J144" s="5"/>
      <c r="L144" s="34">
        <v>91</v>
      </c>
      <c r="M144" s="24">
        <v>91</v>
      </c>
      <c r="N144" s="24">
        <v>68.900000000000006</v>
      </c>
      <c r="O144" s="24">
        <v>126</v>
      </c>
      <c r="P144" s="33">
        <f t="shared" si="2"/>
        <v>19.8</v>
      </c>
      <c r="Q144" s="24"/>
      <c r="R144" s="24"/>
      <c r="S144" s="4"/>
      <c r="T144" s="24" t="s">
        <v>398</v>
      </c>
      <c r="U144" s="24" t="s">
        <v>345</v>
      </c>
      <c r="V144" s="24" t="s">
        <v>373</v>
      </c>
    </row>
    <row r="145" spans="1:24" x14ac:dyDescent="0.2">
      <c r="A145">
        <v>17</v>
      </c>
      <c r="B145">
        <v>17</v>
      </c>
      <c r="C145">
        <v>17</v>
      </c>
      <c r="D145" s="22" t="s">
        <v>1212</v>
      </c>
      <c r="E145" s="24" t="s">
        <v>548</v>
      </c>
      <c r="F145" s="24">
        <v>98</v>
      </c>
      <c r="G145" s="24">
        <v>98</v>
      </c>
      <c r="H145" s="24">
        <v>70</v>
      </c>
      <c r="I145" s="5">
        <v>14</v>
      </c>
      <c r="J145" s="5"/>
      <c r="K145" s="29"/>
      <c r="L145" s="34">
        <v>98</v>
      </c>
      <c r="M145" s="24">
        <v>98</v>
      </c>
      <c r="N145" s="24">
        <v>70.099999999999994</v>
      </c>
      <c r="O145" s="24">
        <v>136</v>
      </c>
      <c r="P145" s="33">
        <f t="shared" si="2"/>
        <v>23.2</v>
      </c>
      <c r="Q145" s="24"/>
      <c r="R145" s="24"/>
      <c r="S145" s="4"/>
      <c r="T145" s="24" t="s">
        <v>915</v>
      </c>
      <c r="U145" s="24" t="s">
        <v>743</v>
      </c>
      <c r="V145" s="24"/>
    </row>
    <row r="146" spans="1:24" x14ac:dyDescent="0.2">
      <c r="A146">
        <v>18</v>
      </c>
      <c r="B146">
        <v>18</v>
      </c>
      <c r="C146">
        <v>18</v>
      </c>
      <c r="D146" s="22" t="s">
        <v>1234</v>
      </c>
      <c r="E146" s="24" t="s">
        <v>24</v>
      </c>
      <c r="F146" s="24">
        <v>90</v>
      </c>
      <c r="G146" s="24">
        <v>90</v>
      </c>
      <c r="H146" s="24">
        <v>64</v>
      </c>
      <c r="I146" s="5">
        <v>6.5</v>
      </c>
      <c r="J146" s="5"/>
      <c r="L146" s="34">
        <v>90</v>
      </c>
      <c r="M146" s="24">
        <v>90</v>
      </c>
      <c r="N146" s="24">
        <v>70</v>
      </c>
      <c r="O146" s="24">
        <v>123</v>
      </c>
      <c r="P146" s="33">
        <f t="shared" si="2"/>
        <v>18.399999999999999</v>
      </c>
      <c r="Q146" s="24"/>
      <c r="R146" s="24"/>
      <c r="S146" s="4"/>
      <c r="T146" s="24" t="s">
        <v>962</v>
      </c>
      <c r="U146" s="24" t="s">
        <v>706</v>
      </c>
      <c r="V146" s="24" t="s">
        <v>353</v>
      </c>
    </row>
    <row r="147" spans="1:24" x14ac:dyDescent="0.2">
      <c r="A147">
        <v>19</v>
      </c>
      <c r="D147" s="22" t="s">
        <v>1265</v>
      </c>
      <c r="E147" s="24" t="s">
        <v>217</v>
      </c>
      <c r="F147" s="24"/>
      <c r="G147" s="24"/>
      <c r="H147" s="24"/>
      <c r="I147" s="5">
        <v>-10</v>
      </c>
      <c r="J147" s="5"/>
      <c r="K147" s="48"/>
      <c r="L147" s="24"/>
      <c r="M147" s="24"/>
      <c r="N147" s="24"/>
      <c r="O147" s="24"/>
      <c r="P147" s="33"/>
      <c r="R147" s="24"/>
      <c r="S147" s="4"/>
      <c r="T147" s="24" t="s">
        <v>707</v>
      </c>
      <c r="U147" s="24" t="s">
        <v>801</v>
      </c>
      <c r="V147" s="24" t="s">
        <v>726</v>
      </c>
    </row>
    <row r="148" spans="1:24" x14ac:dyDescent="0.2">
      <c r="A148">
        <v>20</v>
      </c>
      <c r="B148">
        <v>19</v>
      </c>
      <c r="C148">
        <v>19</v>
      </c>
      <c r="D148" s="22" t="s">
        <v>1270</v>
      </c>
      <c r="E148" s="24" t="s">
        <v>221</v>
      </c>
      <c r="F148" s="24">
        <v>109</v>
      </c>
      <c r="G148" s="24">
        <v>107</v>
      </c>
      <c r="H148" s="24">
        <v>83</v>
      </c>
      <c r="I148" s="5">
        <v>-2</v>
      </c>
      <c r="J148" s="5"/>
      <c r="L148" s="34">
        <v>109</v>
      </c>
      <c r="M148" s="24">
        <v>107</v>
      </c>
      <c r="N148" s="24">
        <v>71.099999999999994</v>
      </c>
      <c r="O148" s="24">
        <v>137</v>
      </c>
      <c r="P148" s="33">
        <f t="shared" si="2"/>
        <v>29.6</v>
      </c>
      <c r="R148" s="24"/>
      <c r="S148" s="4"/>
      <c r="T148" s="24" t="s">
        <v>378</v>
      </c>
      <c r="U148" s="24" t="s">
        <v>349</v>
      </c>
      <c r="V148" s="24" t="s">
        <v>1178</v>
      </c>
    </row>
    <row r="149" spans="1:24" x14ac:dyDescent="0.2">
      <c r="A149">
        <v>21</v>
      </c>
      <c r="B149">
        <v>20</v>
      </c>
      <c r="C149">
        <v>20</v>
      </c>
      <c r="D149" s="22" t="s">
        <v>1272</v>
      </c>
      <c r="E149" s="24" t="s">
        <v>217</v>
      </c>
      <c r="F149" s="24">
        <v>109</v>
      </c>
      <c r="G149" s="24">
        <v>107</v>
      </c>
      <c r="H149" s="24">
        <v>84</v>
      </c>
      <c r="I149" s="5">
        <v>-20</v>
      </c>
      <c r="J149" s="5"/>
      <c r="K149" s="29" t="s">
        <v>1283</v>
      </c>
      <c r="L149" s="34">
        <v>109</v>
      </c>
      <c r="M149" s="24">
        <v>107</v>
      </c>
      <c r="N149" s="24">
        <v>69.7</v>
      </c>
      <c r="O149" s="24">
        <v>130</v>
      </c>
      <c r="P149" s="33">
        <f t="shared" si="2"/>
        <v>32.4</v>
      </c>
      <c r="R149" s="24"/>
      <c r="S149" s="4"/>
      <c r="T149" s="24" t="s">
        <v>812</v>
      </c>
      <c r="U149" s="24" t="s">
        <v>802</v>
      </c>
      <c r="V149" s="24" t="s">
        <v>718</v>
      </c>
    </row>
    <row r="150" spans="1:24" x14ac:dyDescent="0.2">
      <c r="A150">
        <v>22</v>
      </c>
      <c r="B150">
        <v>21</v>
      </c>
      <c r="C150">
        <v>21</v>
      </c>
      <c r="D150" s="22" t="s">
        <v>1282</v>
      </c>
      <c r="E150" s="24" t="s">
        <v>219</v>
      </c>
      <c r="F150" s="24">
        <v>104</v>
      </c>
      <c r="G150" s="24">
        <v>103</v>
      </c>
      <c r="H150" s="24">
        <v>80</v>
      </c>
      <c r="I150" s="5">
        <v>-19</v>
      </c>
      <c r="J150" s="5"/>
      <c r="K150" s="15"/>
      <c r="L150" s="34">
        <v>104</v>
      </c>
      <c r="M150" s="24">
        <v>103</v>
      </c>
      <c r="N150" s="24">
        <v>68.900000000000006</v>
      </c>
      <c r="O150" s="24">
        <v>126</v>
      </c>
      <c r="P150" s="33">
        <f t="shared" si="2"/>
        <v>30.6</v>
      </c>
      <c r="R150" s="24"/>
      <c r="S150" s="4"/>
      <c r="T150" s="24" t="s">
        <v>856</v>
      </c>
      <c r="U150" s="24" t="s">
        <v>722</v>
      </c>
      <c r="V150" s="24" t="s">
        <v>901</v>
      </c>
    </row>
    <row r="151" spans="1:24" x14ac:dyDescent="0.2">
      <c r="A151">
        <v>23</v>
      </c>
      <c r="B151">
        <v>22</v>
      </c>
      <c r="C151">
        <v>22</v>
      </c>
      <c r="D151" s="22" t="s">
        <v>1288</v>
      </c>
      <c r="E151" s="24" t="s">
        <v>221</v>
      </c>
      <c r="F151" s="24">
        <v>113</v>
      </c>
      <c r="G151" s="24">
        <v>112</v>
      </c>
      <c r="H151" s="24">
        <v>87</v>
      </c>
      <c r="I151" s="5">
        <v>-19.399999999999999</v>
      </c>
      <c r="J151" s="5"/>
      <c r="K151" s="29"/>
      <c r="L151" s="34">
        <v>113</v>
      </c>
      <c r="M151" s="24">
        <v>112</v>
      </c>
      <c r="N151" s="24">
        <v>71.099999999999994</v>
      </c>
      <c r="O151" s="24">
        <v>137</v>
      </c>
      <c r="P151" s="33">
        <f t="shared" si="2"/>
        <v>33.700000000000003</v>
      </c>
      <c r="R151" s="24"/>
      <c r="S151" s="4"/>
      <c r="T151" s="24" t="s">
        <v>788</v>
      </c>
      <c r="U151" s="24" t="s">
        <v>884</v>
      </c>
      <c r="V151" s="24"/>
    </row>
    <row r="152" spans="1:24" x14ac:dyDescent="0.2">
      <c r="A152">
        <v>24</v>
      </c>
      <c r="D152" s="22" t="s">
        <v>1293</v>
      </c>
      <c r="E152" s="24" t="s">
        <v>215</v>
      </c>
      <c r="F152" s="24"/>
      <c r="G152" s="24"/>
      <c r="H152" s="24"/>
      <c r="I152" s="5"/>
      <c r="J152" s="5"/>
      <c r="K152" s="13" t="s">
        <v>1301</v>
      </c>
      <c r="L152" s="34"/>
      <c r="M152" s="24"/>
      <c r="P152" s="33"/>
      <c r="T152" s="24" t="s">
        <v>983</v>
      </c>
      <c r="U152" s="24"/>
      <c r="V152" s="24"/>
    </row>
    <row r="153" spans="1:24" x14ac:dyDescent="0.2">
      <c r="A153">
        <v>25</v>
      </c>
      <c r="D153" s="22" t="s">
        <v>1294</v>
      </c>
      <c r="E153" s="24" t="s">
        <v>221</v>
      </c>
      <c r="F153" s="24"/>
      <c r="G153" s="24"/>
      <c r="H153" s="24"/>
      <c r="I153" s="5">
        <v>31.5</v>
      </c>
      <c r="J153" s="5"/>
      <c r="K153" s="13" t="s">
        <v>1303</v>
      </c>
      <c r="L153" s="34"/>
      <c r="M153" s="24"/>
      <c r="N153" s="24"/>
      <c r="O153" s="24"/>
      <c r="P153" s="33"/>
      <c r="T153" s="24" t="s">
        <v>376</v>
      </c>
      <c r="U153" s="24" t="s">
        <v>868</v>
      </c>
      <c r="V153" s="24" t="s">
        <v>886</v>
      </c>
      <c r="W153" s="24" t="s">
        <v>725</v>
      </c>
      <c r="X153" s="24" t="s">
        <v>817</v>
      </c>
    </row>
    <row r="154" spans="1:24" x14ac:dyDescent="0.2">
      <c r="D154" s="22" t="s">
        <v>1332</v>
      </c>
      <c r="E154" s="24" t="s">
        <v>22</v>
      </c>
      <c r="F154" s="24"/>
      <c r="G154" s="24"/>
      <c r="H154" s="24"/>
      <c r="I154" s="5">
        <v>25</v>
      </c>
      <c r="J154" s="5"/>
      <c r="K154" s="13" t="s">
        <v>1221</v>
      </c>
      <c r="L154" s="34"/>
      <c r="M154" s="24"/>
      <c r="N154" s="24"/>
      <c r="O154" s="24"/>
      <c r="P154" s="4"/>
      <c r="T154" s="24"/>
      <c r="U154" s="24"/>
      <c r="V154" s="24"/>
    </row>
    <row r="155" spans="1:24" x14ac:dyDescent="0.2">
      <c r="D155" s="22"/>
      <c r="E155" s="24"/>
      <c r="F155" s="24"/>
      <c r="G155" s="24"/>
      <c r="H155" s="24"/>
      <c r="I155" s="5"/>
      <c r="J155" s="5"/>
      <c r="L155" s="34"/>
      <c r="M155" s="24"/>
      <c r="N155" s="24"/>
      <c r="O155" s="24"/>
      <c r="P155" s="33"/>
      <c r="T155" s="24"/>
      <c r="U155" s="24"/>
      <c r="V155" s="24"/>
    </row>
    <row r="156" spans="1:24" x14ac:dyDescent="0.2">
      <c r="D156" s="22"/>
      <c r="E156" s="24"/>
      <c r="F156" s="24"/>
      <c r="G156" s="24"/>
      <c r="H156" s="24"/>
      <c r="I156" s="5"/>
      <c r="J156" s="5"/>
      <c r="L156" s="34"/>
      <c r="M156" s="24"/>
      <c r="N156" s="24"/>
      <c r="O156" s="24"/>
      <c r="P156" s="4"/>
      <c r="T156" s="24"/>
      <c r="U156" s="24"/>
      <c r="V156" s="24"/>
    </row>
    <row r="157" spans="1:24" x14ac:dyDescent="0.2">
      <c r="D157" s="22"/>
      <c r="E157" s="24"/>
      <c r="F157" s="24"/>
      <c r="G157" s="24"/>
      <c r="H157" s="24"/>
      <c r="I157" s="5"/>
      <c r="J157" s="5"/>
      <c r="L157" s="34"/>
      <c r="M157" s="24"/>
      <c r="N157" s="24"/>
      <c r="O157" s="24"/>
      <c r="P157" s="33"/>
      <c r="T157" s="24"/>
      <c r="U157" s="24"/>
      <c r="V157" s="24"/>
    </row>
    <row r="158" spans="1:24" x14ac:dyDescent="0.2">
      <c r="D158" s="22"/>
      <c r="E158" s="24"/>
      <c r="F158" s="24"/>
      <c r="G158" s="24"/>
      <c r="I158" s="5"/>
      <c r="J158" s="5"/>
      <c r="K158" s="29"/>
      <c r="P158" s="4"/>
      <c r="T158" s="24"/>
      <c r="U158" s="24"/>
      <c r="V158" s="24"/>
    </row>
    <row r="159" spans="1:24" x14ac:dyDescent="0.2">
      <c r="D159" s="22"/>
      <c r="E159" s="24"/>
      <c r="F159" s="24"/>
      <c r="G159" s="24"/>
      <c r="H159" s="24"/>
      <c r="I159" s="5"/>
      <c r="J159" s="5"/>
      <c r="L159" s="34"/>
      <c r="T159" s="24"/>
      <c r="U159" s="24"/>
      <c r="V159" s="24"/>
    </row>
    <row r="160" spans="1:24" x14ac:dyDescent="0.2">
      <c r="D160" s="22"/>
      <c r="E160" s="24"/>
      <c r="F160" s="24"/>
      <c r="G160" s="24"/>
      <c r="I160" s="5"/>
      <c r="J160" s="5"/>
      <c r="T160" s="24"/>
      <c r="U160" s="24"/>
    </row>
    <row r="161" spans="9:21" x14ac:dyDescent="0.2">
      <c r="I161" s="5"/>
      <c r="J161" s="5"/>
      <c r="T161" s="24"/>
      <c r="U161" s="24"/>
    </row>
    <row r="162" spans="9:21" x14ac:dyDescent="0.2">
      <c r="I162" s="5"/>
      <c r="J162" s="5"/>
    </row>
    <row r="163" spans="9:21" x14ac:dyDescent="0.2">
      <c r="I163" s="5"/>
      <c r="J163" s="5"/>
    </row>
    <row r="164" spans="9:21" x14ac:dyDescent="0.2">
      <c r="I164" s="5"/>
      <c r="J164" s="5"/>
    </row>
    <row r="165" spans="9:21" x14ac:dyDescent="0.2">
      <c r="I165" s="5"/>
      <c r="J165" s="5"/>
    </row>
    <row r="166" spans="9:21" x14ac:dyDescent="0.2">
      <c r="I166" s="5"/>
      <c r="J166" s="5"/>
    </row>
    <row r="167" spans="9:21" x14ac:dyDescent="0.2">
      <c r="I167" s="5"/>
      <c r="J167" s="5"/>
    </row>
    <row r="168" spans="9:21" x14ac:dyDescent="0.2">
      <c r="I168" s="5"/>
      <c r="J168" s="5"/>
    </row>
    <row r="169" spans="9:21" x14ac:dyDescent="0.2">
      <c r="I169" s="5"/>
      <c r="J169" s="5"/>
    </row>
    <row r="170" spans="9:21" x14ac:dyDescent="0.2">
      <c r="I170" s="5"/>
      <c r="J170" s="5"/>
    </row>
    <row r="171" spans="9:21" x14ac:dyDescent="0.2">
      <c r="I171" s="5"/>
      <c r="J171" s="5"/>
    </row>
    <row r="172" spans="9:21" x14ac:dyDescent="0.2">
      <c r="I172" s="5"/>
      <c r="J172" s="5"/>
    </row>
    <row r="173" spans="9:21" x14ac:dyDescent="0.2">
      <c r="I173" s="5"/>
      <c r="J173" s="5"/>
    </row>
    <row r="174" spans="9:21" x14ac:dyDescent="0.2">
      <c r="I174" s="5"/>
      <c r="J174" s="5"/>
    </row>
    <row r="175" spans="9:21" x14ac:dyDescent="0.2">
      <c r="I175" s="5"/>
      <c r="J175" s="5"/>
    </row>
    <row r="176" spans="9:21" x14ac:dyDescent="0.2">
      <c r="I176" s="5"/>
      <c r="J176" s="5"/>
    </row>
    <row r="177" spans="9:10" x14ac:dyDescent="0.2">
      <c r="I177" s="5"/>
      <c r="J177" s="5"/>
    </row>
    <row r="178" spans="9:10" x14ac:dyDescent="0.2">
      <c r="I178" s="5"/>
      <c r="J178" s="5"/>
    </row>
    <row r="179" spans="9:10" x14ac:dyDescent="0.2">
      <c r="I179" s="5"/>
      <c r="J179" s="5"/>
    </row>
    <row r="180" spans="9:10" x14ac:dyDescent="0.2">
      <c r="I180" s="5"/>
      <c r="J180" s="5"/>
    </row>
    <row r="181" spans="9:10" x14ac:dyDescent="0.2">
      <c r="I181" s="5"/>
      <c r="J181" s="5"/>
    </row>
    <row r="182" spans="9:10" x14ac:dyDescent="0.2">
      <c r="I182" s="5"/>
      <c r="J182" s="5"/>
    </row>
    <row r="183" spans="9:10" x14ac:dyDescent="0.2">
      <c r="I183" s="5"/>
      <c r="J183" s="5"/>
    </row>
    <row r="184" spans="9:10" x14ac:dyDescent="0.2">
      <c r="I184" s="5"/>
      <c r="J184" s="5"/>
    </row>
    <row r="185" spans="9:10" x14ac:dyDescent="0.2">
      <c r="I185" s="5"/>
      <c r="J185" s="5"/>
    </row>
    <row r="186" spans="9:10" x14ac:dyDescent="0.2">
      <c r="I186" s="5"/>
      <c r="J186" s="5"/>
    </row>
    <row r="187" spans="9:10" x14ac:dyDescent="0.2">
      <c r="I187" s="5"/>
      <c r="J187" s="5"/>
    </row>
    <row r="188" spans="9:10" x14ac:dyDescent="0.2">
      <c r="I188" s="5"/>
      <c r="J188" s="5"/>
    </row>
    <row r="189" spans="9:10" x14ac:dyDescent="0.2">
      <c r="I189" s="5"/>
      <c r="J189" s="5"/>
    </row>
    <row r="190" spans="9:10" x14ac:dyDescent="0.2">
      <c r="I190" s="5"/>
      <c r="J190" s="5"/>
    </row>
    <row r="191" spans="9:10" x14ac:dyDescent="0.2">
      <c r="I191" s="5"/>
      <c r="J191" s="5"/>
    </row>
    <row r="192" spans="9:10" x14ac:dyDescent="0.2">
      <c r="I192" s="5"/>
      <c r="J192" s="5"/>
    </row>
    <row r="193" spans="1:17" x14ac:dyDescent="0.2">
      <c r="I193" s="5"/>
      <c r="J193" s="5"/>
    </row>
    <row r="194" spans="1:17" x14ac:dyDescent="0.2">
      <c r="I194" s="5"/>
      <c r="J194" s="5"/>
    </row>
    <row r="195" spans="1:17" x14ac:dyDescent="0.2">
      <c r="I195" s="5"/>
      <c r="J195" s="5"/>
    </row>
    <row r="196" spans="1:17" x14ac:dyDescent="0.2">
      <c r="I196" s="5"/>
      <c r="J196" s="5"/>
    </row>
    <row r="197" spans="1:17" x14ac:dyDescent="0.2">
      <c r="I197" s="5"/>
      <c r="J197" s="5"/>
    </row>
    <row r="198" spans="1:17" x14ac:dyDescent="0.2">
      <c r="I198" s="5"/>
      <c r="J198" s="5"/>
    </row>
    <row r="199" spans="1:17" x14ac:dyDescent="0.2">
      <c r="I199" s="5"/>
      <c r="J199" s="5"/>
    </row>
    <row r="200" spans="1:17" x14ac:dyDescent="0.2">
      <c r="A200">
        <f>COUNT(A109:A199)</f>
        <v>25</v>
      </c>
      <c r="B200">
        <f>COUNT(B109:B199)</f>
        <v>22</v>
      </c>
      <c r="C200">
        <f>COUNT(C109:C199)</f>
        <v>22</v>
      </c>
      <c r="F200">
        <f>AVERAGE(F109:F199)</f>
        <v>102.13636363636364</v>
      </c>
      <c r="G200">
        <f>AVERAGE(G109:G199)</f>
        <v>101.04545454545455</v>
      </c>
      <c r="H200">
        <f>AVERAGE(H109:H199)</f>
        <v>76.909090909090907</v>
      </c>
      <c r="I200" s="5">
        <f>SUM(I106:I199)</f>
        <v>-30.900000000000006</v>
      </c>
      <c r="J200" s="4">
        <f>SUM(J106:J199)</f>
        <v>5</v>
      </c>
      <c r="P200" s="4">
        <f>SUM(Q109:Q118)</f>
        <v>229.2</v>
      </c>
      <c r="Q200" s="4">
        <f>(P200*0.096)-0.05</f>
        <v>21.953199999999999</v>
      </c>
    </row>
    <row r="201" spans="1:17" ht="18" x14ac:dyDescent="0.25">
      <c r="A201" s="3" t="s">
        <v>180</v>
      </c>
      <c r="C201" s="11" t="s">
        <v>34</v>
      </c>
      <c r="D201">
        <v>5792674</v>
      </c>
    </row>
    <row r="202" spans="1:17" x14ac:dyDescent="0.2">
      <c r="A202" t="s">
        <v>2</v>
      </c>
      <c r="D202" s="4">
        <v>150.80000000000001</v>
      </c>
      <c r="E202" t="s">
        <v>3</v>
      </c>
      <c r="F202" s="4">
        <f>TRUNC(D202*0.096,1)</f>
        <v>14.4</v>
      </c>
      <c r="H202" s="4">
        <f>P300</f>
        <v>153</v>
      </c>
      <c r="K202" s="15"/>
    </row>
    <row r="203" spans="1:17" x14ac:dyDescent="0.2">
      <c r="A203" t="s">
        <v>4</v>
      </c>
      <c r="D203" s="4">
        <v>153</v>
      </c>
      <c r="E203" t="s">
        <v>5</v>
      </c>
      <c r="F203" s="4">
        <f>TRUNC(D203*0.096,1)</f>
        <v>14.6</v>
      </c>
    </row>
    <row r="204" spans="1:17" x14ac:dyDescent="0.2">
      <c r="A204" s="1" t="s">
        <v>9</v>
      </c>
      <c r="B204" s="1" t="s">
        <v>6</v>
      </c>
      <c r="C204" s="1" t="s">
        <v>7</v>
      </c>
      <c r="D204" s="1" t="s">
        <v>10</v>
      </c>
      <c r="E204" s="1" t="s">
        <v>11</v>
      </c>
      <c r="F204" s="1" t="s">
        <v>12</v>
      </c>
      <c r="G204" s="1" t="s">
        <v>13</v>
      </c>
      <c r="H204" s="1" t="s">
        <v>7</v>
      </c>
      <c r="I204" s="1" t="s">
        <v>14</v>
      </c>
      <c r="J204" s="1" t="s">
        <v>258</v>
      </c>
      <c r="K204" s="14" t="s">
        <v>125</v>
      </c>
      <c r="L204" s="14" t="s">
        <v>12</v>
      </c>
      <c r="M204" s="1" t="s">
        <v>13</v>
      </c>
      <c r="N204" s="1" t="s">
        <v>15</v>
      </c>
      <c r="O204" s="1" t="s">
        <v>16</v>
      </c>
      <c r="P204" s="1" t="s">
        <v>18</v>
      </c>
      <c r="Q204" s="1" t="s">
        <v>225</v>
      </c>
    </row>
    <row r="206" spans="1:17" x14ac:dyDescent="0.2">
      <c r="D206" s="2"/>
      <c r="E206" t="s">
        <v>20</v>
      </c>
      <c r="I206" s="5">
        <v>-12</v>
      </c>
      <c r="J206" s="5"/>
      <c r="K206" s="14"/>
    </row>
    <row r="207" spans="1:17" x14ac:dyDescent="0.2">
      <c r="E207" t="s">
        <v>21</v>
      </c>
      <c r="I207" s="5">
        <v>-12</v>
      </c>
      <c r="J207" s="5"/>
    </row>
    <row r="208" spans="1:17" x14ac:dyDescent="0.2">
      <c r="D208" s="2"/>
      <c r="E208" t="s">
        <v>22</v>
      </c>
      <c r="I208" s="5">
        <v>-15</v>
      </c>
      <c r="J208" s="5"/>
      <c r="L208" s="4"/>
    </row>
    <row r="209" spans="4:18" x14ac:dyDescent="0.2">
      <c r="D209" s="22" t="s">
        <v>478</v>
      </c>
      <c r="E209" s="24" t="s">
        <v>25</v>
      </c>
      <c r="F209" s="24"/>
      <c r="G209" s="24"/>
      <c r="H209" s="24"/>
      <c r="I209" s="5"/>
      <c r="J209" s="5"/>
      <c r="K209" s="15"/>
      <c r="L209" s="24">
        <v>88</v>
      </c>
      <c r="M209" s="24">
        <v>88</v>
      </c>
      <c r="N209" s="24">
        <v>69.2</v>
      </c>
      <c r="O209" s="24">
        <v>129</v>
      </c>
      <c r="P209" s="33">
        <f t="shared" ref="P209:P243" si="3">ROUND(((M209-N209)*113/O209),1)</f>
        <v>16.5</v>
      </c>
      <c r="Q209" s="33">
        <v>7.3</v>
      </c>
    </row>
    <row r="210" spans="4:18" x14ac:dyDescent="0.2">
      <c r="D210" s="22" t="s">
        <v>480</v>
      </c>
      <c r="E210" s="24" t="s">
        <v>25</v>
      </c>
      <c r="F210" s="24"/>
      <c r="G210" s="24"/>
      <c r="H210" s="24"/>
      <c r="I210" s="5"/>
      <c r="J210" s="5"/>
      <c r="K210" s="15"/>
      <c r="L210" s="24">
        <v>88</v>
      </c>
      <c r="M210" s="24">
        <v>86</v>
      </c>
      <c r="N210" s="24">
        <v>69.2</v>
      </c>
      <c r="O210" s="24">
        <v>129</v>
      </c>
      <c r="P210" s="33">
        <f t="shared" si="3"/>
        <v>14.7</v>
      </c>
      <c r="Q210" s="33">
        <v>10.1</v>
      </c>
    </row>
    <row r="211" spans="4:18" x14ac:dyDescent="0.2">
      <c r="D211" s="22" t="s">
        <v>481</v>
      </c>
      <c r="E211" s="24" t="s">
        <v>30</v>
      </c>
      <c r="F211" s="24"/>
      <c r="G211" s="24"/>
      <c r="H211" s="24"/>
      <c r="I211" s="5"/>
      <c r="J211" s="5"/>
      <c r="K211" s="15"/>
      <c r="L211" s="24">
        <v>86</v>
      </c>
      <c r="M211" s="24">
        <v>85</v>
      </c>
      <c r="N211" s="24">
        <v>71.3</v>
      </c>
      <c r="O211" s="24">
        <v>127</v>
      </c>
      <c r="P211" s="33">
        <f t="shared" si="3"/>
        <v>12.2</v>
      </c>
      <c r="Q211" s="33">
        <v>13.5</v>
      </c>
    </row>
    <row r="212" spans="4:18" x14ac:dyDescent="0.2">
      <c r="D212" s="22" t="s">
        <v>483</v>
      </c>
      <c r="E212" s="24" t="s">
        <v>26</v>
      </c>
      <c r="F212" s="24"/>
      <c r="G212" s="24"/>
      <c r="H212" s="24"/>
      <c r="I212" s="5"/>
      <c r="J212" s="5"/>
      <c r="K212" s="15"/>
      <c r="L212" s="24">
        <v>98</v>
      </c>
      <c r="M212" s="24">
        <v>94</v>
      </c>
      <c r="N212" s="24">
        <v>70.2</v>
      </c>
      <c r="O212" s="24">
        <v>128</v>
      </c>
      <c r="P212" s="33">
        <f t="shared" si="3"/>
        <v>21</v>
      </c>
      <c r="Q212" s="33">
        <v>14.4</v>
      </c>
    </row>
    <row r="213" spans="4:18" x14ac:dyDescent="0.2">
      <c r="D213" s="22" t="s">
        <v>487</v>
      </c>
      <c r="E213" s="24" t="s">
        <v>23</v>
      </c>
      <c r="F213" s="24"/>
      <c r="G213" s="24"/>
      <c r="H213" s="24"/>
      <c r="I213" s="5"/>
      <c r="J213" s="5"/>
      <c r="K213" s="30"/>
      <c r="L213" s="24">
        <v>85</v>
      </c>
      <c r="M213" s="24">
        <v>84</v>
      </c>
      <c r="N213" s="24">
        <v>68.900000000000006</v>
      </c>
      <c r="O213" s="24">
        <v>120</v>
      </c>
      <c r="P213" s="33">
        <f t="shared" si="3"/>
        <v>14.2</v>
      </c>
      <c r="Q213" s="4">
        <v>15.6</v>
      </c>
    </row>
    <row r="214" spans="4:18" x14ac:dyDescent="0.2">
      <c r="D214" s="22" t="s">
        <v>488</v>
      </c>
      <c r="E214" s="24" t="s">
        <v>461</v>
      </c>
      <c r="F214" s="24"/>
      <c r="G214" s="24"/>
      <c r="H214" s="24"/>
      <c r="I214" s="5"/>
      <c r="J214" s="4"/>
      <c r="K214" s="15"/>
      <c r="L214" s="24">
        <v>91</v>
      </c>
      <c r="M214" s="24">
        <v>90</v>
      </c>
      <c r="N214" s="24">
        <v>69.599999999999994</v>
      </c>
      <c r="O214" s="24">
        <v>124</v>
      </c>
      <c r="P214" s="33">
        <f t="shared" si="3"/>
        <v>18.600000000000001</v>
      </c>
      <c r="Q214" s="33">
        <v>16.5</v>
      </c>
    </row>
    <row r="215" spans="4:18" x14ac:dyDescent="0.2">
      <c r="D215" s="22" t="s">
        <v>491</v>
      </c>
      <c r="E215" s="24" t="s">
        <v>492</v>
      </c>
      <c r="F215" s="24"/>
      <c r="G215" s="24"/>
      <c r="H215" s="24"/>
      <c r="I215" s="5"/>
      <c r="J215" s="5"/>
      <c r="K215" s="15"/>
      <c r="L215" s="24">
        <v>91</v>
      </c>
      <c r="M215" s="24">
        <v>90</v>
      </c>
      <c r="N215" s="24">
        <v>69.2</v>
      </c>
      <c r="O215" s="24">
        <v>118</v>
      </c>
      <c r="P215" s="33">
        <f t="shared" si="3"/>
        <v>19.899999999999999</v>
      </c>
      <c r="Q215" s="33">
        <v>18.100000000000001</v>
      </c>
    </row>
    <row r="216" spans="4:18" x14ac:dyDescent="0.2">
      <c r="D216" s="22" t="s">
        <v>494</v>
      </c>
      <c r="E216" s="24" t="s">
        <v>26</v>
      </c>
      <c r="F216" s="24"/>
      <c r="G216" s="24"/>
      <c r="H216" s="24"/>
      <c r="I216" s="5"/>
      <c r="J216" s="5"/>
      <c r="K216" s="15"/>
      <c r="L216" s="24">
        <v>89</v>
      </c>
      <c r="M216" s="24">
        <v>87</v>
      </c>
      <c r="N216" s="24">
        <v>70.2</v>
      </c>
      <c r="O216" s="24">
        <v>128</v>
      </c>
      <c r="P216" s="33">
        <f t="shared" si="3"/>
        <v>14.8</v>
      </c>
      <c r="Q216" s="33">
        <v>19</v>
      </c>
    </row>
    <row r="217" spans="4:18" x14ac:dyDescent="0.2">
      <c r="D217" s="22" t="s">
        <v>499</v>
      </c>
      <c r="E217" s="24" t="s">
        <v>365</v>
      </c>
      <c r="F217" s="24"/>
      <c r="G217" s="24"/>
      <c r="H217" s="24"/>
      <c r="I217" s="5"/>
      <c r="J217" s="5"/>
      <c r="K217" s="15"/>
      <c r="L217" s="24">
        <v>89</v>
      </c>
      <c r="M217" s="24">
        <v>89</v>
      </c>
      <c r="N217" s="24">
        <v>69.7</v>
      </c>
      <c r="O217" s="24">
        <v>133</v>
      </c>
      <c r="P217" s="33">
        <f t="shared" si="3"/>
        <v>16.399999999999999</v>
      </c>
      <c r="Q217" s="33">
        <v>19.2</v>
      </c>
    </row>
    <row r="218" spans="4:18" x14ac:dyDescent="0.2">
      <c r="D218" s="22" t="s">
        <v>509</v>
      </c>
      <c r="E218" s="24" t="s">
        <v>26</v>
      </c>
      <c r="F218" s="24"/>
      <c r="G218" s="24"/>
      <c r="H218" s="24"/>
      <c r="I218" s="5"/>
      <c r="J218" s="4"/>
      <c r="K218" s="30"/>
      <c r="L218" s="24">
        <v>95</v>
      </c>
      <c r="M218" s="24">
        <v>94</v>
      </c>
      <c r="N218" s="24">
        <v>70.2</v>
      </c>
      <c r="O218" s="24">
        <v>128</v>
      </c>
      <c r="P218" s="33">
        <f t="shared" si="3"/>
        <v>21</v>
      </c>
      <c r="Q218" s="33">
        <v>19.3</v>
      </c>
    </row>
    <row r="219" spans="4:18" x14ac:dyDescent="0.2">
      <c r="D219" s="22" t="s">
        <v>591</v>
      </c>
      <c r="E219" s="24" t="s">
        <v>26</v>
      </c>
      <c r="F219" s="24"/>
      <c r="G219" s="24"/>
      <c r="H219" s="24"/>
      <c r="I219" s="5"/>
      <c r="J219" s="5"/>
      <c r="K219" s="15"/>
      <c r="L219" s="22">
        <v>91</v>
      </c>
      <c r="M219" s="24">
        <v>91</v>
      </c>
      <c r="N219" s="24">
        <v>70.2</v>
      </c>
      <c r="O219" s="24">
        <v>128</v>
      </c>
      <c r="P219" s="33">
        <f t="shared" si="3"/>
        <v>18.399999999999999</v>
      </c>
      <c r="Q219" s="33">
        <v>20.3</v>
      </c>
      <c r="R219" s="4"/>
    </row>
    <row r="220" spans="4:18" x14ac:dyDescent="0.2">
      <c r="D220" s="22" t="s">
        <v>593</v>
      </c>
      <c r="E220" s="24" t="s">
        <v>95</v>
      </c>
      <c r="F220" s="24"/>
      <c r="G220" s="24"/>
      <c r="H220" s="24"/>
      <c r="I220" s="5"/>
      <c r="J220" s="4"/>
      <c r="K220" s="30"/>
      <c r="L220" s="22">
        <v>80</v>
      </c>
      <c r="M220" s="24">
        <v>80</v>
      </c>
      <c r="N220" s="24">
        <v>68.7</v>
      </c>
      <c r="O220" s="24">
        <v>117</v>
      </c>
      <c r="P220" s="33">
        <f t="shared" si="3"/>
        <v>10.9</v>
      </c>
      <c r="Q220" s="33">
        <v>20.5</v>
      </c>
    </row>
    <row r="221" spans="4:18" x14ac:dyDescent="0.2">
      <c r="D221" s="22" t="s">
        <v>592</v>
      </c>
      <c r="E221" s="24" t="s">
        <v>492</v>
      </c>
      <c r="F221" s="24"/>
      <c r="G221" s="24"/>
      <c r="H221" s="24"/>
      <c r="I221" s="5"/>
      <c r="J221" s="5"/>
      <c r="K221" s="30"/>
      <c r="L221" s="24">
        <v>92</v>
      </c>
      <c r="M221" s="24">
        <v>88</v>
      </c>
      <c r="N221" s="24">
        <v>69.2</v>
      </c>
      <c r="O221" s="24">
        <v>118</v>
      </c>
      <c r="P221" s="33">
        <f t="shared" si="3"/>
        <v>18</v>
      </c>
      <c r="Q221" s="33">
        <v>22.5</v>
      </c>
    </row>
    <row r="222" spans="4:18" x14ac:dyDescent="0.2">
      <c r="D222" s="22" t="s">
        <v>471</v>
      </c>
      <c r="E222" s="24" t="s">
        <v>185</v>
      </c>
      <c r="F222" s="24"/>
      <c r="G222" s="24"/>
      <c r="H222" s="24"/>
      <c r="I222" s="5"/>
      <c r="J222" s="5"/>
      <c r="K222" s="15"/>
      <c r="L222" s="24">
        <v>85</v>
      </c>
      <c r="M222" s="24">
        <v>85</v>
      </c>
      <c r="N222" s="24">
        <v>69</v>
      </c>
      <c r="O222" s="24">
        <v>123</v>
      </c>
      <c r="P222" s="33">
        <f t="shared" si="3"/>
        <v>14.7</v>
      </c>
      <c r="Q222" s="33">
        <v>22.8</v>
      </c>
    </row>
    <row r="223" spans="4:18" x14ac:dyDescent="0.2">
      <c r="D223" s="22" t="s">
        <v>599</v>
      </c>
      <c r="E223" s="24" t="s">
        <v>24</v>
      </c>
      <c r="F223" s="24"/>
      <c r="G223" s="24"/>
      <c r="H223" s="24"/>
      <c r="I223" s="5"/>
      <c r="J223" s="5"/>
      <c r="L223" s="22">
        <v>96</v>
      </c>
      <c r="M223" s="24">
        <v>94</v>
      </c>
      <c r="N223" s="24">
        <v>70</v>
      </c>
      <c r="O223" s="24">
        <v>123</v>
      </c>
      <c r="P223" s="33">
        <f t="shared" si="3"/>
        <v>22</v>
      </c>
      <c r="Q223" s="33">
        <v>23.6</v>
      </c>
    </row>
    <row r="224" spans="4:18" x14ac:dyDescent="0.2">
      <c r="D224" s="22" t="s">
        <v>603</v>
      </c>
      <c r="E224" s="24" t="s">
        <v>24</v>
      </c>
      <c r="F224" s="24"/>
      <c r="G224" s="24"/>
      <c r="H224" s="24"/>
      <c r="I224" s="5"/>
      <c r="J224" s="4"/>
      <c r="K224" s="47"/>
      <c r="L224" s="22">
        <v>95</v>
      </c>
      <c r="M224" s="24">
        <v>94</v>
      </c>
      <c r="N224" s="24">
        <v>70</v>
      </c>
      <c r="O224" s="24">
        <v>123</v>
      </c>
      <c r="P224" s="33">
        <f t="shared" si="3"/>
        <v>22</v>
      </c>
      <c r="Q224" s="33">
        <v>23.7</v>
      </c>
    </row>
    <row r="225" spans="1:22" x14ac:dyDescent="0.2">
      <c r="D225" s="22" t="s">
        <v>613</v>
      </c>
      <c r="E225" s="24" t="s">
        <v>26</v>
      </c>
      <c r="F225" s="24"/>
      <c r="G225" s="24"/>
      <c r="H225" s="24"/>
      <c r="I225" s="5"/>
      <c r="J225" s="5"/>
      <c r="K225" s="30"/>
      <c r="L225" s="22">
        <v>97</v>
      </c>
      <c r="M225" s="24">
        <v>92</v>
      </c>
      <c r="N225" s="24">
        <v>70.2</v>
      </c>
      <c r="O225" s="24">
        <v>128</v>
      </c>
      <c r="P225" s="33">
        <f t="shared" si="3"/>
        <v>19.2</v>
      </c>
      <c r="Q225" s="33">
        <v>25.7</v>
      </c>
    </row>
    <row r="226" spans="1:22" x14ac:dyDescent="0.2">
      <c r="D226" s="22" t="s">
        <v>614</v>
      </c>
      <c r="E226" s="24" t="s">
        <v>615</v>
      </c>
      <c r="F226" s="24"/>
      <c r="G226" s="24"/>
      <c r="H226" s="24"/>
      <c r="I226" s="5"/>
      <c r="J226" s="4"/>
      <c r="K226" s="47"/>
      <c r="L226" s="22">
        <v>102</v>
      </c>
      <c r="M226" s="24">
        <v>101</v>
      </c>
      <c r="N226" s="24">
        <v>70</v>
      </c>
      <c r="O226" s="24">
        <v>132</v>
      </c>
      <c r="P226" s="33">
        <f t="shared" si="3"/>
        <v>26.5</v>
      </c>
      <c r="Q226" s="33">
        <v>26.5</v>
      </c>
    </row>
    <row r="227" spans="1:22" x14ac:dyDescent="0.2">
      <c r="D227" s="22" t="s">
        <v>659</v>
      </c>
      <c r="E227" s="24" t="s">
        <v>365</v>
      </c>
      <c r="F227" s="24"/>
      <c r="G227" s="24"/>
      <c r="H227" s="24"/>
      <c r="I227" s="5"/>
      <c r="J227" s="4"/>
      <c r="K227" s="64"/>
      <c r="L227" s="24">
        <v>99</v>
      </c>
      <c r="M227" s="24">
        <v>98</v>
      </c>
      <c r="N227" s="24">
        <v>69.8</v>
      </c>
      <c r="O227" s="24">
        <v>135</v>
      </c>
      <c r="P227" s="33">
        <f t="shared" si="3"/>
        <v>23.6</v>
      </c>
      <c r="Q227" s="33">
        <v>27.2</v>
      </c>
    </row>
    <row r="228" spans="1:22" x14ac:dyDescent="0.2">
      <c r="D228" s="22" t="s">
        <v>681</v>
      </c>
      <c r="E228" s="24" t="s">
        <v>492</v>
      </c>
      <c r="F228" s="24"/>
      <c r="G228" s="24"/>
      <c r="H228" s="24"/>
      <c r="I228" s="5"/>
      <c r="J228" s="5"/>
      <c r="K228" s="15"/>
      <c r="L228" s="24">
        <v>97</v>
      </c>
      <c r="M228" s="24">
        <v>96</v>
      </c>
      <c r="N228" s="24">
        <v>69.2</v>
      </c>
      <c r="O228" s="24">
        <v>118</v>
      </c>
      <c r="P228" s="33">
        <f t="shared" si="3"/>
        <v>25.7</v>
      </c>
      <c r="Q228" s="33">
        <v>31.4</v>
      </c>
    </row>
    <row r="229" spans="1:22" x14ac:dyDescent="0.2">
      <c r="A229">
        <v>1</v>
      </c>
      <c r="B229">
        <v>1</v>
      </c>
      <c r="C229">
        <v>1</v>
      </c>
      <c r="D229" s="22" t="s">
        <v>820</v>
      </c>
      <c r="E229" s="24" t="s">
        <v>492</v>
      </c>
      <c r="F229" s="24">
        <v>96</v>
      </c>
      <c r="G229" s="24">
        <v>94</v>
      </c>
      <c r="H229" s="24">
        <v>81</v>
      </c>
      <c r="I229" s="5">
        <v>-1.35</v>
      </c>
      <c r="J229" s="5"/>
      <c r="K229" s="15"/>
      <c r="L229" s="22">
        <v>96</v>
      </c>
      <c r="M229" s="24">
        <v>94</v>
      </c>
      <c r="N229" s="24">
        <v>69.2</v>
      </c>
      <c r="O229" s="24">
        <v>118</v>
      </c>
      <c r="P229" s="33">
        <f t="shared" si="3"/>
        <v>23.7</v>
      </c>
      <c r="Q229" s="33"/>
      <c r="T229" t="s">
        <v>350</v>
      </c>
      <c r="U229" t="s">
        <v>353</v>
      </c>
      <c r="V229" t="s">
        <v>373</v>
      </c>
    </row>
    <row r="230" spans="1:22" x14ac:dyDescent="0.2">
      <c r="A230">
        <v>2</v>
      </c>
      <c r="B230">
        <v>2</v>
      </c>
      <c r="C230">
        <v>2</v>
      </c>
      <c r="D230" s="22" t="s">
        <v>853</v>
      </c>
      <c r="E230" s="24" t="s">
        <v>23</v>
      </c>
      <c r="F230" s="24">
        <v>98</v>
      </c>
      <c r="G230" s="24">
        <v>94</v>
      </c>
      <c r="H230" s="24">
        <v>82</v>
      </c>
      <c r="I230" s="5">
        <v>-20</v>
      </c>
      <c r="J230" s="4"/>
      <c r="K230" s="30"/>
      <c r="L230" s="22">
        <v>98</v>
      </c>
      <c r="M230" s="24">
        <v>94</v>
      </c>
      <c r="N230" s="24">
        <v>68.900000000000006</v>
      </c>
      <c r="O230" s="24">
        <v>126</v>
      </c>
      <c r="P230" s="33">
        <f t="shared" si="3"/>
        <v>22.5</v>
      </c>
      <c r="T230" s="24" t="s">
        <v>343</v>
      </c>
      <c r="U230" s="24" t="s">
        <v>744</v>
      </c>
      <c r="V230" s="24" t="s">
        <v>382</v>
      </c>
    </row>
    <row r="231" spans="1:22" x14ac:dyDescent="0.2">
      <c r="A231">
        <v>3</v>
      </c>
      <c r="B231">
        <v>3</v>
      </c>
      <c r="C231">
        <v>3</v>
      </c>
      <c r="D231" s="22" t="s">
        <v>926</v>
      </c>
      <c r="E231" s="24" t="s">
        <v>24</v>
      </c>
      <c r="F231" s="24">
        <v>78</v>
      </c>
      <c r="G231" s="24">
        <v>78</v>
      </c>
      <c r="H231" s="24">
        <v>62</v>
      </c>
      <c r="I231" s="5">
        <v>101.85</v>
      </c>
      <c r="J231" s="4">
        <v>4</v>
      </c>
      <c r="K231" s="30" t="s">
        <v>928</v>
      </c>
      <c r="L231" s="24">
        <v>78</v>
      </c>
      <c r="M231" s="24">
        <v>78</v>
      </c>
      <c r="N231" s="24">
        <v>70</v>
      </c>
      <c r="O231" s="24">
        <v>123</v>
      </c>
      <c r="P231" s="33">
        <f t="shared" si="3"/>
        <v>7.3</v>
      </c>
      <c r="T231" s="24" t="s">
        <v>465</v>
      </c>
      <c r="U231" s="24" t="s">
        <v>782</v>
      </c>
      <c r="V231" s="24" t="s">
        <v>917</v>
      </c>
    </row>
    <row r="232" spans="1:22" x14ac:dyDescent="0.2">
      <c r="A232">
        <v>4</v>
      </c>
      <c r="B232">
        <v>4</v>
      </c>
      <c r="C232">
        <v>4</v>
      </c>
      <c r="D232" s="22" t="s">
        <v>941</v>
      </c>
      <c r="E232" s="24" t="s">
        <v>492</v>
      </c>
      <c r="F232" s="24">
        <v>90</v>
      </c>
      <c r="G232" s="24">
        <v>89</v>
      </c>
      <c r="H232" s="24">
        <v>75</v>
      </c>
      <c r="I232" s="5">
        <v>-13</v>
      </c>
      <c r="J232" s="5"/>
      <c r="K232" s="15"/>
      <c r="L232" s="24">
        <v>90</v>
      </c>
      <c r="M232" s="24">
        <v>89</v>
      </c>
      <c r="N232" s="24">
        <v>69.2</v>
      </c>
      <c r="O232" s="24">
        <v>118</v>
      </c>
      <c r="P232" s="33">
        <f t="shared" si="3"/>
        <v>19</v>
      </c>
      <c r="Q232" s="4"/>
      <c r="R232" s="24"/>
      <c r="S232" s="4"/>
      <c r="T232" s="24" t="s">
        <v>384</v>
      </c>
      <c r="U232" s="24" t="s">
        <v>434</v>
      </c>
      <c r="V232" s="24" t="s">
        <v>348</v>
      </c>
    </row>
    <row r="233" spans="1:22" x14ac:dyDescent="0.2">
      <c r="A233">
        <v>5</v>
      </c>
      <c r="B233">
        <v>5</v>
      </c>
      <c r="C233">
        <v>5</v>
      </c>
      <c r="D233" s="22" t="s">
        <v>975</v>
      </c>
      <c r="E233" s="24" t="s">
        <v>24</v>
      </c>
      <c r="F233" s="24">
        <v>81</v>
      </c>
      <c r="G233" s="24">
        <v>81</v>
      </c>
      <c r="H233" s="24">
        <v>65</v>
      </c>
      <c r="I233" s="5">
        <v>26.5</v>
      </c>
      <c r="J233" s="5"/>
      <c r="K233" s="13" t="s">
        <v>995</v>
      </c>
      <c r="L233" s="24">
        <v>81</v>
      </c>
      <c r="M233" s="24">
        <v>81</v>
      </c>
      <c r="N233" s="24">
        <v>70</v>
      </c>
      <c r="O233" s="24">
        <v>123</v>
      </c>
      <c r="P233" s="33">
        <f t="shared" si="3"/>
        <v>10.1</v>
      </c>
      <c r="Q233" s="4"/>
      <c r="R233" s="24"/>
      <c r="S233" s="4"/>
      <c r="T233" s="24" t="s">
        <v>345</v>
      </c>
      <c r="U233" s="24" t="s">
        <v>387</v>
      </c>
      <c r="V233" s="24" t="s">
        <v>381</v>
      </c>
    </row>
    <row r="234" spans="1:22" x14ac:dyDescent="0.2">
      <c r="A234">
        <v>6</v>
      </c>
      <c r="B234">
        <v>6</v>
      </c>
      <c r="C234">
        <v>6</v>
      </c>
      <c r="D234" s="22" t="s">
        <v>1043</v>
      </c>
      <c r="E234" s="24" t="s">
        <v>26</v>
      </c>
      <c r="F234" s="24">
        <v>100</v>
      </c>
      <c r="G234" s="24">
        <v>96</v>
      </c>
      <c r="H234" s="24">
        <v>84</v>
      </c>
      <c r="I234" s="5">
        <v>-23</v>
      </c>
      <c r="J234" s="4"/>
      <c r="K234" s="64" t="s">
        <v>1046</v>
      </c>
      <c r="L234" s="22">
        <v>100</v>
      </c>
      <c r="M234" s="24">
        <v>96</v>
      </c>
      <c r="N234" s="24">
        <v>70.2</v>
      </c>
      <c r="O234" s="24">
        <v>128</v>
      </c>
      <c r="P234" s="33">
        <f t="shared" si="3"/>
        <v>22.8</v>
      </c>
      <c r="R234" s="24"/>
      <c r="S234" s="4"/>
      <c r="T234" s="24" t="s">
        <v>342</v>
      </c>
      <c r="U234" s="24" t="s">
        <v>377</v>
      </c>
      <c r="V234" s="24" t="s">
        <v>370</v>
      </c>
    </row>
    <row r="235" spans="1:22" ht="38.25" x14ac:dyDescent="0.2">
      <c r="A235">
        <v>7</v>
      </c>
      <c r="B235">
        <v>7</v>
      </c>
      <c r="C235">
        <v>7</v>
      </c>
      <c r="D235" s="22" t="s">
        <v>1069</v>
      </c>
      <c r="E235" s="24" t="s">
        <v>23</v>
      </c>
      <c r="F235" s="24">
        <v>85</v>
      </c>
      <c r="G235" s="24">
        <v>85</v>
      </c>
      <c r="H235" s="24">
        <v>69</v>
      </c>
      <c r="I235" s="5">
        <v>136.4</v>
      </c>
      <c r="J235" s="5"/>
      <c r="K235" s="64" t="s">
        <v>1070</v>
      </c>
      <c r="L235" s="22">
        <v>85</v>
      </c>
      <c r="M235" s="24">
        <v>85</v>
      </c>
      <c r="N235" s="24">
        <v>68.900000000000006</v>
      </c>
      <c r="O235" s="24">
        <v>126</v>
      </c>
      <c r="P235" s="33">
        <f t="shared" si="3"/>
        <v>14.4</v>
      </c>
      <c r="R235" s="24"/>
      <c r="S235" s="4"/>
      <c r="T235" s="24" t="s">
        <v>401</v>
      </c>
      <c r="U235" s="24" t="s">
        <v>742</v>
      </c>
      <c r="V235" s="24" t="s">
        <v>460</v>
      </c>
    </row>
    <row r="236" spans="1:22" x14ac:dyDescent="0.2">
      <c r="A236">
        <v>8</v>
      </c>
      <c r="B236">
        <v>8</v>
      </c>
      <c r="C236">
        <v>8</v>
      </c>
      <c r="D236" s="22" t="s">
        <v>1128</v>
      </c>
      <c r="E236" s="24" t="s">
        <v>185</v>
      </c>
      <c r="F236" s="24">
        <v>93</v>
      </c>
      <c r="G236" s="24">
        <v>90</v>
      </c>
      <c r="H236" s="24">
        <v>78</v>
      </c>
      <c r="I236" s="5">
        <v>-12.7</v>
      </c>
      <c r="J236" s="4"/>
      <c r="K236" s="47"/>
      <c r="L236" s="22">
        <v>93</v>
      </c>
      <c r="M236" s="24">
        <v>90</v>
      </c>
      <c r="N236" s="24">
        <v>69</v>
      </c>
      <c r="O236" s="24">
        <v>123</v>
      </c>
      <c r="P236" s="33">
        <f t="shared" si="3"/>
        <v>19.3</v>
      </c>
      <c r="R236" s="24"/>
      <c r="S236" s="4"/>
      <c r="T236" s="24" t="s">
        <v>915</v>
      </c>
      <c r="U236" s="24" t="s">
        <v>397</v>
      </c>
      <c r="V236" s="24" t="s">
        <v>344</v>
      </c>
    </row>
    <row r="237" spans="1:22" x14ac:dyDescent="0.2">
      <c r="A237">
        <v>9</v>
      </c>
      <c r="B237">
        <v>9</v>
      </c>
      <c r="C237">
        <v>9</v>
      </c>
      <c r="D237" s="22" t="s">
        <v>1159</v>
      </c>
      <c r="E237" s="24" t="s">
        <v>24</v>
      </c>
      <c r="F237" s="24">
        <v>89</v>
      </c>
      <c r="G237" s="24">
        <v>88</v>
      </c>
      <c r="H237" s="24">
        <v>74</v>
      </c>
      <c r="I237" s="5">
        <v>-19</v>
      </c>
      <c r="J237" s="4"/>
      <c r="K237" s="64"/>
      <c r="L237" s="24">
        <v>89</v>
      </c>
      <c r="M237" s="24">
        <v>88</v>
      </c>
      <c r="N237" s="24">
        <v>70</v>
      </c>
      <c r="O237" s="24">
        <v>123</v>
      </c>
      <c r="P237" s="33">
        <f t="shared" si="3"/>
        <v>16.5</v>
      </c>
      <c r="S237" s="4"/>
      <c r="T237" s="24" t="s">
        <v>349</v>
      </c>
      <c r="U237" s="24" t="s">
        <v>376</v>
      </c>
    </row>
    <row r="238" spans="1:22" x14ac:dyDescent="0.2">
      <c r="A238">
        <v>10</v>
      </c>
      <c r="B238">
        <v>10</v>
      </c>
      <c r="C238">
        <v>10</v>
      </c>
      <c r="D238" s="22" t="s">
        <v>1195</v>
      </c>
      <c r="E238" s="24" t="s">
        <v>492</v>
      </c>
      <c r="F238" s="24">
        <v>108</v>
      </c>
      <c r="G238" s="24">
        <v>102</v>
      </c>
      <c r="H238" s="24">
        <v>93</v>
      </c>
      <c r="I238" s="5">
        <v>-23</v>
      </c>
      <c r="J238" s="5"/>
      <c r="K238" s="15" t="s">
        <v>1199</v>
      </c>
      <c r="L238" s="24">
        <v>108</v>
      </c>
      <c r="M238" s="24">
        <v>102</v>
      </c>
      <c r="N238" s="24">
        <v>69.2</v>
      </c>
      <c r="O238" s="24">
        <v>118</v>
      </c>
      <c r="P238" s="33">
        <f t="shared" si="3"/>
        <v>31.4</v>
      </c>
      <c r="S238" s="4"/>
      <c r="T238" s="24" t="s">
        <v>772</v>
      </c>
      <c r="U238" s="24" t="s">
        <v>380</v>
      </c>
      <c r="V238" t="s">
        <v>1027</v>
      </c>
    </row>
    <row r="239" spans="1:22" x14ac:dyDescent="0.2">
      <c r="A239">
        <v>11</v>
      </c>
      <c r="B239">
        <v>11</v>
      </c>
      <c r="C239">
        <v>11</v>
      </c>
      <c r="D239" s="22" t="s">
        <v>1265</v>
      </c>
      <c r="E239" s="24" t="s">
        <v>217</v>
      </c>
      <c r="F239" s="24">
        <v>103</v>
      </c>
      <c r="G239" s="24">
        <v>101</v>
      </c>
      <c r="H239" s="24">
        <v>87</v>
      </c>
      <c r="I239" s="5">
        <v>-19.5</v>
      </c>
      <c r="J239" s="5"/>
      <c r="K239" s="15"/>
      <c r="L239" s="24">
        <v>103</v>
      </c>
      <c r="M239" s="24">
        <v>101</v>
      </c>
      <c r="N239" s="24">
        <v>69.7</v>
      </c>
      <c r="O239" s="24">
        <v>130</v>
      </c>
      <c r="P239" s="33">
        <f t="shared" si="3"/>
        <v>27.2</v>
      </c>
      <c r="S239" s="4"/>
      <c r="T239" s="24" t="s">
        <v>375</v>
      </c>
      <c r="U239" s="24" t="s">
        <v>346</v>
      </c>
      <c r="V239" s="24"/>
    </row>
    <row r="240" spans="1:22" x14ac:dyDescent="0.2">
      <c r="A240">
        <v>12</v>
      </c>
      <c r="B240">
        <v>12</v>
      </c>
      <c r="C240">
        <v>12</v>
      </c>
      <c r="D240" s="22" t="s">
        <v>1270</v>
      </c>
      <c r="E240" s="24" t="s">
        <v>221</v>
      </c>
      <c r="F240" s="24">
        <v>97</v>
      </c>
      <c r="G240" s="24">
        <v>96</v>
      </c>
      <c r="H240" s="24">
        <v>80</v>
      </c>
      <c r="I240" s="5">
        <v>-18.7</v>
      </c>
      <c r="J240" s="5"/>
      <c r="K240" s="15"/>
      <c r="L240" s="24">
        <v>97</v>
      </c>
      <c r="M240" s="24">
        <v>96</v>
      </c>
      <c r="N240" s="24">
        <v>71.099999999999994</v>
      </c>
      <c r="O240" s="24">
        <v>137</v>
      </c>
      <c r="P240" s="33">
        <f t="shared" si="3"/>
        <v>20.5</v>
      </c>
      <c r="S240" s="4"/>
      <c r="T240" s="24" t="s">
        <v>372</v>
      </c>
      <c r="U240" s="24" t="s">
        <v>1274</v>
      </c>
      <c r="V240" s="24" t="s">
        <v>385</v>
      </c>
    </row>
    <row r="241" spans="1:22" x14ac:dyDescent="0.2">
      <c r="A241">
        <v>13</v>
      </c>
      <c r="B241">
        <v>13</v>
      </c>
      <c r="C241">
        <v>13</v>
      </c>
      <c r="D241" s="22" t="s">
        <v>1272</v>
      </c>
      <c r="E241" s="24" t="s">
        <v>217</v>
      </c>
      <c r="F241" s="24">
        <v>96</v>
      </c>
      <c r="G241" s="24">
        <v>93</v>
      </c>
      <c r="H241" s="24">
        <v>80</v>
      </c>
      <c r="I241" s="5">
        <v>-14.7</v>
      </c>
      <c r="J241" s="5"/>
      <c r="K241" s="15"/>
      <c r="L241" s="24">
        <v>96</v>
      </c>
      <c r="M241" s="24">
        <v>93</v>
      </c>
      <c r="N241" s="24">
        <v>69.7</v>
      </c>
      <c r="O241" s="24">
        <v>130</v>
      </c>
      <c r="P241" s="33">
        <f t="shared" si="3"/>
        <v>20.3</v>
      </c>
      <c r="S241" s="4"/>
      <c r="T241" s="24" t="s">
        <v>1280</v>
      </c>
      <c r="U241" s="24" t="s">
        <v>581</v>
      </c>
      <c r="V241" s="24" t="s">
        <v>706</v>
      </c>
    </row>
    <row r="242" spans="1:22" x14ac:dyDescent="0.2">
      <c r="A242">
        <v>14</v>
      </c>
      <c r="B242">
        <v>14</v>
      </c>
      <c r="C242">
        <v>14</v>
      </c>
      <c r="D242" s="22" t="s">
        <v>1282</v>
      </c>
      <c r="E242" s="24" t="s">
        <v>219</v>
      </c>
      <c r="F242" s="24">
        <v>86</v>
      </c>
      <c r="G242" s="24">
        <v>84</v>
      </c>
      <c r="H242" s="24">
        <v>70</v>
      </c>
      <c r="I242" s="5">
        <v>61.5</v>
      </c>
      <c r="J242" s="5"/>
      <c r="K242" s="30" t="s">
        <v>697</v>
      </c>
      <c r="L242" s="24">
        <v>86</v>
      </c>
      <c r="M242" s="24">
        <v>84</v>
      </c>
      <c r="N242" s="24">
        <v>68.900000000000006</v>
      </c>
      <c r="O242" s="24">
        <v>126</v>
      </c>
      <c r="P242" s="33">
        <f t="shared" si="3"/>
        <v>13.5</v>
      </c>
      <c r="S242" s="4"/>
      <c r="T242" s="24" t="s">
        <v>775</v>
      </c>
      <c r="U242" s="24" t="s">
        <v>707</v>
      </c>
      <c r="V242" s="24" t="s">
        <v>709</v>
      </c>
    </row>
    <row r="243" spans="1:22" x14ac:dyDescent="0.2">
      <c r="A243">
        <v>15</v>
      </c>
      <c r="B243">
        <v>15</v>
      </c>
      <c r="C243">
        <v>15</v>
      </c>
      <c r="D243" s="22" t="s">
        <v>1288</v>
      </c>
      <c r="E243" s="24" t="s">
        <v>221</v>
      </c>
      <c r="F243" s="24">
        <v>93</v>
      </c>
      <c r="G243" s="24">
        <v>93</v>
      </c>
      <c r="H243" s="24">
        <v>76</v>
      </c>
      <c r="I243" s="5">
        <v>26</v>
      </c>
      <c r="J243" s="5"/>
      <c r="K243" s="30"/>
      <c r="L243" s="24">
        <v>93</v>
      </c>
      <c r="M243" s="24">
        <v>93</v>
      </c>
      <c r="N243" s="24">
        <v>71.099999999999994</v>
      </c>
      <c r="O243" s="24">
        <v>137</v>
      </c>
      <c r="P243" s="33">
        <f t="shared" si="3"/>
        <v>18.100000000000001</v>
      </c>
      <c r="S243" s="4"/>
      <c r="T243" s="24" t="s">
        <v>1295</v>
      </c>
      <c r="U243" s="24" t="s">
        <v>717</v>
      </c>
      <c r="V243" s="24" t="s">
        <v>718</v>
      </c>
    </row>
    <row r="244" spans="1:22" x14ac:dyDescent="0.2">
      <c r="A244">
        <v>16</v>
      </c>
      <c r="D244" s="22" t="s">
        <v>1293</v>
      </c>
      <c r="E244" s="24" t="s">
        <v>215</v>
      </c>
      <c r="F244" s="24"/>
      <c r="G244" s="24"/>
      <c r="H244" s="24"/>
      <c r="I244" s="5"/>
      <c r="J244" s="5"/>
      <c r="K244" s="13" t="s">
        <v>1301</v>
      </c>
      <c r="L244" s="24"/>
      <c r="M244" s="24"/>
      <c r="N244" s="24"/>
      <c r="O244" s="24"/>
      <c r="P244" s="33"/>
      <c r="S244" s="4"/>
      <c r="T244" s="24" t="s">
        <v>708</v>
      </c>
      <c r="U244" s="24" t="s">
        <v>356</v>
      </c>
      <c r="V244" s="24" t="s">
        <v>383</v>
      </c>
    </row>
    <row r="245" spans="1:22" x14ac:dyDescent="0.2">
      <c r="A245">
        <v>17</v>
      </c>
      <c r="D245" s="22" t="s">
        <v>1294</v>
      </c>
      <c r="E245" s="24" t="s">
        <v>221</v>
      </c>
      <c r="F245" s="24"/>
      <c r="G245" s="24"/>
      <c r="H245" s="24"/>
      <c r="I245" s="5">
        <v>-11.35</v>
      </c>
      <c r="J245" s="5"/>
      <c r="K245" s="13" t="s">
        <v>1302</v>
      </c>
      <c r="L245" s="24"/>
      <c r="M245" s="24"/>
      <c r="N245" s="24"/>
      <c r="O245" s="24"/>
      <c r="P245" s="33"/>
      <c r="S245" s="4"/>
      <c r="T245" t="s">
        <v>1305</v>
      </c>
      <c r="U245" t="s">
        <v>860</v>
      </c>
      <c r="V245" t="s">
        <v>726</v>
      </c>
    </row>
    <row r="246" spans="1:22" x14ac:dyDescent="0.2">
      <c r="D246" s="22" t="s">
        <v>1332</v>
      </c>
      <c r="E246" s="24" t="s">
        <v>22</v>
      </c>
      <c r="F246" s="24"/>
      <c r="G246" s="24"/>
      <c r="H246" s="24"/>
      <c r="I246" s="5">
        <v>25</v>
      </c>
      <c r="J246" s="5"/>
      <c r="K246" s="15" t="s">
        <v>1221</v>
      </c>
      <c r="L246" s="24"/>
      <c r="M246" s="24"/>
      <c r="N246" s="24"/>
      <c r="O246" s="24"/>
      <c r="P246" s="33"/>
      <c r="S246" s="4"/>
    </row>
    <row r="247" spans="1:22" x14ac:dyDescent="0.2">
      <c r="A247">
        <v>18</v>
      </c>
      <c r="B247">
        <v>16</v>
      </c>
      <c r="C247">
        <v>16</v>
      </c>
      <c r="D247" s="22" t="s">
        <v>1349</v>
      </c>
      <c r="E247" s="24" t="s">
        <v>24</v>
      </c>
      <c r="F247" s="24">
        <v>87</v>
      </c>
      <c r="G247" s="24">
        <v>87</v>
      </c>
      <c r="H247" s="24">
        <v>71</v>
      </c>
      <c r="I247" s="5">
        <v>-5.5</v>
      </c>
      <c r="J247" s="5"/>
      <c r="K247" s="15"/>
      <c r="L247" s="24">
        <v>87</v>
      </c>
      <c r="M247" s="24">
        <v>87</v>
      </c>
      <c r="N247" s="24">
        <v>70</v>
      </c>
      <c r="O247" s="24">
        <v>123</v>
      </c>
      <c r="P247" s="33">
        <f t="shared" ref="P247" si="4">ROUND(((M247-N247)*113/O247),1)</f>
        <v>15.6</v>
      </c>
      <c r="S247" s="4"/>
      <c r="T247" s="24" t="s">
        <v>441</v>
      </c>
      <c r="U247" s="24" t="s">
        <v>743</v>
      </c>
      <c r="V247" s="24" t="s">
        <v>738</v>
      </c>
    </row>
    <row r="248" spans="1:22" x14ac:dyDescent="0.2">
      <c r="D248" s="22"/>
      <c r="E248" s="24"/>
      <c r="F248" s="24"/>
      <c r="G248" s="24"/>
      <c r="H248" s="24"/>
      <c r="I248" s="5"/>
      <c r="J248" s="4"/>
      <c r="K248" s="30"/>
      <c r="L248" s="24"/>
      <c r="M248" s="24"/>
      <c r="N248" s="24"/>
      <c r="O248" s="24"/>
      <c r="P248" s="33"/>
      <c r="S248" s="4"/>
      <c r="T248" s="24"/>
      <c r="U248" s="24"/>
    </row>
    <row r="249" spans="1:22" x14ac:dyDescent="0.2">
      <c r="D249" s="22"/>
      <c r="E249" s="24"/>
      <c r="F249" s="24"/>
      <c r="G249" s="24"/>
      <c r="H249" s="24"/>
      <c r="I249" s="5"/>
      <c r="J249" s="5"/>
      <c r="K249" s="30"/>
      <c r="L249" s="24"/>
      <c r="M249" s="24"/>
      <c r="N249" s="24"/>
      <c r="O249" s="24"/>
      <c r="P249" s="33"/>
      <c r="S249" s="4"/>
      <c r="T249" s="24"/>
      <c r="U249" s="24"/>
    </row>
    <row r="250" spans="1:22" x14ac:dyDescent="0.2">
      <c r="D250" s="22"/>
      <c r="E250" s="24"/>
      <c r="F250" s="24"/>
      <c r="G250" s="24"/>
      <c r="H250" s="24"/>
      <c r="I250" s="5"/>
      <c r="J250" s="5"/>
      <c r="K250" s="15"/>
      <c r="L250" s="24"/>
      <c r="M250" s="24"/>
      <c r="N250" s="24"/>
      <c r="O250" s="24"/>
      <c r="P250" s="33"/>
      <c r="S250" s="4"/>
      <c r="T250" s="24"/>
      <c r="U250" s="24"/>
    </row>
    <row r="251" spans="1:22" x14ac:dyDescent="0.2">
      <c r="D251" s="22"/>
      <c r="E251" s="24"/>
      <c r="F251" s="24"/>
      <c r="G251" s="24"/>
      <c r="H251" s="24"/>
      <c r="I251" s="5"/>
      <c r="J251" s="5"/>
      <c r="K251" s="15"/>
      <c r="P251" s="33"/>
      <c r="T251" s="24"/>
      <c r="U251" s="24"/>
    </row>
    <row r="252" spans="1:22" x14ac:dyDescent="0.2">
      <c r="D252" s="22"/>
      <c r="E252" s="24"/>
      <c r="F252" s="24"/>
      <c r="G252" s="24"/>
      <c r="H252" s="24"/>
      <c r="I252" s="5"/>
      <c r="J252" s="5"/>
      <c r="K252" s="15"/>
      <c r="P252" s="33"/>
      <c r="S252" s="4"/>
      <c r="T252" s="24"/>
      <c r="U252" s="24"/>
      <c r="V252" s="24"/>
    </row>
    <row r="253" spans="1:22" x14ac:dyDescent="0.2">
      <c r="D253" s="22"/>
      <c r="E253" s="24"/>
      <c r="F253" s="24"/>
      <c r="G253" s="24"/>
      <c r="H253" s="24"/>
      <c r="I253" s="5"/>
      <c r="J253" s="5"/>
      <c r="K253" s="15"/>
      <c r="P253" s="33"/>
      <c r="S253" s="4"/>
    </row>
    <row r="254" spans="1:22" x14ac:dyDescent="0.2">
      <c r="D254" s="22"/>
      <c r="E254" s="24"/>
      <c r="F254" s="24"/>
      <c r="G254" s="24"/>
      <c r="H254" s="24"/>
      <c r="I254" s="5"/>
      <c r="J254" s="5"/>
      <c r="K254" s="47"/>
      <c r="P254" s="33"/>
      <c r="S254" s="4"/>
    </row>
    <row r="255" spans="1:22" x14ac:dyDescent="0.2">
      <c r="D255" s="22"/>
      <c r="E255" s="24"/>
      <c r="F255" s="24"/>
      <c r="G255" s="24"/>
      <c r="H255" s="24"/>
      <c r="I255" s="5"/>
      <c r="J255" s="5"/>
      <c r="K255" s="15"/>
      <c r="P255" s="33"/>
      <c r="S255" s="4"/>
    </row>
    <row r="256" spans="1:22" x14ac:dyDescent="0.2">
      <c r="D256" s="22"/>
      <c r="E256" s="24"/>
      <c r="F256" s="24"/>
      <c r="G256" s="24"/>
      <c r="H256" s="24"/>
      <c r="I256" s="5"/>
      <c r="J256" s="5"/>
      <c r="K256" s="15"/>
      <c r="P256" s="33"/>
      <c r="S256" s="4"/>
    </row>
    <row r="257" spans="4:19" x14ac:dyDescent="0.2">
      <c r="D257" s="22"/>
      <c r="E257" s="24"/>
      <c r="F257" s="24"/>
      <c r="G257" s="24"/>
      <c r="H257" s="24"/>
      <c r="I257" s="5"/>
      <c r="J257" s="5"/>
      <c r="K257" s="15"/>
      <c r="P257" s="33"/>
      <c r="S257" s="4"/>
    </row>
    <row r="258" spans="4:19" x14ac:dyDescent="0.2">
      <c r="D258" s="22"/>
      <c r="E258" s="24"/>
      <c r="F258" s="24"/>
      <c r="G258" s="24"/>
      <c r="H258" s="24"/>
      <c r="I258" s="5"/>
      <c r="J258" s="5"/>
      <c r="K258" s="15"/>
      <c r="P258" s="33"/>
      <c r="S258" s="4"/>
    </row>
    <row r="259" spans="4:19" x14ac:dyDescent="0.2">
      <c r="D259" s="22"/>
      <c r="E259" s="24"/>
      <c r="F259" s="24"/>
      <c r="G259" s="24"/>
      <c r="H259" s="24"/>
      <c r="I259" s="5"/>
      <c r="J259" s="5"/>
      <c r="K259" s="15"/>
      <c r="P259" s="33"/>
      <c r="S259" s="4"/>
    </row>
    <row r="260" spans="4:19" x14ac:dyDescent="0.2">
      <c r="I260" s="5"/>
      <c r="J260" s="5"/>
      <c r="K260" s="15"/>
      <c r="S260" s="4"/>
    </row>
    <row r="261" spans="4:19" x14ac:dyDescent="0.2">
      <c r="I261" s="5"/>
      <c r="J261" s="5"/>
      <c r="K261" s="15"/>
    </row>
    <row r="262" spans="4:19" x14ac:dyDescent="0.2">
      <c r="I262" s="5"/>
      <c r="J262" s="5"/>
      <c r="K262" s="15"/>
    </row>
    <row r="263" spans="4:19" x14ac:dyDescent="0.2">
      <c r="I263" s="5"/>
      <c r="J263" s="5"/>
      <c r="K263" s="15"/>
    </row>
    <row r="264" spans="4:19" x14ac:dyDescent="0.2">
      <c r="I264" s="5"/>
      <c r="J264" s="5"/>
      <c r="K264" s="15"/>
    </row>
    <row r="265" spans="4:19" x14ac:dyDescent="0.2">
      <c r="I265" s="5"/>
      <c r="J265" s="5"/>
      <c r="K265" s="15"/>
    </row>
    <row r="266" spans="4:19" x14ac:dyDescent="0.2">
      <c r="I266" s="5"/>
      <c r="J266" s="5"/>
      <c r="K266" s="15"/>
    </row>
    <row r="267" spans="4:19" x14ac:dyDescent="0.2">
      <c r="I267" s="5"/>
      <c r="J267" s="5"/>
      <c r="K267" s="15"/>
    </row>
    <row r="268" spans="4:19" x14ac:dyDescent="0.2">
      <c r="I268" s="5"/>
      <c r="J268" s="5"/>
      <c r="K268" s="15"/>
    </row>
    <row r="269" spans="4:19" x14ac:dyDescent="0.2">
      <c r="I269" s="5"/>
      <c r="J269" s="5"/>
      <c r="K269" s="15"/>
    </row>
    <row r="270" spans="4:19" x14ac:dyDescent="0.2">
      <c r="I270" s="5"/>
      <c r="J270" s="5"/>
      <c r="K270" s="15"/>
    </row>
    <row r="271" spans="4:19" x14ac:dyDescent="0.2">
      <c r="I271" s="5"/>
      <c r="J271" s="5"/>
      <c r="K271" s="15"/>
    </row>
    <row r="272" spans="4:19" x14ac:dyDescent="0.2">
      <c r="I272" s="5"/>
      <c r="J272" s="5"/>
      <c r="K272" s="15"/>
    </row>
    <row r="273" spans="9:11" x14ac:dyDescent="0.2">
      <c r="I273" s="5"/>
      <c r="J273" s="5"/>
      <c r="K273" s="15"/>
    </row>
    <row r="274" spans="9:11" x14ac:dyDescent="0.2">
      <c r="I274" s="5"/>
      <c r="J274" s="5"/>
      <c r="K274" s="15"/>
    </row>
    <row r="275" spans="9:11" x14ac:dyDescent="0.2">
      <c r="I275" s="5"/>
      <c r="J275" s="5"/>
      <c r="K275" s="15"/>
    </row>
    <row r="276" spans="9:11" x14ac:dyDescent="0.2">
      <c r="I276" s="5"/>
      <c r="J276" s="5"/>
      <c r="K276" s="15"/>
    </row>
    <row r="277" spans="9:11" x14ac:dyDescent="0.2">
      <c r="I277" s="5"/>
      <c r="J277" s="5"/>
      <c r="K277" s="15"/>
    </row>
    <row r="278" spans="9:11" x14ac:dyDescent="0.2">
      <c r="I278" s="5"/>
      <c r="J278" s="5"/>
      <c r="K278" s="15"/>
    </row>
    <row r="279" spans="9:11" x14ac:dyDescent="0.2">
      <c r="I279" s="5"/>
      <c r="J279" s="5"/>
      <c r="K279" s="15"/>
    </row>
    <row r="280" spans="9:11" x14ac:dyDescent="0.2">
      <c r="I280" s="5"/>
      <c r="J280" s="5"/>
      <c r="K280" s="15"/>
    </row>
    <row r="281" spans="9:11" x14ac:dyDescent="0.2">
      <c r="I281" s="5"/>
      <c r="J281" s="5"/>
      <c r="K281" s="15"/>
    </row>
    <row r="282" spans="9:11" x14ac:dyDescent="0.2">
      <c r="I282" s="5"/>
      <c r="J282" s="5"/>
      <c r="K282" s="15"/>
    </row>
    <row r="283" spans="9:11" x14ac:dyDescent="0.2">
      <c r="I283" s="5"/>
      <c r="J283" s="5"/>
      <c r="K283" s="15"/>
    </row>
    <row r="284" spans="9:11" x14ac:dyDescent="0.2">
      <c r="I284" s="5"/>
      <c r="J284" s="5"/>
      <c r="K284" s="15"/>
    </row>
    <row r="285" spans="9:11" x14ac:dyDescent="0.2">
      <c r="I285" s="5"/>
      <c r="J285" s="5"/>
      <c r="K285" s="15"/>
    </row>
    <row r="286" spans="9:11" x14ac:dyDescent="0.2">
      <c r="I286" s="5"/>
      <c r="J286" s="5"/>
      <c r="K286" s="15"/>
    </row>
    <row r="287" spans="9:11" x14ac:dyDescent="0.2">
      <c r="I287" s="5"/>
      <c r="J287" s="5"/>
      <c r="K287" s="15"/>
    </row>
    <row r="288" spans="9:11" x14ac:dyDescent="0.2">
      <c r="I288" s="5"/>
      <c r="J288" s="5"/>
      <c r="K288" s="15"/>
    </row>
    <row r="289" spans="1:19" x14ac:dyDescent="0.2">
      <c r="I289" s="5"/>
      <c r="J289" s="5"/>
      <c r="K289" s="15"/>
    </row>
    <row r="290" spans="1:19" x14ac:dyDescent="0.2">
      <c r="I290" s="5"/>
      <c r="J290" s="5"/>
      <c r="K290" s="15"/>
    </row>
    <row r="291" spans="1:19" x14ac:dyDescent="0.2">
      <c r="I291" s="5"/>
      <c r="J291" s="5"/>
      <c r="K291" s="15"/>
    </row>
    <row r="292" spans="1:19" x14ac:dyDescent="0.2">
      <c r="I292" s="5"/>
      <c r="J292" s="5"/>
      <c r="K292" s="15"/>
    </row>
    <row r="293" spans="1:19" x14ac:dyDescent="0.2">
      <c r="I293" s="5"/>
      <c r="J293" s="5"/>
      <c r="K293" s="15"/>
    </row>
    <row r="294" spans="1:19" x14ac:dyDescent="0.2">
      <c r="I294" s="5"/>
      <c r="J294" s="5"/>
      <c r="K294" s="15"/>
    </row>
    <row r="295" spans="1:19" x14ac:dyDescent="0.2">
      <c r="I295" s="5"/>
      <c r="J295" s="5"/>
      <c r="K295" s="15"/>
    </row>
    <row r="296" spans="1:19" x14ac:dyDescent="0.2">
      <c r="I296" s="5"/>
      <c r="J296" s="5"/>
      <c r="K296" s="15"/>
    </row>
    <row r="297" spans="1:19" x14ac:dyDescent="0.2">
      <c r="I297" s="5"/>
      <c r="J297" s="5"/>
      <c r="K297" s="15"/>
    </row>
    <row r="298" spans="1:19" x14ac:dyDescent="0.2">
      <c r="I298" s="5"/>
      <c r="J298" s="5"/>
      <c r="K298" s="15"/>
    </row>
    <row r="299" spans="1:19" x14ac:dyDescent="0.2">
      <c r="I299" s="5"/>
      <c r="J299" s="5"/>
      <c r="K299" s="15"/>
    </row>
    <row r="300" spans="1:19" x14ac:dyDescent="0.2">
      <c r="A300">
        <f>COUNT(A209:A299)</f>
        <v>18</v>
      </c>
      <c r="B300">
        <f>COUNT(B209:B299)</f>
        <v>16</v>
      </c>
      <c r="C300">
        <f>COUNT(C209:C299)</f>
        <v>16</v>
      </c>
      <c r="F300">
        <f>AVERAGE(F209:F299)</f>
        <v>92.5</v>
      </c>
      <c r="G300">
        <f>AVERAGE(G209:G299)</f>
        <v>90.6875</v>
      </c>
      <c r="H300">
        <f>AVERAGE(H209:H299)</f>
        <v>76.6875</v>
      </c>
      <c r="I300" s="5">
        <f>SUM(I206:I299)</f>
        <v>156.45000000000002</v>
      </c>
      <c r="J300" s="4">
        <f>SUM(J206:J299)</f>
        <v>4</v>
      </c>
      <c r="P300" s="4">
        <f>SUM(Q209:Q218)</f>
        <v>153</v>
      </c>
      <c r="Q300" s="4">
        <f>(P300*0.096)-0.05</f>
        <v>14.638</v>
      </c>
    </row>
    <row r="301" spans="1:19" ht="18" x14ac:dyDescent="0.25">
      <c r="A301" s="3" t="s">
        <v>181</v>
      </c>
      <c r="C301" s="11" t="s">
        <v>34</v>
      </c>
      <c r="D301">
        <v>3484547</v>
      </c>
      <c r="I301" s="5"/>
      <c r="J301" s="5"/>
      <c r="K301" s="15"/>
      <c r="S301">
        <f>SUM(S207:S300)</f>
        <v>0</v>
      </c>
    </row>
    <row r="302" spans="1:19" x14ac:dyDescent="0.2">
      <c r="A302" t="s">
        <v>2</v>
      </c>
      <c r="D302" s="4">
        <v>117.8</v>
      </c>
      <c r="E302" t="s">
        <v>3</v>
      </c>
      <c r="F302" s="4">
        <f>TRUNC(D302*0.096,1)</f>
        <v>11.3</v>
      </c>
      <c r="H302" s="4">
        <f>P400</f>
        <v>125.7</v>
      </c>
      <c r="K302" s="15"/>
    </row>
    <row r="303" spans="1:19" x14ac:dyDescent="0.2">
      <c r="A303" t="s">
        <v>4</v>
      </c>
      <c r="D303" s="4">
        <v>125.7</v>
      </c>
      <c r="E303" t="s">
        <v>5</v>
      </c>
      <c r="F303" s="4">
        <f>TRUNC(D303*0.096,1)</f>
        <v>12</v>
      </c>
      <c r="L303" s="22"/>
      <c r="M303" s="24"/>
      <c r="N303" s="24"/>
      <c r="O303" s="24"/>
      <c r="P303" s="24"/>
      <c r="Q303" s="24"/>
    </row>
    <row r="304" spans="1:19" x14ac:dyDescent="0.2">
      <c r="A304" s="1" t="s">
        <v>9</v>
      </c>
      <c r="B304" s="1" t="s">
        <v>6</v>
      </c>
      <c r="C304" s="1" t="s">
        <v>7</v>
      </c>
      <c r="D304" s="1" t="s">
        <v>10</v>
      </c>
      <c r="E304" s="1" t="s">
        <v>11</v>
      </c>
      <c r="F304" s="1" t="s">
        <v>12</v>
      </c>
      <c r="G304" s="1" t="s">
        <v>13</v>
      </c>
      <c r="H304" s="1" t="s">
        <v>7</v>
      </c>
      <c r="I304" s="1" t="s">
        <v>14</v>
      </c>
      <c r="J304" s="1" t="s">
        <v>258</v>
      </c>
      <c r="K304" s="14" t="s">
        <v>125</v>
      </c>
      <c r="L304" s="14" t="s">
        <v>12</v>
      </c>
      <c r="M304" s="1" t="s">
        <v>13</v>
      </c>
      <c r="N304" s="1" t="s">
        <v>15</v>
      </c>
      <c r="O304" s="1" t="s">
        <v>16</v>
      </c>
      <c r="P304" s="1" t="s">
        <v>18</v>
      </c>
      <c r="Q304" s="1" t="s">
        <v>225</v>
      </c>
      <c r="R304" s="24"/>
      <c r="S304" s="32"/>
    </row>
    <row r="305" spans="4:19" x14ac:dyDescent="0.2">
      <c r="L305" s="22"/>
      <c r="M305" s="24"/>
      <c r="N305" s="24"/>
      <c r="O305" s="24"/>
      <c r="P305" s="24"/>
      <c r="Q305" s="24"/>
      <c r="R305" s="55" t="s">
        <v>334</v>
      </c>
      <c r="S305" s="32" t="s">
        <v>335</v>
      </c>
    </row>
    <row r="306" spans="4:19" x14ac:dyDescent="0.2">
      <c r="D306" s="2"/>
      <c r="E306" t="s">
        <v>20</v>
      </c>
      <c r="I306" s="5">
        <v>0</v>
      </c>
      <c r="J306" s="5"/>
      <c r="K306" s="14"/>
      <c r="L306" s="23"/>
      <c r="M306" s="24"/>
      <c r="N306" s="24"/>
      <c r="O306" s="24"/>
      <c r="P306" s="24"/>
      <c r="Q306" s="24"/>
      <c r="R306" s="24"/>
      <c r="S306" s="32"/>
    </row>
    <row r="307" spans="4:19" x14ac:dyDescent="0.2">
      <c r="E307" t="s">
        <v>21</v>
      </c>
      <c r="I307" s="5">
        <v>0</v>
      </c>
      <c r="J307" s="5"/>
      <c r="L307" s="23"/>
      <c r="M307" s="24"/>
      <c r="N307" s="24"/>
      <c r="O307" s="24"/>
      <c r="P307" s="24"/>
      <c r="Q307" s="24"/>
      <c r="R307" s="24"/>
      <c r="S307" s="4"/>
    </row>
    <row r="308" spans="4:19" x14ac:dyDescent="0.2">
      <c r="D308" s="2"/>
      <c r="E308" t="s">
        <v>22</v>
      </c>
      <c r="I308" s="5">
        <v>0</v>
      </c>
      <c r="J308" s="5"/>
      <c r="L308" s="23"/>
      <c r="M308" s="24"/>
      <c r="N308" s="24"/>
      <c r="O308" s="24"/>
      <c r="P308" s="24"/>
      <c r="Q308" s="24"/>
      <c r="R308" s="24"/>
      <c r="S308" s="4"/>
    </row>
    <row r="309" spans="4:19" x14ac:dyDescent="0.2">
      <c r="D309" s="22" t="s">
        <v>613</v>
      </c>
      <c r="E309" s="24" t="s">
        <v>26</v>
      </c>
      <c r="F309" s="24"/>
      <c r="G309" s="24"/>
      <c r="H309" s="24"/>
      <c r="I309" s="5"/>
      <c r="J309" s="5"/>
      <c r="L309" s="22">
        <v>86</v>
      </c>
      <c r="M309" s="24">
        <v>86</v>
      </c>
      <c r="N309" s="24">
        <v>70.2</v>
      </c>
      <c r="O309" s="24">
        <v>128</v>
      </c>
      <c r="P309" s="33">
        <f t="shared" ref="P309:P334" si="5">ROUND(((M309-N309)*113/O309),1)</f>
        <v>13.9</v>
      </c>
      <c r="Q309" s="4">
        <v>9.8000000000000007</v>
      </c>
      <c r="R309" s="24"/>
      <c r="S309" s="4"/>
    </row>
    <row r="310" spans="4:19" x14ac:dyDescent="0.2">
      <c r="D310" s="22" t="s">
        <v>614</v>
      </c>
      <c r="E310" s="24" t="s">
        <v>615</v>
      </c>
      <c r="F310" s="24"/>
      <c r="G310" s="24"/>
      <c r="H310" s="24"/>
      <c r="I310" s="5"/>
      <c r="J310" s="4"/>
      <c r="K310" s="29"/>
      <c r="L310" s="22">
        <v>90</v>
      </c>
      <c r="M310" s="24">
        <v>90</v>
      </c>
      <c r="N310" s="24">
        <v>70</v>
      </c>
      <c r="O310" s="24">
        <v>132</v>
      </c>
      <c r="P310" s="33">
        <f t="shared" si="5"/>
        <v>17.100000000000001</v>
      </c>
      <c r="Q310" s="4">
        <v>10.6</v>
      </c>
    </row>
    <row r="311" spans="4:19" x14ac:dyDescent="0.2">
      <c r="D311" s="22" t="s">
        <v>617</v>
      </c>
      <c r="E311" s="24" t="s">
        <v>30</v>
      </c>
      <c r="F311" s="24"/>
      <c r="G311" s="24"/>
      <c r="H311" s="24"/>
      <c r="I311" s="5"/>
      <c r="J311" s="5"/>
      <c r="K311" s="29"/>
      <c r="L311" s="22">
        <v>89</v>
      </c>
      <c r="M311" s="24">
        <v>89</v>
      </c>
      <c r="N311" s="24">
        <v>69.099999999999994</v>
      </c>
      <c r="O311" s="24">
        <v>122</v>
      </c>
      <c r="P311" s="33">
        <f t="shared" si="5"/>
        <v>18.399999999999999</v>
      </c>
      <c r="Q311" s="4">
        <v>10.8</v>
      </c>
    </row>
    <row r="312" spans="4:19" x14ac:dyDescent="0.2">
      <c r="D312" s="22" t="s">
        <v>618</v>
      </c>
      <c r="E312" s="24" t="s">
        <v>23</v>
      </c>
      <c r="F312" s="24"/>
      <c r="G312" s="24"/>
      <c r="H312" s="24"/>
      <c r="I312" s="5"/>
      <c r="J312" s="5"/>
      <c r="L312" s="22">
        <v>88</v>
      </c>
      <c r="M312" s="24">
        <v>88</v>
      </c>
      <c r="N312" s="24">
        <v>68.900000000000006</v>
      </c>
      <c r="O312" s="24">
        <v>120</v>
      </c>
      <c r="P312" s="33">
        <f t="shared" si="5"/>
        <v>18</v>
      </c>
      <c r="Q312" s="4">
        <v>11.9</v>
      </c>
    </row>
    <row r="313" spans="4:19" x14ac:dyDescent="0.2">
      <c r="D313" s="22" t="s">
        <v>633</v>
      </c>
      <c r="E313" s="24" t="s">
        <v>24</v>
      </c>
      <c r="F313" s="24"/>
      <c r="G313" s="24"/>
      <c r="H313" s="24"/>
      <c r="I313" s="5"/>
      <c r="J313" s="4"/>
      <c r="L313" s="24">
        <v>76</v>
      </c>
      <c r="M313" s="24">
        <v>76</v>
      </c>
      <c r="N313" s="24">
        <v>70</v>
      </c>
      <c r="O313" s="24">
        <v>123</v>
      </c>
      <c r="P313" s="33">
        <f t="shared" si="5"/>
        <v>5.5</v>
      </c>
      <c r="Q313" s="4">
        <v>12.3</v>
      </c>
    </row>
    <row r="314" spans="4:19" x14ac:dyDescent="0.2">
      <c r="D314" s="22" t="s">
        <v>638</v>
      </c>
      <c r="E314" s="24" t="s">
        <v>26</v>
      </c>
      <c r="F314" s="24"/>
      <c r="G314" s="24"/>
      <c r="H314" s="24"/>
      <c r="I314" s="5"/>
      <c r="J314" s="5"/>
      <c r="L314" s="24">
        <v>91</v>
      </c>
      <c r="M314" s="24">
        <v>90</v>
      </c>
      <c r="N314" s="24">
        <v>70.2</v>
      </c>
      <c r="O314" s="24">
        <v>128</v>
      </c>
      <c r="P314" s="33">
        <f t="shared" si="5"/>
        <v>17.5</v>
      </c>
      <c r="Q314" s="4">
        <v>12.9</v>
      </c>
    </row>
    <row r="315" spans="4:19" x14ac:dyDescent="0.2">
      <c r="D315" s="22" t="s">
        <v>639</v>
      </c>
      <c r="E315" s="24" t="s">
        <v>185</v>
      </c>
      <c r="F315" s="24"/>
      <c r="G315" s="24"/>
      <c r="H315" s="24"/>
      <c r="I315" s="5"/>
      <c r="J315" s="5"/>
      <c r="L315" s="24">
        <v>83</v>
      </c>
      <c r="M315" s="24">
        <v>83</v>
      </c>
      <c r="N315" s="24">
        <v>69</v>
      </c>
      <c r="O315" s="24">
        <v>123</v>
      </c>
      <c r="P315" s="33">
        <f t="shared" si="5"/>
        <v>12.9</v>
      </c>
      <c r="Q315" s="4">
        <v>13.5</v>
      </c>
    </row>
    <row r="316" spans="4:19" x14ac:dyDescent="0.2">
      <c r="D316" s="22" t="s">
        <v>658</v>
      </c>
      <c r="E316" s="24" t="s">
        <v>365</v>
      </c>
      <c r="F316" s="24"/>
      <c r="G316" s="24"/>
      <c r="H316" s="24"/>
      <c r="I316" s="5"/>
      <c r="J316" s="5"/>
      <c r="L316" s="24">
        <v>97</v>
      </c>
      <c r="M316" s="24">
        <v>95</v>
      </c>
      <c r="N316" s="24">
        <v>69.8</v>
      </c>
      <c r="O316" s="24">
        <v>135</v>
      </c>
      <c r="P316" s="33">
        <f t="shared" si="5"/>
        <v>21.1</v>
      </c>
      <c r="Q316" s="4">
        <v>13.8</v>
      </c>
    </row>
    <row r="317" spans="4:19" x14ac:dyDescent="0.2">
      <c r="D317" s="22" t="s">
        <v>659</v>
      </c>
      <c r="E317" s="24" t="s">
        <v>365</v>
      </c>
      <c r="F317" s="24"/>
      <c r="G317" s="24"/>
      <c r="H317" s="24"/>
      <c r="I317" s="5"/>
      <c r="J317" s="4"/>
      <c r="L317" s="24">
        <v>93</v>
      </c>
      <c r="M317" s="24">
        <v>92</v>
      </c>
      <c r="N317" s="24">
        <v>69.8</v>
      </c>
      <c r="O317" s="24">
        <v>135</v>
      </c>
      <c r="P317" s="33">
        <f t="shared" si="5"/>
        <v>18.600000000000001</v>
      </c>
      <c r="Q317" s="4">
        <v>15</v>
      </c>
    </row>
    <row r="318" spans="4:19" x14ac:dyDescent="0.2">
      <c r="D318" s="22" t="s">
        <v>660</v>
      </c>
      <c r="E318" s="24" t="s">
        <v>184</v>
      </c>
      <c r="F318" s="24"/>
      <c r="G318" s="24"/>
      <c r="H318" s="24"/>
      <c r="I318" s="5"/>
      <c r="J318" s="5"/>
      <c r="L318" s="24">
        <v>80</v>
      </c>
      <c r="M318" s="24">
        <v>80</v>
      </c>
      <c r="N318" s="24">
        <v>69.3</v>
      </c>
      <c r="O318" s="24">
        <v>123</v>
      </c>
      <c r="P318" s="33">
        <f t="shared" si="5"/>
        <v>9.8000000000000007</v>
      </c>
      <c r="Q318" s="4">
        <v>15.1</v>
      </c>
    </row>
    <row r="319" spans="4:19" x14ac:dyDescent="0.2">
      <c r="D319" s="22" t="s">
        <v>661</v>
      </c>
      <c r="E319" s="24" t="s">
        <v>24</v>
      </c>
      <c r="F319" s="24"/>
      <c r="G319" s="24"/>
      <c r="H319" s="24"/>
      <c r="I319" s="5"/>
      <c r="J319" s="4"/>
      <c r="L319" s="24">
        <v>83</v>
      </c>
      <c r="M319" s="24">
        <v>83</v>
      </c>
      <c r="N319" s="24">
        <v>70</v>
      </c>
      <c r="O319" s="24">
        <v>123</v>
      </c>
      <c r="P319" s="33">
        <f t="shared" si="5"/>
        <v>11.9</v>
      </c>
      <c r="Q319" s="4">
        <v>15.6</v>
      </c>
    </row>
    <row r="320" spans="4:19" x14ac:dyDescent="0.2">
      <c r="D320" s="22" t="s">
        <v>664</v>
      </c>
      <c r="E320" s="24" t="s">
        <v>23</v>
      </c>
      <c r="F320" s="24"/>
      <c r="G320" s="24"/>
      <c r="H320" s="24"/>
      <c r="I320" s="5"/>
      <c r="J320" s="5"/>
      <c r="L320" s="24">
        <v>81</v>
      </c>
      <c r="M320" s="24">
        <v>81</v>
      </c>
      <c r="N320" s="24">
        <v>69</v>
      </c>
      <c r="O320" s="24">
        <v>126</v>
      </c>
      <c r="P320" s="33">
        <f t="shared" si="5"/>
        <v>10.8</v>
      </c>
      <c r="Q320" s="4">
        <v>16.399999999999999</v>
      </c>
    </row>
    <row r="321" spans="1:22" x14ac:dyDescent="0.2">
      <c r="D321" s="22" t="s">
        <v>665</v>
      </c>
      <c r="E321" s="24" t="s">
        <v>492</v>
      </c>
      <c r="F321" s="24"/>
      <c r="G321" s="24"/>
      <c r="H321" s="24"/>
      <c r="I321" s="5"/>
      <c r="J321" s="5"/>
      <c r="K321" s="29"/>
      <c r="L321" s="24">
        <v>88</v>
      </c>
      <c r="M321" s="24">
        <v>88</v>
      </c>
      <c r="N321" s="24">
        <v>69.2</v>
      </c>
      <c r="O321" s="24">
        <v>118</v>
      </c>
      <c r="P321" s="33">
        <f t="shared" si="5"/>
        <v>18</v>
      </c>
      <c r="Q321" s="4">
        <v>17.2</v>
      </c>
    </row>
    <row r="322" spans="1:22" x14ac:dyDescent="0.2">
      <c r="D322" s="22" t="s">
        <v>671</v>
      </c>
      <c r="E322" s="24" t="s">
        <v>219</v>
      </c>
      <c r="F322" s="24"/>
      <c r="G322" s="24"/>
      <c r="H322" s="24"/>
      <c r="I322" s="5"/>
      <c r="J322" s="5"/>
      <c r="K322" s="15"/>
      <c r="L322" s="24">
        <v>85</v>
      </c>
      <c r="M322" s="24">
        <v>85</v>
      </c>
      <c r="N322" s="24">
        <v>68.8</v>
      </c>
      <c r="O322" s="24">
        <v>122</v>
      </c>
      <c r="P322" s="33">
        <f t="shared" si="5"/>
        <v>15</v>
      </c>
      <c r="Q322" s="4">
        <v>17.5</v>
      </c>
    </row>
    <row r="323" spans="1:22" x14ac:dyDescent="0.2">
      <c r="D323" s="22" t="s">
        <v>670</v>
      </c>
      <c r="E323" s="24" t="s">
        <v>215</v>
      </c>
      <c r="F323" s="24"/>
      <c r="G323" s="24"/>
      <c r="H323" s="24"/>
      <c r="I323" s="5"/>
      <c r="J323" s="5"/>
      <c r="L323" s="24">
        <v>88</v>
      </c>
      <c r="M323" s="24">
        <v>87</v>
      </c>
      <c r="N323" s="24">
        <v>68</v>
      </c>
      <c r="O323" s="24">
        <v>118</v>
      </c>
      <c r="P323" s="33">
        <f t="shared" si="5"/>
        <v>18.2</v>
      </c>
      <c r="Q323" s="4">
        <v>18</v>
      </c>
    </row>
    <row r="324" spans="1:22" x14ac:dyDescent="0.2">
      <c r="D324" s="22" t="s">
        <v>674</v>
      </c>
      <c r="E324" s="24" t="s">
        <v>215</v>
      </c>
      <c r="F324" s="24"/>
      <c r="G324" s="24"/>
      <c r="H324" s="24"/>
      <c r="I324" s="5"/>
      <c r="J324" s="5"/>
      <c r="L324" s="24">
        <v>93</v>
      </c>
      <c r="M324" s="24">
        <v>87</v>
      </c>
      <c r="N324" s="24">
        <v>68</v>
      </c>
      <c r="O324" s="24">
        <v>118</v>
      </c>
      <c r="P324" s="33">
        <f t="shared" si="5"/>
        <v>18.2</v>
      </c>
      <c r="Q324" s="4">
        <v>18.2</v>
      </c>
    </row>
    <row r="325" spans="1:22" x14ac:dyDescent="0.2">
      <c r="D325" s="22" t="s">
        <v>675</v>
      </c>
      <c r="E325" s="24" t="s">
        <v>221</v>
      </c>
      <c r="F325" s="24"/>
      <c r="G325" s="24"/>
      <c r="H325" s="24"/>
      <c r="I325" s="5"/>
      <c r="J325" s="5"/>
      <c r="K325" s="48"/>
      <c r="L325" s="24">
        <v>84</v>
      </c>
      <c r="M325" s="24">
        <v>84</v>
      </c>
      <c r="N325" s="24">
        <v>71.099999999999994</v>
      </c>
      <c r="O325" s="24">
        <v>137</v>
      </c>
      <c r="P325" s="33">
        <f t="shared" si="5"/>
        <v>10.6</v>
      </c>
      <c r="Q325" s="4">
        <v>18.2</v>
      </c>
    </row>
    <row r="326" spans="1:22" x14ac:dyDescent="0.2">
      <c r="A326" s="18"/>
      <c r="D326" s="22" t="s">
        <v>676</v>
      </c>
      <c r="E326" s="24" t="s">
        <v>221</v>
      </c>
      <c r="F326" s="24"/>
      <c r="G326" s="24"/>
      <c r="H326" s="24"/>
      <c r="I326" s="5"/>
      <c r="J326" s="5"/>
      <c r="L326" s="24">
        <v>90</v>
      </c>
      <c r="M326" s="24">
        <v>90</v>
      </c>
      <c r="N326" s="24">
        <v>71.099999999999994</v>
      </c>
      <c r="O326" s="24">
        <v>137</v>
      </c>
      <c r="P326" s="33">
        <f t="shared" si="5"/>
        <v>15.6</v>
      </c>
      <c r="Q326" s="4">
        <v>18.5</v>
      </c>
    </row>
    <row r="327" spans="1:22" x14ac:dyDescent="0.2">
      <c r="D327" s="22" t="s">
        <v>678</v>
      </c>
      <c r="E327" s="24" t="s">
        <v>221</v>
      </c>
      <c r="F327" s="24"/>
      <c r="G327" s="24"/>
      <c r="H327" s="24"/>
      <c r="I327" s="5"/>
      <c r="J327" s="5"/>
      <c r="L327" s="24">
        <v>87</v>
      </c>
      <c r="M327" s="24">
        <v>86</v>
      </c>
      <c r="N327" s="24">
        <v>71.099999999999994</v>
      </c>
      <c r="O327" s="24">
        <v>137</v>
      </c>
      <c r="P327" s="33">
        <f t="shared" si="5"/>
        <v>12.3</v>
      </c>
      <c r="Q327" s="4">
        <v>18.600000000000001</v>
      </c>
    </row>
    <row r="328" spans="1:22" x14ac:dyDescent="0.2">
      <c r="D328" s="22" t="s">
        <v>681</v>
      </c>
      <c r="E328" s="24" t="s">
        <v>492</v>
      </c>
      <c r="F328" s="24"/>
      <c r="G328" s="24"/>
      <c r="H328" s="24"/>
      <c r="I328" s="5"/>
      <c r="J328" s="5"/>
      <c r="L328" s="24">
        <v>85</v>
      </c>
      <c r="M328" s="24">
        <v>85</v>
      </c>
      <c r="N328" s="24">
        <v>69.2</v>
      </c>
      <c r="O328" s="24">
        <v>118</v>
      </c>
      <c r="P328" s="33">
        <f t="shared" si="5"/>
        <v>15.1</v>
      </c>
      <c r="Q328" s="4">
        <v>21.1</v>
      </c>
    </row>
    <row r="329" spans="1:22" x14ac:dyDescent="0.2">
      <c r="A329">
        <v>1</v>
      </c>
      <c r="B329">
        <v>1</v>
      </c>
      <c r="C329">
        <v>1</v>
      </c>
      <c r="D329" s="22" t="s">
        <v>1159</v>
      </c>
      <c r="E329" s="24" t="s">
        <v>24</v>
      </c>
      <c r="F329" s="24">
        <v>87</v>
      </c>
      <c r="G329" s="24">
        <v>85</v>
      </c>
      <c r="H329" s="24">
        <v>75</v>
      </c>
      <c r="I329" s="5">
        <v>-17</v>
      </c>
      <c r="J329" s="5"/>
      <c r="L329" s="24">
        <v>87</v>
      </c>
      <c r="M329" s="24">
        <v>85</v>
      </c>
      <c r="N329" s="24">
        <v>70</v>
      </c>
      <c r="O329" s="24">
        <v>123</v>
      </c>
      <c r="P329" s="33">
        <f t="shared" si="5"/>
        <v>13.8</v>
      </c>
      <c r="Q329" s="4"/>
      <c r="T329" t="s">
        <v>378</v>
      </c>
      <c r="U329" t="s">
        <v>376</v>
      </c>
    </row>
    <row r="330" spans="1:22" x14ac:dyDescent="0.2">
      <c r="A330">
        <v>2</v>
      </c>
      <c r="D330" s="22" t="s">
        <v>1265</v>
      </c>
      <c r="E330" s="24" t="s">
        <v>217</v>
      </c>
      <c r="F330" s="24"/>
      <c r="G330" s="24"/>
      <c r="H330" s="24"/>
      <c r="I330" s="5">
        <v>33</v>
      </c>
      <c r="J330" s="5"/>
      <c r="K330" s="29" t="s">
        <v>1266</v>
      </c>
      <c r="L330" s="24"/>
      <c r="M330" s="24"/>
      <c r="N330" s="24"/>
      <c r="O330" s="24"/>
      <c r="P330" s="33"/>
      <c r="Q330" s="4"/>
      <c r="T330" t="s">
        <v>397</v>
      </c>
      <c r="U330" t="s">
        <v>383</v>
      </c>
    </row>
    <row r="331" spans="1:22" x14ac:dyDescent="0.2">
      <c r="A331">
        <v>3</v>
      </c>
      <c r="B331">
        <v>2</v>
      </c>
      <c r="C331">
        <v>2</v>
      </c>
      <c r="D331" s="22" t="s">
        <v>1270</v>
      </c>
      <c r="E331" s="24" t="s">
        <v>221</v>
      </c>
      <c r="F331" s="24">
        <v>93</v>
      </c>
      <c r="G331" s="24">
        <v>92</v>
      </c>
      <c r="H331" s="24">
        <v>79</v>
      </c>
      <c r="I331" s="5">
        <v>-13</v>
      </c>
      <c r="J331" s="5"/>
      <c r="L331" s="24">
        <v>93</v>
      </c>
      <c r="M331" s="24">
        <v>92</v>
      </c>
      <c r="N331" s="24">
        <v>71.099999999999994</v>
      </c>
      <c r="O331" s="24">
        <v>137</v>
      </c>
      <c r="P331" s="33">
        <f t="shared" si="5"/>
        <v>17.2</v>
      </c>
      <c r="Q331" s="4"/>
      <c r="T331" s="24" t="s">
        <v>372</v>
      </c>
      <c r="U331" s="24" t="s">
        <v>856</v>
      </c>
      <c r="V331" s="24" t="s">
        <v>385</v>
      </c>
    </row>
    <row r="332" spans="1:22" x14ac:dyDescent="0.2">
      <c r="A332">
        <v>4</v>
      </c>
      <c r="B332">
        <v>3</v>
      </c>
      <c r="C332">
        <v>3</v>
      </c>
      <c r="D332" s="31" t="s">
        <v>1272</v>
      </c>
      <c r="E332" s="24" t="s">
        <v>217</v>
      </c>
      <c r="F332" s="24">
        <v>91</v>
      </c>
      <c r="G332" s="24">
        <v>91</v>
      </c>
      <c r="H332" s="24">
        <v>78</v>
      </c>
      <c r="I332" s="5">
        <v>-7.7</v>
      </c>
      <c r="J332" s="5"/>
      <c r="L332" s="24">
        <v>91</v>
      </c>
      <c r="M332" s="24">
        <v>91</v>
      </c>
      <c r="N332" s="24">
        <v>69.7</v>
      </c>
      <c r="O332" s="24">
        <v>130</v>
      </c>
      <c r="P332" s="33">
        <f t="shared" si="5"/>
        <v>18.5</v>
      </c>
      <c r="Q332" s="4"/>
      <c r="T332" s="24" t="s">
        <v>927</v>
      </c>
      <c r="U332" s="24" t="s">
        <v>375</v>
      </c>
      <c r="V332" s="24" t="s">
        <v>346</v>
      </c>
    </row>
    <row r="333" spans="1:22" x14ac:dyDescent="0.2">
      <c r="A333">
        <v>5</v>
      </c>
      <c r="B333">
        <v>4</v>
      </c>
      <c r="C333">
        <v>4</v>
      </c>
      <c r="D333" s="31" t="s">
        <v>1282</v>
      </c>
      <c r="E333" s="24" t="s">
        <v>219</v>
      </c>
      <c r="F333" s="24">
        <v>85</v>
      </c>
      <c r="G333" s="24">
        <v>84</v>
      </c>
      <c r="H333" s="24">
        <v>73</v>
      </c>
      <c r="I333" s="5">
        <v>2</v>
      </c>
      <c r="J333" s="5"/>
      <c r="L333" s="24">
        <v>85</v>
      </c>
      <c r="M333" s="24">
        <v>84</v>
      </c>
      <c r="N333" s="24">
        <v>68.900000000000006</v>
      </c>
      <c r="O333" s="24">
        <v>126</v>
      </c>
      <c r="P333" s="4">
        <f t="shared" si="5"/>
        <v>13.5</v>
      </c>
      <c r="Q333" s="4"/>
      <c r="T333" s="24" t="s">
        <v>350</v>
      </c>
      <c r="U333" s="24" t="s">
        <v>711</v>
      </c>
      <c r="V333" s="24" t="s">
        <v>581</v>
      </c>
    </row>
    <row r="334" spans="1:22" x14ac:dyDescent="0.2">
      <c r="A334">
        <v>6</v>
      </c>
      <c r="B334">
        <v>5</v>
      </c>
      <c r="C334">
        <v>5</v>
      </c>
      <c r="D334" s="22" t="s">
        <v>1288</v>
      </c>
      <c r="E334" s="24" t="s">
        <v>221</v>
      </c>
      <c r="F334" s="24">
        <v>91</v>
      </c>
      <c r="G334" s="24">
        <v>91</v>
      </c>
      <c r="H334" s="24">
        <v>77</v>
      </c>
      <c r="I334" s="5">
        <v>1</v>
      </c>
      <c r="J334" s="5"/>
      <c r="K334" s="29"/>
      <c r="L334" s="24">
        <v>91</v>
      </c>
      <c r="M334" s="24">
        <v>91</v>
      </c>
      <c r="N334" s="24">
        <v>71.099999999999994</v>
      </c>
      <c r="O334" s="24">
        <v>137</v>
      </c>
      <c r="P334" s="33">
        <f t="shared" si="5"/>
        <v>16.399999999999999</v>
      </c>
      <c r="Q334" s="4"/>
      <c r="R334" s="24"/>
      <c r="S334" s="4"/>
      <c r="T334" s="24" t="s">
        <v>1296</v>
      </c>
      <c r="U334" s="24" t="s">
        <v>377</v>
      </c>
      <c r="V334" s="24" t="s">
        <v>370</v>
      </c>
    </row>
    <row r="335" spans="1:22" x14ac:dyDescent="0.2">
      <c r="A335">
        <v>7</v>
      </c>
      <c r="D335" s="22" t="s">
        <v>1293</v>
      </c>
      <c r="E335" s="24" t="s">
        <v>215</v>
      </c>
      <c r="F335" s="24"/>
      <c r="G335" s="24"/>
      <c r="H335" s="24"/>
      <c r="I335" s="5"/>
      <c r="J335" s="5"/>
      <c r="K335" s="13" t="s">
        <v>1301</v>
      </c>
      <c r="L335" s="24"/>
      <c r="M335" s="24"/>
      <c r="N335" s="24"/>
      <c r="O335" s="24"/>
      <c r="P335" s="33"/>
      <c r="Q335" s="4"/>
      <c r="R335" s="24"/>
      <c r="S335" s="4"/>
      <c r="T335" s="24" t="s">
        <v>343</v>
      </c>
      <c r="U335" s="24" t="s">
        <v>860</v>
      </c>
      <c r="V335" s="24" t="s">
        <v>344</v>
      </c>
    </row>
    <row r="336" spans="1:22" x14ac:dyDescent="0.2">
      <c r="A336">
        <v>8</v>
      </c>
      <c r="D336" s="22" t="s">
        <v>1294</v>
      </c>
      <c r="E336" s="24" t="s">
        <v>221</v>
      </c>
      <c r="F336" s="24"/>
      <c r="G336" s="24"/>
      <c r="H336" s="24"/>
      <c r="I336" s="5">
        <v>-5.5</v>
      </c>
      <c r="J336" s="5"/>
      <c r="K336" s="13" t="s">
        <v>1302</v>
      </c>
      <c r="L336" s="24"/>
      <c r="M336" s="24"/>
      <c r="N336" s="24"/>
      <c r="O336" s="24"/>
      <c r="P336" s="33"/>
      <c r="Q336" s="4"/>
      <c r="R336" s="24"/>
      <c r="S336" s="4"/>
      <c r="T336" t="s">
        <v>1306</v>
      </c>
      <c r="U336" t="s">
        <v>963</v>
      </c>
      <c r="V336" t="s">
        <v>717</v>
      </c>
    </row>
    <row r="337" spans="4:22" x14ac:dyDescent="0.2">
      <c r="D337" s="22"/>
      <c r="E337" s="24"/>
      <c r="F337" s="24"/>
      <c r="G337" s="24"/>
      <c r="H337" s="24"/>
      <c r="I337" s="5"/>
      <c r="J337" s="5"/>
      <c r="K337" s="29"/>
      <c r="L337" s="24"/>
      <c r="M337" s="24"/>
      <c r="N337" s="24"/>
      <c r="O337" s="24"/>
      <c r="P337" s="33"/>
      <c r="Q337" s="4"/>
      <c r="R337" s="24"/>
      <c r="S337" s="4"/>
      <c r="T337" s="24"/>
      <c r="U337" s="24"/>
      <c r="V337" s="24"/>
    </row>
    <row r="338" spans="4:22" x14ac:dyDescent="0.2">
      <c r="D338" s="22"/>
      <c r="E338" s="24"/>
      <c r="F338" s="24"/>
      <c r="G338" s="24"/>
      <c r="H338" s="24"/>
      <c r="I338" s="5"/>
      <c r="J338" s="5"/>
      <c r="L338" s="22"/>
      <c r="M338" s="24"/>
      <c r="N338" s="24"/>
      <c r="O338" s="24"/>
      <c r="P338" s="33"/>
      <c r="Q338" s="32"/>
      <c r="R338" s="24"/>
      <c r="S338" s="4"/>
      <c r="T338" s="24"/>
      <c r="U338" s="24"/>
      <c r="V338" s="24"/>
    </row>
    <row r="339" spans="4:22" x14ac:dyDescent="0.2">
      <c r="D339" s="22"/>
      <c r="E339" s="24"/>
      <c r="F339" s="24"/>
      <c r="G339" s="24"/>
      <c r="H339" s="24"/>
      <c r="I339" s="5"/>
      <c r="J339" s="4"/>
      <c r="L339" s="22"/>
      <c r="M339" s="24"/>
      <c r="N339" s="24"/>
      <c r="O339" s="24"/>
      <c r="P339" s="33"/>
      <c r="Q339" s="4"/>
      <c r="R339" s="24"/>
      <c r="S339" s="4"/>
      <c r="T339" s="24"/>
      <c r="U339" s="24"/>
      <c r="V339" s="24"/>
    </row>
    <row r="340" spans="4:22" x14ac:dyDescent="0.2">
      <c r="D340" s="22"/>
      <c r="E340" s="24"/>
      <c r="F340" s="24"/>
      <c r="G340" s="24"/>
      <c r="H340" s="24"/>
      <c r="I340" s="5"/>
      <c r="J340" s="5"/>
      <c r="L340" s="22"/>
      <c r="M340" s="24"/>
      <c r="N340" s="24"/>
      <c r="O340" s="24"/>
      <c r="P340" s="33"/>
      <c r="Q340" s="4"/>
      <c r="R340" s="24"/>
      <c r="S340" s="4"/>
      <c r="T340" s="24"/>
      <c r="U340" s="24"/>
      <c r="V340" s="24"/>
    </row>
    <row r="341" spans="4:22" x14ac:dyDescent="0.2">
      <c r="D341" s="22"/>
      <c r="E341" s="24"/>
      <c r="F341" s="24"/>
      <c r="G341" s="24"/>
      <c r="H341" s="24"/>
      <c r="I341" s="5"/>
      <c r="J341" s="5"/>
      <c r="K341" s="15"/>
      <c r="L341" s="24"/>
      <c r="M341" s="24"/>
      <c r="N341" s="24"/>
      <c r="O341" s="24"/>
      <c r="P341" s="4"/>
      <c r="Q341" s="4"/>
      <c r="R341" s="24"/>
      <c r="S341" s="4"/>
      <c r="T341" s="24"/>
      <c r="U341" s="24"/>
      <c r="V341" s="24"/>
    </row>
    <row r="342" spans="4:22" x14ac:dyDescent="0.2">
      <c r="D342" s="22"/>
      <c r="E342" s="24"/>
      <c r="F342" s="24"/>
      <c r="G342" s="24"/>
      <c r="H342" s="24"/>
      <c r="I342" s="5"/>
      <c r="J342" s="5"/>
      <c r="L342" s="22"/>
      <c r="M342" s="24"/>
      <c r="N342" s="24"/>
      <c r="O342" s="24"/>
      <c r="P342" s="33"/>
      <c r="Q342" s="32"/>
      <c r="R342" s="24"/>
      <c r="S342" s="4"/>
      <c r="T342" s="24"/>
      <c r="U342" s="24"/>
      <c r="V342" s="24"/>
    </row>
    <row r="343" spans="4:22" x14ac:dyDescent="0.2">
      <c r="D343" s="22"/>
      <c r="E343" s="24"/>
      <c r="F343" s="24"/>
      <c r="G343" s="24"/>
      <c r="H343" s="24"/>
      <c r="I343" s="5"/>
      <c r="J343" s="5"/>
      <c r="L343" s="36"/>
      <c r="M343" s="24"/>
      <c r="N343" s="24"/>
      <c r="O343" s="24"/>
      <c r="P343" s="33"/>
      <c r="Q343" s="24"/>
      <c r="R343" s="24"/>
      <c r="S343" s="4"/>
      <c r="T343" s="24"/>
      <c r="U343" s="24"/>
      <c r="V343" s="24"/>
    </row>
    <row r="344" spans="4:22" x14ac:dyDescent="0.2">
      <c r="D344" s="22"/>
      <c r="E344" s="24"/>
      <c r="F344" s="24"/>
      <c r="G344" s="24"/>
      <c r="H344" s="24"/>
      <c r="I344" s="5"/>
      <c r="J344" s="5"/>
      <c r="K344" s="29"/>
      <c r="L344" s="22"/>
      <c r="M344" s="24"/>
      <c r="N344" s="24"/>
      <c r="O344" s="24"/>
      <c r="P344" s="33"/>
      <c r="Q344" s="24"/>
      <c r="R344" s="24"/>
      <c r="S344" s="4"/>
      <c r="T344" s="24"/>
      <c r="U344" s="24"/>
      <c r="V344" s="24"/>
    </row>
    <row r="345" spans="4:22" x14ac:dyDescent="0.2">
      <c r="D345" s="22"/>
      <c r="E345" s="24"/>
      <c r="F345" s="24"/>
      <c r="G345" s="24"/>
      <c r="H345" s="24"/>
      <c r="I345" s="5"/>
      <c r="J345" s="5"/>
      <c r="K345" s="29"/>
      <c r="L345" s="22"/>
      <c r="M345" s="24"/>
      <c r="N345" s="24"/>
      <c r="O345" s="24"/>
      <c r="P345" s="33"/>
      <c r="R345" s="24"/>
      <c r="S345" s="4"/>
      <c r="T345" s="24"/>
      <c r="U345" s="24"/>
      <c r="V345" s="24"/>
    </row>
    <row r="346" spans="4:22" x14ac:dyDescent="0.2">
      <c r="D346" s="22"/>
      <c r="E346" s="24"/>
      <c r="F346" s="24"/>
      <c r="G346" s="24"/>
      <c r="H346" s="24"/>
      <c r="I346" s="5"/>
      <c r="J346" s="5"/>
      <c r="L346" s="22"/>
      <c r="M346" s="24"/>
      <c r="N346" s="24"/>
      <c r="O346" s="24"/>
      <c r="P346" s="33"/>
      <c r="R346" s="24"/>
      <c r="S346" s="4"/>
      <c r="T346" s="24"/>
      <c r="U346" s="24"/>
      <c r="V346" s="24"/>
    </row>
    <row r="347" spans="4:22" x14ac:dyDescent="0.2">
      <c r="D347" s="22"/>
      <c r="E347" s="24"/>
      <c r="F347" s="24"/>
      <c r="G347" s="24"/>
      <c r="H347" s="24"/>
      <c r="I347" s="5"/>
      <c r="J347" s="5"/>
      <c r="L347" s="24"/>
      <c r="M347" s="24"/>
      <c r="N347" s="24"/>
      <c r="O347" s="24"/>
      <c r="P347" s="33"/>
      <c r="R347" s="24"/>
      <c r="S347" s="4"/>
      <c r="T347" s="24"/>
      <c r="U347" s="24"/>
      <c r="V347" s="24"/>
    </row>
    <row r="348" spans="4:22" x14ac:dyDescent="0.2">
      <c r="D348" s="22"/>
      <c r="E348" s="24"/>
      <c r="F348" s="24"/>
      <c r="G348" s="24"/>
      <c r="H348" s="24"/>
      <c r="I348" s="5"/>
      <c r="J348" s="4"/>
      <c r="L348" s="22"/>
      <c r="M348" s="24"/>
      <c r="N348" s="24"/>
      <c r="O348" s="24"/>
      <c r="P348" s="33"/>
      <c r="R348" s="24"/>
      <c r="S348" s="4"/>
      <c r="T348" s="24"/>
      <c r="U348" s="24"/>
    </row>
    <row r="349" spans="4:22" x14ac:dyDescent="0.2">
      <c r="D349" s="22"/>
      <c r="E349" s="24"/>
      <c r="F349" s="24"/>
      <c r="G349" s="24"/>
      <c r="H349" s="24"/>
      <c r="I349" s="5"/>
      <c r="J349" s="5"/>
      <c r="L349" s="22"/>
      <c r="M349" s="24"/>
      <c r="N349" s="24"/>
      <c r="O349" s="24"/>
      <c r="P349" s="33"/>
      <c r="R349" s="24"/>
      <c r="S349" s="4"/>
      <c r="T349" s="24"/>
      <c r="U349" s="24"/>
    </row>
    <row r="350" spans="4:22" x14ac:dyDescent="0.2">
      <c r="D350" s="22"/>
      <c r="E350" s="24"/>
      <c r="F350" s="24"/>
      <c r="G350" s="24"/>
      <c r="H350" s="24"/>
      <c r="I350" s="5"/>
      <c r="J350" s="5"/>
      <c r="L350" s="22"/>
      <c r="M350" s="24"/>
      <c r="N350" s="24"/>
      <c r="O350" s="24"/>
      <c r="P350" s="33"/>
      <c r="R350" s="24"/>
      <c r="S350" s="4"/>
      <c r="T350" s="24"/>
      <c r="U350" s="24"/>
    </row>
    <row r="351" spans="4:22" x14ac:dyDescent="0.2">
      <c r="D351" s="22"/>
      <c r="E351" s="24"/>
      <c r="F351" s="24"/>
      <c r="G351" s="24"/>
      <c r="H351" s="24"/>
      <c r="I351" s="5"/>
      <c r="J351" s="5"/>
      <c r="L351" s="24"/>
      <c r="M351" s="24"/>
      <c r="N351" s="24"/>
      <c r="O351" s="24"/>
      <c r="P351" s="33"/>
      <c r="R351" s="24"/>
      <c r="S351" s="4"/>
      <c r="T351" s="24"/>
      <c r="U351" s="24"/>
      <c r="V351" s="24"/>
    </row>
    <row r="352" spans="4:22" x14ac:dyDescent="0.2">
      <c r="D352" s="22"/>
      <c r="E352" s="24"/>
      <c r="F352" s="24"/>
      <c r="G352" s="24"/>
      <c r="H352" s="24"/>
      <c r="I352" s="5"/>
      <c r="J352" s="5"/>
      <c r="L352" s="24"/>
      <c r="M352" s="24"/>
      <c r="N352" s="24"/>
      <c r="O352" s="24"/>
      <c r="P352" s="33"/>
      <c r="R352" s="24"/>
      <c r="S352" s="4"/>
      <c r="T352" s="24"/>
      <c r="U352" s="24"/>
    </row>
    <row r="353" spans="4:22" x14ac:dyDescent="0.2">
      <c r="D353" s="22"/>
      <c r="E353" s="24"/>
      <c r="F353" s="24"/>
      <c r="G353" s="24"/>
      <c r="H353" s="24"/>
      <c r="I353" s="5"/>
      <c r="J353" s="5"/>
      <c r="K353" s="29"/>
      <c r="L353" s="22"/>
      <c r="M353" s="24"/>
      <c r="N353" s="24"/>
      <c r="O353" s="24"/>
      <c r="P353" s="33"/>
      <c r="R353" s="24"/>
      <c r="S353" s="4"/>
      <c r="T353" s="24"/>
      <c r="U353" s="24"/>
    </row>
    <row r="354" spans="4:22" x14ac:dyDescent="0.2">
      <c r="D354" s="22"/>
      <c r="E354" s="24"/>
      <c r="F354" s="24"/>
      <c r="G354" s="24"/>
      <c r="H354" s="24"/>
      <c r="I354" s="5"/>
      <c r="J354" s="5"/>
      <c r="L354" s="22"/>
      <c r="M354" s="24"/>
      <c r="N354" s="24"/>
      <c r="O354" s="24"/>
      <c r="P354" s="33"/>
      <c r="R354" s="24"/>
      <c r="S354" s="4"/>
      <c r="T354" s="24"/>
      <c r="U354" s="24"/>
    </row>
    <row r="355" spans="4:22" x14ac:dyDescent="0.2">
      <c r="D355" s="22"/>
      <c r="E355" s="24"/>
      <c r="F355" s="24"/>
      <c r="G355" s="24"/>
      <c r="H355" s="24"/>
      <c r="I355" s="5"/>
      <c r="J355" s="4"/>
      <c r="K355" s="29"/>
      <c r="L355" s="22"/>
      <c r="M355" s="24"/>
      <c r="N355" s="24"/>
      <c r="O355" s="24"/>
      <c r="P355" s="33"/>
      <c r="R355" s="24"/>
      <c r="S355" s="4"/>
      <c r="T355" s="24"/>
      <c r="U355" s="24"/>
    </row>
    <row r="356" spans="4:22" x14ac:dyDescent="0.2">
      <c r="D356" s="22"/>
      <c r="E356" s="24"/>
      <c r="F356" s="24"/>
      <c r="G356" s="24"/>
      <c r="H356" s="24"/>
      <c r="I356" s="5"/>
      <c r="J356" s="5"/>
      <c r="K356" s="29"/>
      <c r="L356" s="22"/>
      <c r="M356" s="24"/>
      <c r="N356" s="24"/>
      <c r="O356" s="24"/>
      <c r="P356" s="33"/>
      <c r="R356" s="24"/>
      <c r="S356" s="4"/>
      <c r="T356" s="24"/>
      <c r="U356" s="24"/>
    </row>
    <row r="357" spans="4:22" x14ac:dyDescent="0.2">
      <c r="D357" s="22"/>
      <c r="E357" s="24"/>
      <c r="F357" s="24"/>
      <c r="G357" s="24"/>
      <c r="H357" s="24"/>
      <c r="I357" s="5"/>
      <c r="J357" s="5"/>
      <c r="L357" s="22"/>
      <c r="M357" s="24"/>
      <c r="N357" s="24"/>
      <c r="O357" s="24"/>
      <c r="P357" s="33"/>
      <c r="R357" s="24"/>
      <c r="S357" s="4"/>
      <c r="T357" s="24"/>
      <c r="U357" s="24"/>
    </row>
    <row r="358" spans="4:22" x14ac:dyDescent="0.2">
      <c r="D358" s="22"/>
      <c r="E358" s="24"/>
      <c r="F358" s="24"/>
      <c r="G358" s="24"/>
      <c r="H358" s="24"/>
      <c r="I358" s="5"/>
      <c r="J358" s="4"/>
      <c r="L358" s="24"/>
      <c r="M358" s="24"/>
      <c r="N358" s="24"/>
      <c r="O358" s="24"/>
      <c r="P358" s="33"/>
      <c r="R358" s="24"/>
      <c r="S358" s="4"/>
      <c r="T358" s="24"/>
      <c r="U358" s="24"/>
    </row>
    <row r="359" spans="4:22" x14ac:dyDescent="0.2">
      <c r="D359" s="22"/>
      <c r="E359" s="24"/>
      <c r="F359" s="24"/>
      <c r="G359" s="24"/>
      <c r="H359" s="24"/>
      <c r="I359" s="5"/>
      <c r="J359" s="5"/>
      <c r="L359" s="24"/>
      <c r="M359" s="24"/>
      <c r="N359" s="24"/>
      <c r="O359" s="24"/>
      <c r="P359" s="33"/>
      <c r="R359" s="24"/>
      <c r="S359" s="4"/>
      <c r="T359" s="24"/>
      <c r="U359" s="24"/>
    </row>
    <row r="360" spans="4:22" x14ac:dyDescent="0.2">
      <c r="D360" s="22"/>
      <c r="E360" s="24"/>
      <c r="F360" s="24"/>
      <c r="G360" s="24"/>
      <c r="H360" s="24"/>
      <c r="I360" s="5"/>
      <c r="J360" s="5"/>
      <c r="L360" s="24"/>
      <c r="M360" s="24"/>
      <c r="N360" s="24"/>
      <c r="O360" s="24"/>
      <c r="P360" s="33"/>
      <c r="R360" s="24"/>
      <c r="S360" s="4"/>
      <c r="T360" s="24"/>
      <c r="U360" s="24"/>
      <c r="V360" s="24"/>
    </row>
    <row r="361" spans="4:22" x14ac:dyDescent="0.2">
      <c r="D361" s="22"/>
      <c r="E361" s="24"/>
      <c r="F361" s="24"/>
      <c r="G361" s="24"/>
      <c r="H361" s="24"/>
      <c r="I361" s="5"/>
      <c r="J361" s="5"/>
      <c r="K361" s="29"/>
      <c r="L361" s="24"/>
      <c r="M361" s="24"/>
      <c r="N361" s="24"/>
      <c r="O361" s="24"/>
      <c r="P361" s="33"/>
      <c r="R361" s="24"/>
      <c r="S361" s="4"/>
      <c r="T361" s="24"/>
      <c r="U361" s="24"/>
      <c r="V361" s="24"/>
    </row>
    <row r="362" spans="4:22" x14ac:dyDescent="0.2">
      <c r="D362" s="22"/>
      <c r="E362" s="24"/>
      <c r="F362" s="24"/>
      <c r="G362" s="24"/>
      <c r="H362" s="24"/>
      <c r="I362" s="5"/>
      <c r="J362" s="5"/>
      <c r="L362" s="24"/>
      <c r="M362" s="24"/>
      <c r="N362" s="24"/>
      <c r="O362" s="24"/>
      <c r="P362" s="33"/>
      <c r="R362" s="24"/>
      <c r="S362" s="4"/>
      <c r="T362" s="24"/>
    </row>
    <row r="363" spans="4:22" x14ac:dyDescent="0.2">
      <c r="D363" s="22"/>
      <c r="E363" s="24"/>
      <c r="F363" s="24"/>
      <c r="G363" s="24"/>
      <c r="H363" s="24"/>
      <c r="I363" s="5"/>
      <c r="J363" s="4"/>
      <c r="L363" s="24"/>
      <c r="M363" s="24"/>
      <c r="N363" s="24"/>
      <c r="O363" s="24"/>
      <c r="P363" s="33"/>
      <c r="R363" s="24"/>
      <c r="S363" s="4"/>
      <c r="T363" s="24"/>
    </row>
    <row r="364" spans="4:22" x14ac:dyDescent="0.2">
      <c r="D364" s="22"/>
      <c r="E364" s="24"/>
      <c r="F364" s="24"/>
      <c r="G364" s="24"/>
      <c r="H364" s="24"/>
      <c r="I364" s="5"/>
      <c r="J364" s="5"/>
      <c r="L364" s="24"/>
      <c r="M364" s="24"/>
      <c r="N364" s="24"/>
      <c r="O364" s="24"/>
      <c r="P364" s="33"/>
      <c r="R364" s="24"/>
      <c r="S364" s="4"/>
      <c r="T364" s="24"/>
    </row>
    <row r="365" spans="4:22" x14ac:dyDescent="0.2">
      <c r="D365" s="22"/>
      <c r="E365" s="24"/>
      <c r="F365" s="24"/>
      <c r="G365" s="24"/>
      <c r="H365" s="24"/>
      <c r="I365" s="5"/>
      <c r="J365" s="5"/>
      <c r="L365" s="24"/>
      <c r="M365" s="24"/>
      <c r="N365" s="24"/>
      <c r="O365" s="24"/>
      <c r="P365" s="33"/>
      <c r="R365" s="24"/>
      <c r="S365" s="4"/>
      <c r="T365" s="24"/>
    </row>
    <row r="366" spans="4:22" x14ac:dyDescent="0.2">
      <c r="D366" s="22"/>
      <c r="E366" s="24"/>
      <c r="F366" s="24"/>
      <c r="G366" s="24"/>
      <c r="H366" s="24"/>
      <c r="I366" s="5"/>
      <c r="J366" s="4"/>
      <c r="L366" s="24"/>
      <c r="M366" s="24"/>
      <c r="N366" s="24"/>
      <c r="O366" s="24"/>
      <c r="P366" s="33"/>
      <c r="R366" s="24"/>
      <c r="S366" s="4"/>
      <c r="T366" s="24"/>
    </row>
    <row r="367" spans="4:22" x14ac:dyDescent="0.2">
      <c r="D367" s="22"/>
      <c r="E367" s="24"/>
      <c r="F367" s="24"/>
      <c r="G367" s="24"/>
      <c r="H367" s="24"/>
      <c r="I367" s="5"/>
      <c r="J367" s="5"/>
      <c r="L367" s="24"/>
      <c r="M367" s="24"/>
      <c r="N367" s="24"/>
      <c r="O367" s="24"/>
      <c r="P367" s="33"/>
      <c r="R367" s="24"/>
      <c r="S367" s="4"/>
      <c r="T367" s="24"/>
      <c r="U367" s="24"/>
      <c r="V367" s="24"/>
    </row>
    <row r="368" spans="4:22" x14ac:dyDescent="0.2">
      <c r="D368" s="22"/>
      <c r="E368" s="24"/>
      <c r="F368" s="24"/>
      <c r="G368" s="24"/>
      <c r="H368" s="24"/>
      <c r="I368" s="5"/>
      <c r="J368" s="5"/>
      <c r="K368" s="29"/>
      <c r="L368" s="24"/>
      <c r="M368" s="24"/>
      <c r="N368" s="24"/>
      <c r="O368" s="24"/>
      <c r="P368" s="33"/>
      <c r="R368" s="24"/>
      <c r="S368" s="4"/>
      <c r="T368" s="24"/>
      <c r="U368" s="24"/>
    </row>
    <row r="369" spans="4:22" x14ac:dyDescent="0.2">
      <c r="D369" s="22"/>
      <c r="E369" s="24"/>
      <c r="F369" s="24"/>
      <c r="G369" s="24"/>
      <c r="H369" s="24"/>
      <c r="I369" s="5"/>
      <c r="J369" s="5"/>
      <c r="K369" s="15"/>
      <c r="L369" s="24"/>
      <c r="M369" s="24"/>
      <c r="N369" s="24"/>
      <c r="O369" s="24"/>
      <c r="P369" s="33"/>
      <c r="R369" s="24"/>
      <c r="S369" s="4"/>
      <c r="T369" s="24"/>
      <c r="U369" s="24"/>
    </row>
    <row r="370" spans="4:22" x14ac:dyDescent="0.2">
      <c r="D370" s="22"/>
      <c r="E370" s="24"/>
      <c r="F370" s="24"/>
      <c r="G370" s="24"/>
      <c r="H370" s="24"/>
      <c r="I370" s="5"/>
      <c r="J370" s="5"/>
      <c r="L370" s="24"/>
      <c r="M370" s="24"/>
      <c r="N370" s="24"/>
      <c r="O370" s="24"/>
      <c r="P370" s="33"/>
      <c r="R370" s="24"/>
      <c r="S370" s="4"/>
      <c r="T370" s="24"/>
    </row>
    <row r="371" spans="4:22" x14ac:dyDescent="0.2">
      <c r="D371" s="22"/>
      <c r="E371" s="24"/>
      <c r="F371" s="24"/>
      <c r="G371" s="24"/>
      <c r="H371" s="24"/>
      <c r="I371" s="5"/>
      <c r="J371" s="5"/>
      <c r="L371" s="24"/>
      <c r="M371" s="24"/>
      <c r="N371" s="24"/>
      <c r="O371" s="24"/>
      <c r="P371" s="33"/>
      <c r="R371" s="24"/>
      <c r="S371" s="4"/>
      <c r="T371" s="24"/>
      <c r="U371" s="24"/>
      <c r="V371" s="24"/>
    </row>
    <row r="372" spans="4:22" x14ac:dyDescent="0.2">
      <c r="D372" s="22"/>
      <c r="E372" s="24"/>
      <c r="F372" s="24"/>
      <c r="G372" s="24"/>
      <c r="H372" s="24"/>
      <c r="I372" s="5"/>
      <c r="J372" s="5"/>
      <c r="L372" s="24"/>
      <c r="M372" s="24"/>
      <c r="N372" s="24"/>
      <c r="O372" s="24"/>
      <c r="P372" s="33"/>
      <c r="R372" s="24"/>
      <c r="S372" s="4"/>
      <c r="T372" s="24"/>
      <c r="U372" s="24"/>
      <c r="V372" s="24"/>
    </row>
    <row r="373" spans="4:22" x14ac:dyDescent="0.2">
      <c r="D373" s="22"/>
      <c r="E373" s="24"/>
      <c r="F373" s="24"/>
      <c r="G373" s="24"/>
      <c r="H373" s="24"/>
      <c r="I373" s="5"/>
      <c r="J373" s="5"/>
      <c r="K373" s="48"/>
      <c r="L373" s="24"/>
      <c r="M373" s="24"/>
      <c r="N373" s="24"/>
      <c r="O373" s="24"/>
      <c r="P373" s="33"/>
      <c r="R373" s="24"/>
      <c r="S373" s="4"/>
      <c r="T373" s="24"/>
      <c r="U373" s="24"/>
      <c r="V373" s="24"/>
    </row>
    <row r="374" spans="4:22" x14ac:dyDescent="0.2">
      <c r="D374" s="22"/>
      <c r="E374" s="24"/>
      <c r="F374" s="24"/>
      <c r="G374" s="24"/>
      <c r="H374" s="24"/>
      <c r="I374" s="5"/>
      <c r="J374" s="5"/>
      <c r="L374" s="24"/>
      <c r="M374" s="24"/>
      <c r="N374" s="24"/>
      <c r="O374" s="24"/>
      <c r="P374" s="33"/>
      <c r="R374" s="24"/>
      <c r="S374" s="4"/>
      <c r="T374" s="24"/>
      <c r="U374" s="24"/>
      <c r="V374" s="24"/>
    </row>
    <row r="375" spans="4:22" x14ac:dyDescent="0.2">
      <c r="D375" s="22"/>
      <c r="E375" s="24"/>
      <c r="F375" s="24"/>
      <c r="G375" s="24"/>
      <c r="H375" s="24"/>
      <c r="I375" s="5"/>
      <c r="J375" s="5"/>
      <c r="L375" s="24"/>
      <c r="M375" s="24"/>
      <c r="N375" s="24"/>
      <c r="O375" s="24"/>
      <c r="P375" s="33"/>
      <c r="R375" s="24"/>
      <c r="S375" s="4"/>
      <c r="T375" s="24"/>
      <c r="U375" s="24"/>
      <c r="V375" s="24"/>
    </row>
    <row r="376" spans="4:22" x14ac:dyDescent="0.2">
      <c r="D376" s="22"/>
      <c r="E376" s="24"/>
      <c r="F376" s="24"/>
      <c r="G376" s="24"/>
      <c r="H376" s="24"/>
      <c r="I376" s="5"/>
      <c r="J376" s="5"/>
      <c r="L376" s="24"/>
      <c r="M376" s="24"/>
      <c r="N376" s="24"/>
      <c r="O376" s="24"/>
      <c r="P376" s="33"/>
      <c r="R376" s="24"/>
      <c r="S376" s="4"/>
      <c r="T376" s="24"/>
      <c r="U376" s="24"/>
      <c r="V376" s="24"/>
    </row>
    <row r="377" spans="4:22" x14ac:dyDescent="0.2">
      <c r="D377" s="22"/>
      <c r="E377" s="24"/>
      <c r="F377" s="24"/>
      <c r="G377" s="24"/>
      <c r="I377" s="5"/>
      <c r="J377" s="4"/>
      <c r="L377" s="24"/>
      <c r="M377" s="24"/>
      <c r="N377" s="24"/>
      <c r="O377" s="24"/>
      <c r="P377" s="33"/>
      <c r="R377" s="24"/>
      <c r="S377" s="4"/>
      <c r="T377" s="24"/>
      <c r="U377" s="24"/>
      <c r="V377" s="24"/>
    </row>
    <row r="378" spans="4:22" x14ac:dyDescent="0.2">
      <c r="D378" s="22"/>
      <c r="E378" s="24"/>
      <c r="F378" s="24"/>
      <c r="G378" s="24"/>
      <c r="H378" s="24"/>
      <c r="I378" s="5"/>
      <c r="J378" s="5"/>
      <c r="L378" s="24"/>
      <c r="M378" s="24"/>
      <c r="N378" s="24"/>
      <c r="O378" s="24"/>
      <c r="P378" s="33"/>
      <c r="R378" s="24"/>
      <c r="S378" s="4"/>
      <c r="T378" s="24"/>
      <c r="U378" s="24"/>
      <c r="V378" s="24"/>
    </row>
    <row r="379" spans="4:22" x14ac:dyDescent="0.2">
      <c r="D379" s="22"/>
      <c r="E379" s="24"/>
      <c r="F379" s="24"/>
      <c r="G379" s="24"/>
      <c r="H379" s="24"/>
      <c r="I379" s="5"/>
      <c r="J379" s="5"/>
      <c r="K379" s="29"/>
      <c r="L379" s="24"/>
      <c r="M379" s="24"/>
      <c r="N379" s="24"/>
      <c r="O379" s="24"/>
      <c r="P379" s="33"/>
      <c r="T379" s="24"/>
      <c r="U379" s="24"/>
      <c r="V379" s="24"/>
    </row>
    <row r="380" spans="4:22" x14ac:dyDescent="0.2">
      <c r="D380" s="22"/>
      <c r="E380" s="24"/>
      <c r="F380" s="24"/>
      <c r="G380" s="24"/>
      <c r="H380" s="24"/>
      <c r="I380" s="5"/>
      <c r="J380" s="5"/>
      <c r="K380" s="29"/>
      <c r="L380" s="24"/>
      <c r="M380" s="24"/>
      <c r="N380" s="24"/>
      <c r="O380" s="24"/>
      <c r="P380" s="33"/>
      <c r="T380" s="24"/>
      <c r="U380" s="24"/>
      <c r="V380" s="24"/>
    </row>
    <row r="381" spans="4:22" x14ac:dyDescent="0.2">
      <c r="D381" s="22"/>
      <c r="E381" s="24"/>
      <c r="F381" s="24"/>
      <c r="G381" s="24"/>
      <c r="H381" s="24"/>
      <c r="I381" s="5"/>
      <c r="J381" s="5"/>
      <c r="L381" s="24"/>
      <c r="M381" s="24"/>
      <c r="N381" s="24"/>
      <c r="O381" s="24"/>
      <c r="P381" s="33"/>
      <c r="R381" s="24"/>
      <c r="S381" s="4"/>
      <c r="T381" s="24"/>
      <c r="U381" s="24"/>
      <c r="V381" s="24"/>
    </row>
    <row r="382" spans="4:22" x14ac:dyDescent="0.2">
      <c r="D382" s="22"/>
      <c r="E382" s="24"/>
      <c r="F382" s="24"/>
      <c r="G382" s="24"/>
      <c r="H382" s="24"/>
      <c r="I382" s="5"/>
      <c r="J382" s="5"/>
      <c r="L382" s="24"/>
      <c r="M382" s="24"/>
      <c r="N382" s="24"/>
      <c r="O382" s="24"/>
      <c r="P382" s="33"/>
      <c r="R382" s="24"/>
      <c r="S382" s="4"/>
      <c r="T382" s="24"/>
      <c r="U382" s="24"/>
      <c r="V382" s="24"/>
    </row>
    <row r="383" spans="4:22" x14ac:dyDescent="0.2">
      <c r="D383" s="31"/>
      <c r="E383" s="24"/>
      <c r="F383" s="24"/>
      <c r="G383" s="24"/>
      <c r="H383" s="24"/>
      <c r="I383" s="5"/>
      <c r="J383" s="5"/>
      <c r="L383" s="24"/>
      <c r="M383" s="24"/>
      <c r="N383" s="24"/>
      <c r="O383" s="24"/>
      <c r="P383" s="33"/>
      <c r="R383" s="24"/>
      <c r="S383" s="4"/>
      <c r="T383" s="24"/>
      <c r="U383" s="24"/>
      <c r="V383" s="24"/>
    </row>
    <row r="384" spans="4:22" x14ac:dyDescent="0.2">
      <c r="D384" s="31"/>
      <c r="E384" s="24"/>
      <c r="F384" s="24"/>
      <c r="G384" s="24"/>
      <c r="H384" s="24"/>
      <c r="I384" s="5"/>
      <c r="J384" s="5"/>
      <c r="L384" s="24"/>
      <c r="M384" s="24"/>
      <c r="N384" s="24"/>
      <c r="O384" s="24"/>
      <c r="P384" s="33"/>
      <c r="R384" s="24"/>
      <c r="S384" s="4"/>
      <c r="T384" s="24"/>
      <c r="U384" s="24"/>
    </row>
    <row r="385" spans="1:22" x14ac:dyDescent="0.2">
      <c r="D385" s="22"/>
      <c r="E385" s="24"/>
      <c r="F385" s="24"/>
      <c r="G385" s="24"/>
      <c r="H385" s="24"/>
      <c r="I385" s="5"/>
      <c r="J385" s="5"/>
      <c r="K385" s="48"/>
      <c r="L385" s="24"/>
      <c r="M385" s="24"/>
      <c r="N385" s="24"/>
      <c r="O385" s="24"/>
      <c r="P385" s="33"/>
      <c r="R385" s="24"/>
      <c r="S385" s="4"/>
    </row>
    <row r="386" spans="1:22" x14ac:dyDescent="0.2">
      <c r="D386" s="22"/>
      <c r="E386" s="24"/>
      <c r="F386" s="24"/>
      <c r="G386" s="24"/>
      <c r="H386" s="24"/>
      <c r="I386" s="5"/>
      <c r="J386" s="5"/>
      <c r="L386" s="24"/>
      <c r="M386" s="24"/>
      <c r="N386" s="24"/>
      <c r="O386" s="24"/>
      <c r="P386" s="33"/>
      <c r="R386" s="24"/>
      <c r="S386" s="4"/>
    </row>
    <row r="387" spans="1:22" x14ac:dyDescent="0.2">
      <c r="D387" s="22"/>
      <c r="E387" s="24"/>
      <c r="F387" s="24"/>
      <c r="G387" s="24"/>
      <c r="H387" s="24"/>
      <c r="I387" s="5"/>
      <c r="J387" s="5"/>
      <c r="K387" s="48"/>
      <c r="L387" s="24"/>
      <c r="M387" s="24"/>
      <c r="N387" s="24"/>
      <c r="O387" s="24"/>
      <c r="P387" s="33"/>
      <c r="R387" s="24"/>
      <c r="S387" s="4"/>
    </row>
    <row r="388" spans="1:22" x14ac:dyDescent="0.2">
      <c r="D388" s="22"/>
      <c r="E388" s="24"/>
      <c r="F388" s="24"/>
      <c r="G388" s="24"/>
      <c r="H388" s="24"/>
      <c r="I388" s="5"/>
      <c r="J388" s="5"/>
      <c r="L388" s="24"/>
      <c r="M388" s="24"/>
      <c r="N388" s="24"/>
      <c r="O388" s="24"/>
      <c r="P388" s="33"/>
      <c r="R388" s="24"/>
      <c r="S388" s="4"/>
    </row>
    <row r="389" spans="1:22" x14ac:dyDescent="0.2">
      <c r="D389" s="22"/>
      <c r="E389" s="24"/>
      <c r="F389" s="24"/>
      <c r="G389" s="24"/>
      <c r="H389" s="24"/>
      <c r="I389" s="5"/>
      <c r="J389" s="5"/>
      <c r="L389" s="24"/>
      <c r="M389" s="24"/>
      <c r="N389" s="24"/>
      <c r="O389" s="24"/>
      <c r="P389" s="4"/>
      <c r="R389" s="24"/>
      <c r="S389" s="4"/>
    </row>
    <row r="390" spans="1:22" x14ac:dyDescent="0.2">
      <c r="D390" s="22"/>
      <c r="E390" s="24"/>
      <c r="F390" s="24"/>
      <c r="G390" s="24"/>
      <c r="H390" s="24"/>
      <c r="I390" s="5"/>
      <c r="J390" s="5"/>
      <c r="L390" s="24"/>
      <c r="M390" s="24"/>
      <c r="N390" s="24"/>
      <c r="O390" s="24"/>
      <c r="P390" s="4"/>
      <c r="R390" s="24"/>
      <c r="S390" s="4"/>
    </row>
    <row r="391" spans="1:22" x14ac:dyDescent="0.2">
      <c r="D391" s="22"/>
      <c r="E391" s="24"/>
      <c r="F391" s="24"/>
      <c r="G391" s="24"/>
      <c r="H391" s="24"/>
      <c r="I391" s="5"/>
      <c r="J391" s="5"/>
      <c r="L391" s="24"/>
      <c r="M391" s="24"/>
      <c r="N391" s="24"/>
      <c r="O391" s="24"/>
      <c r="P391" s="4"/>
      <c r="R391" s="24"/>
      <c r="S391" s="4"/>
      <c r="T391" s="24"/>
    </row>
    <row r="392" spans="1:22" x14ac:dyDescent="0.2">
      <c r="D392" s="22"/>
      <c r="E392" s="24"/>
      <c r="F392" s="24"/>
      <c r="G392" s="24"/>
      <c r="H392" s="24"/>
      <c r="I392" s="5"/>
      <c r="J392" s="5"/>
      <c r="L392" s="24"/>
      <c r="M392" s="24"/>
      <c r="N392" s="24"/>
      <c r="O392" s="24"/>
      <c r="P392" s="4"/>
      <c r="R392" s="24"/>
      <c r="S392" s="4"/>
      <c r="T392" s="24"/>
      <c r="U392" s="24"/>
      <c r="V392" s="24"/>
    </row>
    <row r="393" spans="1:22" x14ac:dyDescent="0.2">
      <c r="D393" s="22"/>
      <c r="E393" s="24"/>
      <c r="F393" s="24"/>
      <c r="G393" s="24"/>
      <c r="H393" s="24"/>
      <c r="I393" s="5"/>
      <c r="J393" s="5"/>
      <c r="L393" s="24"/>
      <c r="M393" s="24"/>
      <c r="N393" s="24"/>
      <c r="O393" s="24"/>
      <c r="P393" s="4"/>
      <c r="T393" s="24"/>
      <c r="U393" s="24"/>
      <c r="V393" s="24"/>
    </row>
    <row r="394" spans="1:22" x14ac:dyDescent="0.2">
      <c r="D394" s="22"/>
      <c r="E394" s="24"/>
      <c r="F394" s="24"/>
      <c r="G394" s="24"/>
      <c r="H394" s="24"/>
      <c r="I394" s="5"/>
      <c r="J394" s="5"/>
      <c r="L394" s="24"/>
      <c r="M394" s="24"/>
      <c r="P394" s="4"/>
      <c r="T394" s="24"/>
      <c r="U394" s="24"/>
    </row>
    <row r="395" spans="1:22" x14ac:dyDescent="0.2">
      <c r="D395" s="22"/>
      <c r="E395" s="24"/>
      <c r="F395" s="24"/>
      <c r="G395" s="24"/>
      <c r="H395" s="24"/>
      <c r="I395" s="5"/>
      <c r="J395" s="5"/>
      <c r="T395" s="24"/>
      <c r="U395" s="24"/>
    </row>
    <row r="396" spans="1:22" x14ac:dyDescent="0.2">
      <c r="D396" s="22"/>
      <c r="E396" s="24"/>
      <c r="F396" s="24"/>
      <c r="G396" s="24"/>
      <c r="H396" s="24"/>
      <c r="I396" s="5"/>
      <c r="J396" s="5"/>
      <c r="P396" s="4"/>
      <c r="T396" s="24"/>
      <c r="U396" s="24"/>
    </row>
    <row r="397" spans="1:22" x14ac:dyDescent="0.2">
      <c r="D397" s="22"/>
      <c r="E397" s="24"/>
      <c r="F397" s="24"/>
      <c r="G397" s="24"/>
      <c r="H397" s="24"/>
      <c r="I397" s="5"/>
      <c r="J397" s="5"/>
      <c r="P397" s="4"/>
      <c r="T397" s="24"/>
      <c r="U397" s="24"/>
    </row>
    <row r="398" spans="1:22" x14ac:dyDescent="0.2">
      <c r="D398" s="22"/>
      <c r="E398" s="24"/>
      <c r="F398" s="24"/>
      <c r="G398" s="24"/>
      <c r="H398" s="24"/>
      <c r="I398" s="5"/>
      <c r="J398" s="5"/>
      <c r="P398" s="4"/>
      <c r="T398" s="24"/>
      <c r="U398" s="24"/>
    </row>
    <row r="399" spans="1:22" x14ac:dyDescent="0.2">
      <c r="D399" s="22"/>
      <c r="E399" s="24"/>
      <c r="F399" s="24"/>
      <c r="G399" s="24"/>
      <c r="I399" s="5"/>
      <c r="J399" s="5"/>
      <c r="K399" s="46"/>
      <c r="T399" s="24"/>
      <c r="U399" s="24"/>
    </row>
    <row r="400" spans="1:22" x14ac:dyDescent="0.2">
      <c r="A400">
        <f>COUNT(A309:A399)</f>
        <v>8</v>
      </c>
      <c r="B400">
        <f>COUNT(B309:B399)</f>
        <v>5</v>
      </c>
      <c r="C400">
        <f>COUNT(C309:C399)</f>
        <v>5</v>
      </c>
      <c r="F400">
        <f>AVERAGE(F309:F399)</f>
        <v>89.4</v>
      </c>
      <c r="G400">
        <f>AVERAGE(G309:G399)</f>
        <v>88.6</v>
      </c>
      <c r="H400">
        <f>AVERAGE(H309:H399)</f>
        <v>76.400000000000006</v>
      </c>
      <c r="I400" s="5">
        <f>SUM(I306:I399)</f>
        <v>-7.2</v>
      </c>
      <c r="J400" s="4">
        <f>SUM(J306:J399)</f>
        <v>0</v>
      </c>
      <c r="P400" s="4">
        <f>SUM(Q309:Q318)</f>
        <v>125.7</v>
      </c>
      <c r="Q400" s="4">
        <f>(P400*0.096)-0.05</f>
        <v>12.017199999999999</v>
      </c>
    </row>
    <row r="401" spans="1:19" ht="18" x14ac:dyDescent="0.25">
      <c r="A401" s="3" t="s">
        <v>35</v>
      </c>
      <c r="C401" s="11" t="s">
        <v>36</v>
      </c>
      <c r="D401">
        <v>3348644</v>
      </c>
    </row>
    <row r="402" spans="1:19" x14ac:dyDescent="0.2">
      <c r="A402" t="s">
        <v>2</v>
      </c>
      <c r="D402" s="4">
        <v>136.9</v>
      </c>
      <c r="E402" t="s">
        <v>3</v>
      </c>
      <c r="F402" s="4">
        <f>TRUNC(D402*0.096,1)</f>
        <v>13.1</v>
      </c>
      <c r="H402" s="4">
        <f>P500</f>
        <v>146.5</v>
      </c>
      <c r="K402" s="15"/>
    </row>
    <row r="403" spans="1:19" x14ac:dyDescent="0.2">
      <c r="A403" t="s">
        <v>4</v>
      </c>
      <c r="D403" s="4">
        <v>146.5</v>
      </c>
      <c r="E403" t="s">
        <v>5</v>
      </c>
      <c r="F403" s="4">
        <f>TRUNC(D403*0.096,1)</f>
        <v>14</v>
      </c>
    </row>
    <row r="404" spans="1:19" x14ac:dyDescent="0.2">
      <c r="A404" s="1" t="s">
        <v>9</v>
      </c>
      <c r="B404" s="1" t="s">
        <v>6</v>
      </c>
      <c r="C404" s="1" t="s">
        <v>7</v>
      </c>
      <c r="D404" s="1" t="s">
        <v>10</v>
      </c>
      <c r="E404" s="1" t="s">
        <v>11</v>
      </c>
      <c r="F404" s="1" t="s">
        <v>12</v>
      </c>
      <c r="G404" s="1" t="s">
        <v>13</v>
      </c>
      <c r="H404" s="1" t="s">
        <v>7</v>
      </c>
      <c r="I404" s="1" t="s">
        <v>14</v>
      </c>
      <c r="J404" s="1" t="s">
        <v>258</v>
      </c>
      <c r="K404" s="14" t="s">
        <v>125</v>
      </c>
      <c r="L404" s="14" t="s">
        <v>12</v>
      </c>
      <c r="M404" s="1" t="s">
        <v>13</v>
      </c>
      <c r="N404" s="1" t="s">
        <v>15</v>
      </c>
      <c r="O404" s="1" t="s">
        <v>16</v>
      </c>
      <c r="P404" s="1" t="s">
        <v>18</v>
      </c>
      <c r="Q404" s="1" t="s">
        <v>225</v>
      </c>
      <c r="R404" s="1" t="s">
        <v>334</v>
      </c>
      <c r="S404" s="1" t="s">
        <v>335</v>
      </c>
    </row>
    <row r="406" spans="1:19" x14ac:dyDescent="0.2">
      <c r="D406" s="2"/>
      <c r="E406" t="s">
        <v>20</v>
      </c>
      <c r="I406" s="5">
        <v>0</v>
      </c>
      <c r="J406" s="5"/>
      <c r="K406" s="14"/>
    </row>
    <row r="407" spans="1:19" x14ac:dyDescent="0.2">
      <c r="E407" t="s">
        <v>21</v>
      </c>
      <c r="I407" s="5">
        <v>0</v>
      </c>
      <c r="J407" s="5"/>
    </row>
    <row r="408" spans="1:19" x14ac:dyDescent="0.2">
      <c r="D408" s="2"/>
      <c r="E408" t="s">
        <v>22</v>
      </c>
      <c r="I408" s="5">
        <v>0</v>
      </c>
      <c r="J408" s="5"/>
    </row>
    <row r="409" spans="1:19" x14ac:dyDescent="0.2">
      <c r="D409" s="22" t="s">
        <v>515</v>
      </c>
      <c r="E409" s="24" t="s">
        <v>217</v>
      </c>
      <c r="F409" s="24"/>
      <c r="G409" s="24"/>
      <c r="H409" s="24"/>
      <c r="I409" s="5"/>
      <c r="J409" s="5"/>
      <c r="L409" s="24">
        <v>95</v>
      </c>
      <c r="M409" s="24">
        <v>92</v>
      </c>
      <c r="N409" s="24">
        <v>69.7</v>
      </c>
      <c r="O409" s="24">
        <v>130</v>
      </c>
      <c r="P409" s="33">
        <f t="shared" ref="P409:P428" si="6">ROUND(((M409-N409)*113/O409),1)</f>
        <v>19.399999999999999</v>
      </c>
      <c r="Q409" s="4">
        <v>10.1</v>
      </c>
    </row>
    <row r="410" spans="1:19" x14ac:dyDescent="0.2">
      <c r="D410" s="22" t="s">
        <v>568</v>
      </c>
      <c r="E410" s="24" t="s">
        <v>569</v>
      </c>
      <c r="F410" s="24"/>
      <c r="G410" s="24"/>
      <c r="H410" s="24"/>
      <c r="I410" s="5"/>
      <c r="J410" s="5"/>
      <c r="K410" s="48"/>
      <c r="L410" s="24">
        <v>90</v>
      </c>
      <c r="M410" s="24">
        <v>88</v>
      </c>
      <c r="N410" s="24">
        <v>68.599999999999994</v>
      </c>
      <c r="O410" s="24">
        <v>129</v>
      </c>
      <c r="P410" s="33">
        <f t="shared" si="6"/>
        <v>17</v>
      </c>
      <c r="Q410" s="4">
        <v>11.2</v>
      </c>
    </row>
    <row r="411" spans="1:19" x14ac:dyDescent="0.2">
      <c r="D411" s="22" t="s">
        <v>570</v>
      </c>
      <c r="E411" s="24" t="s">
        <v>571</v>
      </c>
      <c r="F411" s="24"/>
      <c r="G411" s="24"/>
      <c r="H411" s="24"/>
      <c r="I411" s="5"/>
      <c r="J411" s="5"/>
      <c r="L411" s="36">
        <v>91</v>
      </c>
      <c r="M411" s="24">
        <v>91</v>
      </c>
      <c r="N411" s="24">
        <v>68.900000000000006</v>
      </c>
      <c r="O411" s="24">
        <v>126</v>
      </c>
      <c r="P411" s="33">
        <f t="shared" si="6"/>
        <v>19.8</v>
      </c>
      <c r="Q411" s="4">
        <v>14.3</v>
      </c>
    </row>
    <row r="412" spans="1:19" x14ac:dyDescent="0.2">
      <c r="D412" s="22" t="s">
        <v>572</v>
      </c>
      <c r="E412" s="24" t="s">
        <v>573</v>
      </c>
      <c r="F412" s="24"/>
      <c r="G412" s="24"/>
      <c r="H412" s="24"/>
      <c r="I412" s="5"/>
      <c r="J412" s="5"/>
      <c r="L412" s="36">
        <v>99</v>
      </c>
      <c r="M412" s="24">
        <v>98</v>
      </c>
      <c r="N412" s="24">
        <v>69.900000000000006</v>
      </c>
      <c r="O412" s="24">
        <v>128</v>
      </c>
      <c r="P412" s="33">
        <f t="shared" si="6"/>
        <v>24.8</v>
      </c>
      <c r="Q412" s="4">
        <v>15.1</v>
      </c>
    </row>
    <row r="413" spans="1:19" x14ac:dyDescent="0.2">
      <c r="D413" s="22" t="s">
        <v>574</v>
      </c>
      <c r="E413" s="24" t="s">
        <v>575</v>
      </c>
      <c r="F413" s="24"/>
      <c r="G413" s="24"/>
      <c r="H413" s="24"/>
      <c r="I413" s="5"/>
      <c r="J413" s="5"/>
      <c r="L413" s="36">
        <v>90</v>
      </c>
      <c r="M413" s="24">
        <v>88</v>
      </c>
      <c r="N413" s="24">
        <v>67.900000000000006</v>
      </c>
      <c r="O413" s="24">
        <v>126</v>
      </c>
      <c r="P413" s="33">
        <f t="shared" si="6"/>
        <v>18</v>
      </c>
      <c r="Q413" s="4">
        <v>15.1</v>
      </c>
    </row>
    <row r="414" spans="1:19" x14ac:dyDescent="0.2">
      <c r="D414" s="22" t="s">
        <v>597</v>
      </c>
      <c r="E414" s="24" t="s">
        <v>95</v>
      </c>
      <c r="F414" s="24"/>
      <c r="G414" s="24"/>
      <c r="H414" s="24"/>
      <c r="I414" s="5"/>
      <c r="J414" s="4"/>
      <c r="L414" s="34">
        <v>86</v>
      </c>
      <c r="M414" s="24">
        <v>85</v>
      </c>
      <c r="N414" s="24">
        <v>68.7</v>
      </c>
      <c r="O414" s="24">
        <v>117</v>
      </c>
      <c r="P414" s="33">
        <f t="shared" si="6"/>
        <v>15.7</v>
      </c>
      <c r="Q414" s="4">
        <v>15.6</v>
      </c>
    </row>
    <row r="415" spans="1:19" x14ac:dyDescent="0.2">
      <c r="D415" s="22" t="s">
        <v>640</v>
      </c>
      <c r="E415" s="24" t="s">
        <v>407</v>
      </c>
      <c r="F415" s="24"/>
      <c r="G415" s="24"/>
      <c r="H415" s="24"/>
      <c r="I415" s="5"/>
      <c r="J415" s="5"/>
      <c r="K415" s="29"/>
      <c r="L415" s="34">
        <v>85</v>
      </c>
      <c r="M415" s="24">
        <v>85</v>
      </c>
      <c r="N415" s="24">
        <v>69.7</v>
      </c>
      <c r="O415" s="24">
        <v>127</v>
      </c>
      <c r="P415" s="33">
        <f t="shared" si="6"/>
        <v>13.6</v>
      </c>
      <c r="Q415" s="32">
        <v>15.6</v>
      </c>
    </row>
    <row r="416" spans="1:19" x14ac:dyDescent="0.2">
      <c r="D416" s="22" t="s">
        <v>641</v>
      </c>
      <c r="E416" s="24" t="s">
        <v>407</v>
      </c>
      <c r="F416" s="24"/>
      <c r="G416" s="24"/>
      <c r="H416" s="24"/>
      <c r="I416" s="5"/>
      <c r="J416" s="5"/>
      <c r="L416" s="34">
        <v>87</v>
      </c>
      <c r="M416" s="24">
        <v>86</v>
      </c>
      <c r="N416" s="24">
        <v>69.7</v>
      </c>
      <c r="O416" s="24">
        <v>127</v>
      </c>
      <c r="P416" s="33">
        <f t="shared" si="6"/>
        <v>14.5</v>
      </c>
      <c r="Q416" s="4">
        <v>15.6</v>
      </c>
    </row>
    <row r="417" spans="1:23" x14ac:dyDescent="0.2">
      <c r="D417" s="22" t="s">
        <v>642</v>
      </c>
      <c r="E417" s="24" t="s">
        <v>485</v>
      </c>
      <c r="F417" s="24"/>
      <c r="G417" s="24"/>
      <c r="H417" s="24"/>
      <c r="I417" s="5"/>
      <c r="J417" s="4"/>
      <c r="L417" s="36">
        <v>82</v>
      </c>
      <c r="M417" s="24">
        <v>82</v>
      </c>
      <c r="N417" s="24">
        <v>67.5</v>
      </c>
      <c r="O417" s="24">
        <v>116</v>
      </c>
      <c r="P417" s="33">
        <f t="shared" si="6"/>
        <v>14.1</v>
      </c>
      <c r="Q417" s="4">
        <v>16.100000000000001</v>
      </c>
    </row>
    <row r="418" spans="1:23" x14ac:dyDescent="0.2">
      <c r="D418" s="22" t="s">
        <v>643</v>
      </c>
      <c r="E418" s="24" t="s">
        <v>485</v>
      </c>
      <c r="F418" s="24"/>
      <c r="G418" s="24"/>
      <c r="H418" s="24"/>
      <c r="I418" s="5"/>
      <c r="J418" s="4"/>
      <c r="K418" s="29"/>
      <c r="L418" s="34">
        <v>83</v>
      </c>
      <c r="M418" s="24">
        <v>83</v>
      </c>
      <c r="N418" s="24">
        <v>67.5</v>
      </c>
      <c r="O418" s="24">
        <v>116</v>
      </c>
      <c r="P418" s="33">
        <f t="shared" si="6"/>
        <v>15.1</v>
      </c>
      <c r="Q418" s="4">
        <v>17.8</v>
      </c>
    </row>
    <row r="419" spans="1:23" x14ac:dyDescent="0.2">
      <c r="D419" s="22" t="s">
        <v>645</v>
      </c>
      <c r="E419" s="24" t="s">
        <v>386</v>
      </c>
      <c r="F419" s="24"/>
      <c r="G419" s="24"/>
      <c r="H419" s="24"/>
      <c r="I419" s="5"/>
      <c r="J419" s="4"/>
      <c r="K419" s="46"/>
      <c r="L419" s="36">
        <v>82</v>
      </c>
      <c r="M419" s="24">
        <v>80</v>
      </c>
      <c r="N419" s="24">
        <v>69</v>
      </c>
      <c r="O419" s="24">
        <v>125</v>
      </c>
      <c r="P419" s="33">
        <f t="shared" si="6"/>
        <v>9.9</v>
      </c>
      <c r="Q419" s="4">
        <v>18.100000000000001</v>
      </c>
    </row>
    <row r="420" spans="1:23" x14ac:dyDescent="0.2">
      <c r="D420" s="22" t="s">
        <v>648</v>
      </c>
      <c r="E420" s="24" t="s">
        <v>24</v>
      </c>
      <c r="F420" s="24"/>
      <c r="G420" s="24"/>
      <c r="H420" s="24"/>
      <c r="I420" s="5"/>
      <c r="J420" s="4"/>
      <c r="L420" s="36">
        <v>79</v>
      </c>
      <c r="M420" s="24">
        <v>79</v>
      </c>
      <c r="N420" s="24">
        <v>70</v>
      </c>
      <c r="O420" s="24">
        <v>123</v>
      </c>
      <c r="P420" s="33">
        <f t="shared" si="6"/>
        <v>8.3000000000000007</v>
      </c>
      <c r="Q420" s="4">
        <v>18.2</v>
      </c>
    </row>
    <row r="421" spans="1:23" x14ac:dyDescent="0.2">
      <c r="D421" s="22" t="s">
        <v>649</v>
      </c>
      <c r="E421" s="24" t="s">
        <v>492</v>
      </c>
      <c r="F421" s="24"/>
      <c r="G421" s="24"/>
      <c r="H421" s="24"/>
      <c r="I421" s="5"/>
      <c r="J421" s="5"/>
      <c r="K421" s="29"/>
      <c r="L421" s="36">
        <v>86</v>
      </c>
      <c r="M421" s="24">
        <v>85</v>
      </c>
      <c r="N421" s="24">
        <v>69.2</v>
      </c>
      <c r="O421" s="24">
        <v>118</v>
      </c>
      <c r="P421" s="33">
        <f t="shared" si="6"/>
        <v>15.1</v>
      </c>
      <c r="Q421" s="4">
        <v>18.899999999999999</v>
      </c>
    </row>
    <row r="422" spans="1:23" x14ac:dyDescent="0.2">
      <c r="D422" s="22" t="s">
        <v>665</v>
      </c>
      <c r="E422" s="24" t="s">
        <v>492</v>
      </c>
      <c r="F422" s="24"/>
      <c r="G422" s="24"/>
      <c r="H422" s="24"/>
      <c r="I422" s="5"/>
      <c r="J422" s="4"/>
      <c r="K422" s="15"/>
      <c r="L422" s="34">
        <v>85</v>
      </c>
      <c r="M422" s="24">
        <v>85</v>
      </c>
      <c r="N422" s="24">
        <v>69.2</v>
      </c>
      <c r="O422" s="24">
        <v>118</v>
      </c>
      <c r="P422" s="33">
        <f t="shared" si="6"/>
        <v>15.1</v>
      </c>
      <c r="Q422" s="4">
        <v>20.100000000000001</v>
      </c>
    </row>
    <row r="423" spans="1:23" x14ac:dyDescent="0.2">
      <c r="D423" s="22" t="s">
        <v>671</v>
      </c>
      <c r="E423" s="24" t="s">
        <v>219</v>
      </c>
      <c r="F423" s="24"/>
      <c r="G423" s="24"/>
      <c r="H423" s="24"/>
      <c r="I423" s="5"/>
      <c r="J423" s="5"/>
      <c r="K423" s="15"/>
      <c r="L423" s="34">
        <v>88</v>
      </c>
      <c r="M423" s="24">
        <v>88</v>
      </c>
      <c r="N423" s="24">
        <v>68.8</v>
      </c>
      <c r="O423" s="24">
        <v>122</v>
      </c>
      <c r="P423" s="33">
        <f t="shared" si="6"/>
        <v>17.8</v>
      </c>
      <c r="Q423" s="4">
        <v>20.3</v>
      </c>
    </row>
    <row r="424" spans="1:23" x14ac:dyDescent="0.2">
      <c r="D424" s="22" t="s">
        <v>670</v>
      </c>
      <c r="E424" s="24" t="s">
        <v>215</v>
      </c>
      <c r="F424" s="24"/>
      <c r="G424" s="24"/>
      <c r="H424" s="24"/>
      <c r="I424" s="5"/>
      <c r="J424" s="5"/>
      <c r="L424" s="24">
        <v>89</v>
      </c>
      <c r="M424" s="24">
        <v>87</v>
      </c>
      <c r="N424" s="24">
        <v>68</v>
      </c>
      <c r="O424" s="24">
        <v>118</v>
      </c>
      <c r="P424" s="33">
        <f t="shared" si="6"/>
        <v>18.2</v>
      </c>
      <c r="Q424" s="4">
        <v>20.7</v>
      </c>
    </row>
    <row r="425" spans="1:23" x14ac:dyDescent="0.2">
      <c r="D425" s="22" t="s">
        <v>674</v>
      </c>
      <c r="E425" s="24" t="s">
        <v>215</v>
      </c>
      <c r="F425" s="24"/>
      <c r="G425" s="24"/>
      <c r="H425" s="24"/>
      <c r="I425" s="5"/>
      <c r="J425" s="5"/>
      <c r="L425" s="24">
        <v>98</v>
      </c>
      <c r="M425" s="24">
        <v>94</v>
      </c>
      <c r="N425" s="24">
        <v>68</v>
      </c>
      <c r="O425" s="24">
        <v>118</v>
      </c>
      <c r="P425" s="4">
        <f t="shared" si="6"/>
        <v>24.9</v>
      </c>
      <c r="Q425" s="4">
        <v>21.8</v>
      </c>
    </row>
    <row r="426" spans="1:23" x14ac:dyDescent="0.2">
      <c r="D426" s="22" t="s">
        <v>675</v>
      </c>
      <c r="E426" s="24" t="s">
        <v>221</v>
      </c>
      <c r="F426" s="24"/>
      <c r="G426" s="24"/>
      <c r="H426" s="24"/>
      <c r="I426" s="5"/>
      <c r="J426" s="5"/>
      <c r="K426" s="48"/>
      <c r="L426" s="24">
        <v>93</v>
      </c>
      <c r="M426" s="24">
        <v>93</v>
      </c>
      <c r="N426" s="24">
        <v>71.099999999999994</v>
      </c>
      <c r="O426" s="24">
        <v>137</v>
      </c>
      <c r="P426" s="33">
        <f t="shared" si="6"/>
        <v>18.100000000000001</v>
      </c>
      <c r="Q426" s="4">
        <v>21.9</v>
      </c>
    </row>
    <row r="427" spans="1:23" x14ac:dyDescent="0.2">
      <c r="D427" s="22" t="s">
        <v>676</v>
      </c>
      <c r="E427" s="24" t="s">
        <v>221</v>
      </c>
      <c r="F427" s="24"/>
      <c r="G427" s="24"/>
      <c r="H427" s="24"/>
      <c r="I427" s="5"/>
      <c r="J427" s="5"/>
      <c r="L427" s="24">
        <v>90</v>
      </c>
      <c r="M427" s="24">
        <v>90</v>
      </c>
      <c r="N427" s="24">
        <v>71.099999999999994</v>
      </c>
      <c r="O427" s="24">
        <v>137</v>
      </c>
      <c r="P427" s="33">
        <f t="shared" si="6"/>
        <v>15.6</v>
      </c>
      <c r="Q427" s="4">
        <v>22.5</v>
      </c>
      <c r="V427" s="24"/>
    </row>
    <row r="428" spans="1:23" x14ac:dyDescent="0.2">
      <c r="D428" s="22" t="s">
        <v>678</v>
      </c>
      <c r="E428" s="24" t="s">
        <v>221</v>
      </c>
      <c r="F428" s="24"/>
      <c r="G428" s="24"/>
      <c r="H428" s="24"/>
      <c r="I428" s="5"/>
      <c r="J428" s="5"/>
      <c r="L428" s="36">
        <v>92</v>
      </c>
      <c r="M428" s="24">
        <v>90</v>
      </c>
      <c r="N428" s="24">
        <v>71.099999999999994</v>
      </c>
      <c r="O428" s="24">
        <v>137</v>
      </c>
      <c r="P428" s="33">
        <f t="shared" si="6"/>
        <v>15.6</v>
      </c>
      <c r="Q428" s="4">
        <v>24.9</v>
      </c>
    </row>
    <row r="429" spans="1:23" x14ac:dyDescent="0.2">
      <c r="A429">
        <v>1</v>
      </c>
      <c r="B429">
        <v>1</v>
      </c>
      <c r="D429" s="22" t="s">
        <v>705</v>
      </c>
      <c r="E429" s="24" t="s">
        <v>24</v>
      </c>
      <c r="F429" s="24">
        <v>87</v>
      </c>
      <c r="G429" s="24">
        <v>87</v>
      </c>
      <c r="H429" s="24"/>
      <c r="I429" s="5">
        <v>-17.5</v>
      </c>
      <c r="J429" s="5"/>
      <c r="L429" s="36"/>
      <c r="M429" s="24"/>
      <c r="N429" s="24"/>
      <c r="O429" s="24"/>
      <c r="P429" s="33"/>
      <c r="Q429" s="4"/>
      <c r="R429" s="18"/>
      <c r="T429" t="s">
        <v>343</v>
      </c>
      <c r="U429" t="s">
        <v>377</v>
      </c>
      <c r="V429" t="s">
        <v>346</v>
      </c>
    </row>
    <row r="430" spans="1:23" x14ac:dyDescent="0.2">
      <c r="A430">
        <v>2</v>
      </c>
      <c r="B430">
        <v>2</v>
      </c>
      <c r="D430" s="22" t="s">
        <v>710</v>
      </c>
      <c r="E430" s="24" t="s">
        <v>461</v>
      </c>
      <c r="F430" s="24">
        <v>91</v>
      </c>
      <c r="G430" s="24">
        <v>91</v>
      </c>
      <c r="H430" s="24"/>
      <c r="I430" s="5">
        <v>-7</v>
      </c>
      <c r="J430" s="5"/>
      <c r="L430" s="36"/>
      <c r="M430" s="24"/>
      <c r="N430" s="24"/>
      <c r="O430" s="24"/>
      <c r="P430" s="33"/>
      <c r="Q430" s="4"/>
      <c r="R430" s="18"/>
      <c r="S430" s="13"/>
      <c r="T430" s="24" t="s">
        <v>375</v>
      </c>
      <c r="U430" s="24" t="s">
        <v>351</v>
      </c>
      <c r="V430" s="24" t="s">
        <v>706</v>
      </c>
      <c r="W430" s="24" t="s">
        <v>348</v>
      </c>
    </row>
    <row r="431" spans="1:23" x14ac:dyDescent="0.2">
      <c r="A431">
        <v>3</v>
      </c>
      <c r="B431">
        <v>3</v>
      </c>
      <c r="C431">
        <v>1</v>
      </c>
      <c r="D431" s="22" t="s">
        <v>824</v>
      </c>
      <c r="E431" s="24" t="s">
        <v>677</v>
      </c>
      <c r="F431" s="24">
        <v>93</v>
      </c>
      <c r="G431" s="24">
        <v>92</v>
      </c>
      <c r="H431" s="24">
        <v>78</v>
      </c>
      <c r="I431" s="5">
        <v>-18</v>
      </c>
      <c r="J431" s="5"/>
      <c r="L431" s="36">
        <v>93</v>
      </c>
      <c r="M431" s="24">
        <v>92</v>
      </c>
      <c r="N431" s="24">
        <v>69.599999999999994</v>
      </c>
      <c r="O431" s="24">
        <v>126</v>
      </c>
      <c r="P431" s="33">
        <f t="shared" ref="P431:P445" si="7">ROUND(((M431-N431)*113/O431),1)</f>
        <v>20.100000000000001</v>
      </c>
      <c r="Q431" s="4"/>
      <c r="R431" s="41"/>
      <c r="S431" s="32"/>
      <c r="T431" t="s">
        <v>369</v>
      </c>
      <c r="U431" t="s">
        <v>764</v>
      </c>
    </row>
    <row r="432" spans="1:23" x14ac:dyDescent="0.2">
      <c r="A432">
        <v>4</v>
      </c>
      <c r="B432">
        <v>4</v>
      </c>
      <c r="C432">
        <v>2</v>
      </c>
      <c r="D432" s="22" t="s">
        <v>820</v>
      </c>
      <c r="E432" s="24" t="s">
        <v>677</v>
      </c>
      <c r="F432" s="24">
        <v>94</v>
      </c>
      <c r="G432" s="24">
        <v>94</v>
      </c>
      <c r="H432" s="24">
        <v>79</v>
      </c>
      <c r="I432" s="5">
        <v>-15.7</v>
      </c>
      <c r="J432" s="4"/>
      <c r="L432" s="34">
        <v>94</v>
      </c>
      <c r="M432" s="24">
        <v>94</v>
      </c>
      <c r="N432" s="24">
        <v>69.599999999999994</v>
      </c>
      <c r="O432" s="24">
        <v>126</v>
      </c>
      <c r="P432" s="33">
        <f t="shared" si="7"/>
        <v>21.9</v>
      </c>
      <c r="Q432" s="32"/>
      <c r="R432" s="41"/>
      <c r="S432" s="32"/>
      <c r="T432" t="s">
        <v>581</v>
      </c>
      <c r="U432" t="s">
        <v>837</v>
      </c>
    </row>
    <row r="433" spans="1:24" x14ac:dyDescent="0.2">
      <c r="A433">
        <v>5</v>
      </c>
      <c r="B433">
        <v>5</v>
      </c>
      <c r="C433">
        <v>3</v>
      </c>
      <c r="D433" s="22" t="s">
        <v>825</v>
      </c>
      <c r="E433" s="24" t="s">
        <v>672</v>
      </c>
      <c r="F433" s="24">
        <v>89</v>
      </c>
      <c r="G433" s="24">
        <v>88</v>
      </c>
      <c r="H433" s="24">
        <v>74</v>
      </c>
      <c r="I433" s="5">
        <v>11.8</v>
      </c>
      <c r="J433" s="5"/>
      <c r="K433" s="29"/>
      <c r="L433" s="34">
        <v>89</v>
      </c>
      <c r="M433" s="24">
        <v>88</v>
      </c>
      <c r="N433" s="24">
        <v>71.3</v>
      </c>
      <c r="O433" s="24">
        <v>132</v>
      </c>
      <c r="P433" s="33">
        <f t="shared" si="7"/>
        <v>14.3</v>
      </c>
      <c r="Q433" s="4"/>
      <c r="R433" s="41"/>
      <c r="S433" s="4"/>
      <c r="T433" s="24" t="s">
        <v>347</v>
      </c>
      <c r="U433" s="24" t="s">
        <v>721</v>
      </c>
    </row>
    <row r="434" spans="1:24" x14ac:dyDescent="0.2">
      <c r="A434">
        <v>6</v>
      </c>
      <c r="D434" s="22" t="s">
        <v>826</v>
      </c>
      <c r="E434" s="24" t="s">
        <v>530</v>
      </c>
      <c r="F434" s="24"/>
      <c r="G434" s="24"/>
      <c r="H434" s="24"/>
      <c r="I434" s="5"/>
      <c r="J434" s="5"/>
      <c r="K434" s="29" t="s">
        <v>846</v>
      </c>
      <c r="L434" s="34"/>
      <c r="M434" s="24"/>
      <c r="N434" s="24"/>
      <c r="O434" s="24"/>
      <c r="P434" s="33"/>
      <c r="Q434" s="4"/>
      <c r="R434" s="41"/>
      <c r="S434" s="4"/>
      <c r="T434" s="24" t="s">
        <v>580</v>
      </c>
      <c r="U434" s="24" t="s">
        <v>717</v>
      </c>
    </row>
    <row r="435" spans="1:24" x14ac:dyDescent="0.2">
      <c r="A435">
        <v>7</v>
      </c>
      <c r="B435">
        <v>6</v>
      </c>
      <c r="C435">
        <v>4</v>
      </c>
      <c r="D435" s="22" t="s">
        <v>862</v>
      </c>
      <c r="E435" s="24" t="s">
        <v>184</v>
      </c>
      <c r="F435" s="24">
        <v>95</v>
      </c>
      <c r="G435" s="24">
        <v>93</v>
      </c>
      <c r="H435" s="24">
        <v>81</v>
      </c>
      <c r="I435" s="5">
        <v>-22</v>
      </c>
      <c r="J435" s="4"/>
      <c r="L435" s="36">
        <v>95</v>
      </c>
      <c r="M435" s="24">
        <v>93</v>
      </c>
      <c r="N435" s="24">
        <v>69.3</v>
      </c>
      <c r="O435" s="24">
        <v>123</v>
      </c>
      <c r="P435" s="33">
        <f t="shared" si="7"/>
        <v>21.8</v>
      </c>
      <c r="Q435" s="4"/>
      <c r="R435" s="41"/>
      <c r="S435" s="4"/>
      <c r="T435" s="24" t="s">
        <v>707</v>
      </c>
      <c r="U435" s="24" t="s">
        <v>342</v>
      </c>
      <c r="V435" t="s">
        <v>380</v>
      </c>
    </row>
    <row r="436" spans="1:24" x14ac:dyDescent="0.2">
      <c r="A436">
        <v>8</v>
      </c>
      <c r="B436">
        <v>7</v>
      </c>
      <c r="C436">
        <v>5</v>
      </c>
      <c r="D436" s="22" t="s">
        <v>1106</v>
      </c>
      <c r="E436" s="24" t="s">
        <v>407</v>
      </c>
      <c r="F436" s="24">
        <v>96</v>
      </c>
      <c r="G436" s="24">
        <v>95</v>
      </c>
      <c r="H436" s="24">
        <v>81</v>
      </c>
      <c r="I436" s="5">
        <v>-10</v>
      </c>
      <c r="J436" s="4"/>
      <c r="K436" s="29"/>
      <c r="L436" s="34">
        <v>96</v>
      </c>
      <c r="M436" s="24">
        <v>95</v>
      </c>
      <c r="N436" s="24">
        <v>69.7</v>
      </c>
      <c r="O436" s="24">
        <v>127</v>
      </c>
      <c r="P436" s="33">
        <f t="shared" si="7"/>
        <v>22.5</v>
      </c>
      <c r="Q436" s="4"/>
      <c r="R436" s="41"/>
      <c r="S436" s="4"/>
      <c r="T436" s="24" t="s">
        <v>384</v>
      </c>
      <c r="U436" s="24" t="s">
        <v>357</v>
      </c>
      <c r="V436" s="24" t="s">
        <v>356</v>
      </c>
    </row>
    <row r="437" spans="1:24" x14ac:dyDescent="0.2">
      <c r="A437">
        <v>9</v>
      </c>
      <c r="D437" s="22" t="s">
        <v>1106</v>
      </c>
      <c r="E437" s="24" t="s">
        <v>407</v>
      </c>
      <c r="F437" s="24"/>
      <c r="G437" s="24"/>
      <c r="H437" s="24"/>
      <c r="I437" s="5">
        <v>16.75</v>
      </c>
      <c r="J437" s="4"/>
      <c r="K437" s="46" t="s">
        <v>1109</v>
      </c>
      <c r="L437" s="36"/>
      <c r="M437" s="24"/>
      <c r="N437" s="24"/>
      <c r="O437" s="24"/>
      <c r="P437" s="33"/>
      <c r="Q437" s="4"/>
      <c r="R437" s="41"/>
      <c r="S437" s="4"/>
      <c r="T437" s="24" t="s">
        <v>816</v>
      </c>
      <c r="U437" s="24" t="s">
        <v>738</v>
      </c>
    </row>
    <row r="438" spans="1:24" x14ac:dyDescent="0.2">
      <c r="A438">
        <v>10</v>
      </c>
      <c r="B438">
        <v>8</v>
      </c>
      <c r="C438">
        <v>6</v>
      </c>
      <c r="D438" s="22" t="s">
        <v>1101</v>
      </c>
      <c r="E438" s="24" t="s">
        <v>485</v>
      </c>
      <c r="F438" s="24">
        <v>84</v>
      </c>
      <c r="G438" s="24">
        <v>84</v>
      </c>
      <c r="H438" s="24">
        <v>71</v>
      </c>
      <c r="I438" s="5">
        <v>3.5</v>
      </c>
      <c r="J438" s="4"/>
      <c r="L438" s="36">
        <v>84</v>
      </c>
      <c r="M438" s="24">
        <v>84</v>
      </c>
      <c r="N438" s="24">
        <v>67.5</v>
      </c>
      <c r="O438" s="24">
        <v>116</v>
      </c>
      <c r="P438" s="33">
        <f t="shared" si="7"/>
        <v>16.100000000000001</v>
      </c>
      <c r="Q438" s="32"/>
      <c r="R438" s="41"/>
      <c r="S438" s="4"/>
      <c r="T438" s="24" t="s">
        <v>552</v>
      </c>
      <c r="U438" s="24" t="s">
        <v>383</v>
      </c>
    </row>
    <row r="439" spans="1:24" x14ac:dyDescent="0.2">
      <c r="A439">
        <v>11</v>
      </c>
      <c r="B439">
        <v>9</v>
      </c>
      <c r="C439">
        <v>7</v>
      </c>
      <c r="D439" s="22" t="s">
        <v>1107</v>
      </c>
      <c r="E439" s="24" t="s">
        <v>485</v>
      </c>
      <c r="F439" s="24">
        <v>79</v>
      </c>
      <c r="G439" s="24">
        <v>79</v>
      </c>
      <c r="H439" s="24">
        <v>66</v>
      </c>
      <c r="I439" s="5">
        <v>15.75</v>
      </c>
      <c r="J439" s="5"/>
      <c r="K439" s="29" t="s">
        <v>697</v>
      </c>
      <c r="L439" s="36">
        <v>79</v>
      </c>
      <c r="M439" s="24">
        <v>79</v>
      </c>
      <c r="N439" s="24">
        <v>67.5</v>
      </c>
      <c r="O439" s="24">
        <v>116</v>
      </c>
      <c r="P439" s="33">
        <f t="shared" si="7"/>
        <v>11.2</v>
      </c>
      <c r="Q439" s="4"/>
      <c r="R439" s="41"/>
      <c r="S439" s="4"/>
      <c r="T439" s="24" t="s">
        <v>700</v>
      </c>
      <c r="U439" s="24" t="s">
        <v>829</v>
      </c>
      <c r="V439" t="s">
        <v>817</v>
      </c>
      <c r="W439" t="s">
        <v>1114</v>
      </c>
    </row>
    <row r="440" spans="1:24" x14ac:dyDescent="0.2">
      <c r="A440">
        <v>12</v>
      </c>
      <c r="B440">
        <v>10</v>
      </c>
      <c r="C440">
        <v>8</v>
      </c>
      <c r="D440" s="22" t="s">
        <v>1159</v>
      </c>
      <c r="E440" s="24" t="s">
        <v>24</v>
      </c>
      <c r="F440" s="24">
        <v>81</v>
      </c>
      <c r="G440" s="24">
        <v>81</v>
      </c>
      <c r="H440" s="24">
        <v>67</v>
      </c>
      <c r="I440" s="5">
        <v>20</v>
      </c>
      <c r="J440" s="4"/>
      <c r="K440" s="15"/>
      <c r="L440" s="34">
        <v>81</v>
      </c>
      <c r="M440" s="24">
        <v>81</v>
      </c>
      <c r="N440" s="24">
        <v>70</v>
      </c>
      <c r="O440" s="24">
        <v>123</v>
      </c>
      <c r="P440" s="33">
        <f t="shared" si="7"/>
        <v>10.1</v>
      </c>
      <c r="Q440" s="4"/>
      <c r="R440" s="41"/>
      <c r="S440" s="4"/>
      <c r="T440" s="24" t="s">
        <v>378</v>
      </c>
      <c r="U440" s="24" t="s">
        <v>349</v>
      </c>
    </row>
    <row r="441" spans="1:24" x14ac:dyDescent="0.2">
      <c r="A441">
        <v>13</v>
      </c>
      <c r="D441" s="22" t="s">
        <v>1265</v>
      </c>
      <c r="E441" s="24" t="s">
        <v>217</v>
      </c>
      <c r="F441" s="24"/>
      <c r="G441" s="24"/>
      <c r="H441" s="24"/>
      <c r="I441" s="5">
        <v>7</v>
      </c>
      <c r="J441" s="5"/>
      <c r="K441" s="15" t="s">
        <v>1266</v>
      </c>
      <c r="L441" s="34"/>
      <c r="M441" s="24"/>
      <c r="N441" s="24"/>
      <c r="O441" s="24"/>
      <c r="P441" s="33"/>
      <c r="Q441" s="32"/>
      <c r="R441" s="41"/>
      <c r="S441" s="4"/>
      <c r="T441" s="24" t="s">
        <v>350</v>
      </c>
      <c r="U441" s="24" t="s">
        <v>385</v>
      </c>
      <c r="V441" t="s">
        <v>370</v>
      </c>
    </row>
    <row r="442" spans="1:24" x14ac:dyDescent="0.2">
      <c r="A442">
        <v>14</v>
      </c>
      <c r="B442">
        <v>11</v>
      </c>
      <c r="C442">
        <v>9</v>
      </c>
      <c r="D442" s="22" t="s">
        <v>1270</v>
      </c>
      <c r="E442" s="24" t="s">
        <v>221</v>
      </c>
      <c r="F442" s="24">
        <v>90</v>
      </c>
      <c r="G442" s="24">
        <v>90</v>
      </c>
      <c r="H442" s="24">
        <v>75</v>
      </c>
      <c r="I442" s="5">
        <v>-6.5</v>
      </c>
      <c r="J442" s="5"/>
      <c r="L442" s="34">
        <v>90</v>
      </c>
      <c r="M442" s="24">
        <v>90</v>
      </c>
      <c r="N442" s="24">
        <v>71.099999999999994</v>
      </c>
      <c r="O442" s="24">
        <v>137</v>
      </c>
      <c r="P442" s="33">
        <f t="shared" si="7"/>
        <v>15.6</v>
      </c>
      <c r="Q442" s="4"/>
      <c r="R442" s="41"/>
      <c r="S442" s="4"/>
      <c r="T442" s="24" t="s">
        <v>708</v>
      </c>
      <c r="U442" s="24" t="s">
        <v>722</v>
      </c>
      <c r="V442" s="24" t="s">
        <v>397</v>
      </c>
    </row>
    <row r="443" spans="1:24" x14ac:dyDescent="0.2">
      <c r="A443">
        <v>15</v>
      </c>
      <c r="B443">
        <v>12</v>
      </c>
      <c r="C443">
        <v>10</v>
      </c>
      <c r="D443" s="22" t="s">
        <v>1272</v>
      </c>
      <c r="E443" s="24" t="s">
        <v>217</v>
      </c>
      <c r="F443" s="24">
        <v>97</v>
      </c>
      <c r="G443" s="24">
        <v>93</v>
      </c>
      <c r="H443" s="24">
        <v>83</v>
      </c>
      <c r="I443" s="5">
        <v>-1</v>
      </c>
      <c r="J443" s="5"/>
      <c r="L443" s="34">
        <v>97</v>
      </c>
      <c r="M443" s="24">
        <v>93</v>
      </c>
      <c r="N443" s="24">
        <v>69.7</v>
      </c>
      <c r="O443" s="24">
        <v>130</v>
      </c>
      <c r="P443" s="33">
        <f t="shared" si="7"/>
        <v>20.3</v>
      </c>
      <c r="Q443" s="24"/>
      <c r="R443" s="41"/>
      <c r="S443" s="4"/>
      <c r="T443" s="24" t="s">
        <v>726</v>
      </c>
      <c r="U443" s="24" t="s">
        <v>373</v>
      </c>
    </row>
    <row r="444" spans="1:24" x14ac:dyDescent="0.2">
      <c r="A444">
        <v>16</v>
      </c>
      <c r="B444">
        <v>13</v>
      </c>
      <c r="C444">
        <v>11</v>
      </c>
      <c r="D444" s="22" t="s">
        <v>1282</v>
      </c>
      <c r="E444" s="24" t="s">
        <v>219</v>
      </c>
      <c r="F444" s="24">
        <v>96</v>
      </c>
      <c r="G444" s="24">
        <v>92</v>
      </c>
      <c r="H444" s="24">
        <v>82</v>
      </c>
      <c r="I444" s="5">
        <v>-4</v>
      </c>
      <c r="J444" s="5"/>
      <c r="L444" s="34">
        <v>96</v>
      </c>
      <c r="M444" s="24">
        <v>92</v>
      </c>
      <c r="N444" s="24">
        <v>68.900000000000006</v>
      </c>
      <c r="O444" s="24">
        <v>126</v>
      </c>
      <c r="P444" s="4">
        <f t="shared" si="7"/>
        <v>20.7</v>
      </c>
      <c r="Q444" s="24"/>
      <c r="R444" s="41"/>
      <c r="S444" s="4"/>
      <c r="T444" s="24" t="s">
        <v>812</v>
      </c>
      <c r="U444" s="24" t="s">
        <v>1274</v>
      </c>
      <c r="V444" s="24" t="s">
        <v>701</v>
      </c>
    </row>
    <row r="445" spans="1:24" x14ac:dyDescent="0.2">
      <c r="A445">
        <v>17</v>
      </c>
      <c r="B445">
        <v>14</v>
      </c>
      <c r="C445">
        <v>12</v>
      </c>
      <c r="D445" s="22" t="s">
        <v>1288</v>
      </c>
      <c r="E445" s="24" t="s">
        <v>221</v>
      </c>
      <c r="F445" s="24">
        <v>97</v>
      </c>
      <c r="G445" s="24">
        <v>94</v>
      </c>
      <c r="H445" s="24">
        <v>82</v>
      </c>
      <c r="I445" s="5">
        <v>-17.5</v>
      </c>
      <c r="J445" s="5"/>
      <c r="K445" s="48"/>
      <c r="L445" s="34">
        <v>97</v>
      </c>
      <c r="M445" s="24">
        <v>94</v>
      </c>
      <c r="N445" s="24">
        <v>71.099999999999994</v>
      </c>
      <c r="O445" s="24">
        <v>137</v>
      </c>
      <c r="P445" s="33">
        <f t="shared" si="7"/>
        <v>18.899999999999999</v>
      </c>
      <c r="Q445" s="24"/>
      <c r="R445" s="41"/>
      <c r="S445" s="18"/>
      <c r="T445" s="24" t="s">
        <v>821</v>
      </c>
      <c r="U445" s="24" t="s">
        <v>704</v>
      </c>
      <c r="V445" s="24" t="s">
        <v>344</v>
      </c>
    </row>
    <row r="446" spans="1:24" x14ac:dyDescent="0.2">
      <c r="A446">
        <v>18</v>
      </c>
      <c r="D446" s="22" t="s">
        <v>1293</v>
      </c>
      <c r="E446" s="24" t="s">
        <v>215</v>
      </c>
      <c r="F446" s="24"/>
      <c r="G446" s="24"/>
      <c r="H446" s="24"/>
      <c r="I446" s="5"/>
      <c r="J446" s="5"/>
      <c r="K446" s="13" t="s">
        <v>1301</v>
      </c>
      <c r="L446" s="24"/>
      <c r="M446" s="24"/>
      <c r="N446" s="24"/>
      <c r="O446" s="24"/>
      <c r="P446" s="33"/>
      <c r="Q446" s="24"/>
      <c r="R446" s="41"/>
      <c r="S446" s="18"/>
      <c r="T446" s="24" t="s">
        <v>886</v>
      </c>
      <c r="U446" s="24" t="s">
        <v>733</v>
      </c>
      <c r="V446" s="24" t="s">
        <v>718</v>
      </c>
    </row>
    <row r="447" spans="1:24" x14ac:dyDescent="0.2">
      <c r="D447" s="22" t="s">
        <v>1294</v>
      </c>
      <c r="E447" s="24" t="s">
        <v>221</v>
      </c>
      <c r="F447" s="24"/>
      <c r="G447" s="24"/>
      <c r="H447" s="24"/>
      <c r="I447" s="5">
        <v>31.5</v>
      </c>
      <c r="J447" s="5"/>
      <c r="K447" s="13" t="s">
        <v>1304</v>
      </c>
      <c r="L447" s="36"/>
      <c r="M447" s="24"/>
      <c r="N447" s="24"/>
      <c r="O447" s="24"/>
      <c r="P447" s="33"/>
      <c r="Q447" s="24"/>
      <c r="R447" s="41"/>
      <c r="S447" s="18"/>
      <c r="T447" s="24" t="s">
        <v>372</v>
      </c>
      <c r="U447" s="24" t="s">
        <v>788</v>
      </c>
      <c r="V447" s="24" t="s">
        <v>1121</v>
      </c>
      <c r="W447" s="24" t="s">
        <v>725</v>
      </c>
      <c r="X447" s="24" t="s">
        <v>830</v>
      </c>
    </row>
    <row r="448" spans="1:24" x14ac:dyDescent="0.2">
      <c r="D448" s="22"/>
      <c r="E448" s="24"/>
      <c r="F448" s="24"/>
      <c r="G448" s="24"/>
      <c r="I448" s="5"/>
      <c r="J448" s="5"/>
      <c r="L448" s="36"/>
      <c r="M448" s="24"/>
      <c r="N448" s="24"/>
      <c r="O448" s="24"/>
      <c r="P448" s="33"/>
      <c r="Q448" s="24"/>
      <c r="R448" s="41"/>
      <c r="S448" s="18"/>
      <c r="T448" s="24"/>
      <c r="U448" s="24"/>
    </row>
    <row r="449" spans="4:30" x14ac:dyDescent="0.2">
      <c r="D449" s="22"/>
      <c r="E449" s="24"/>
      <c r="F449" s="24"/>
      <c r="G449" s="24"/>
      <c r="H449" s="24"/>
      <c r="I449" s="5"/>
      <c r="J449" s="5"/>
      <c r="L449" s="36"/>
      <c r="M449" s="24"/>
      <c r="N449" s="24"/>
      <c r="O449" s="24"/>
      <c r="P449" s="33"/>
      <c r="Q449" s="24"/>
      <c r="R449" s="41"/>
      <c r="S449" s="18"/>
      <c r="T449" s="24"/>
      <c r="U449" s="24"/>
    </row>
    <row r="450" spans="4:30" x14ac:dyDescent="0.2">
      <c r="D450" s="22"/>
      <c r="E450" s="24"/>
      <c r="F450" s="24"/>
      <c r="G450" s="24"/>
      <c r="H450" s="24"/>
      <c r="I450" s="5"/>
      <c r="J450" s="4"/>
      <c r="K450" s="46"/>
      <c r="L450" s="36"/>
      <c r="M450" s="24"/>
      <c r="N450" s="24"/>
      <c r="O450" s="24"/>
      <c r="P450" s="33"/>
      <c r="Q450" s="24"/>
      <c r="R450" s="41"/>
      <c r="S450" s="18"/>
      <c r="T450" s="24"/>
      <c r="U450" s="24"/>
    </row>
    <row r="451" spans="4:30" x14ac:dyDescent="0.2">
      <c r="D451" s="31"/>
      <c r="E451" s="24"/>
      <c r="F451" s="24"/>
      <c r="G451" s="24"/>
      <c r="H451" s="24"/>
      <c r="I451" s="5"/>
      <c r="J451" s="5"/>
      <c r="L451" s="34"/>
      <c r="M451" s="24"/>
      <c r="N451" s="24"/>
      <c r="O451" s="24"/>
      <c r="P451" s="33"/>
      <c r="Q451" s="24"/>
      <c r="R451" s="41"/>
      <c r="S451" s="4"/>
      <c r="T451" s="24"/>
      <c r="U451" s="24"/>
    </row>
    <row r="452" spans="4:30" x14ac:dyDescent="0.2">
      <c r="D452" s="22"/>
      <c r="E452" s="24"/>
      <c r="F452" s="24"/>
      <c r="G452" s="24"/>
      <c r="H452" s="24"/>
      <c r="I452" s="5"/>
      <c r="J452" s="5"/>
      <c r="K452" s="48"/>
      <c r="L452" s="24"/>
      <c r="M452" s="24"/>
      <c r="N452" s="24"/>
      <c r="O452" s="24"/>
      <c r="P452" s="33"/>
      <c r="Q452" s="24"/>
      <c r="R452" s="41"/>
      <c r="S452" s="18"/>
      <c r="T452" s="24"/>
      <c r="U452" s="24"/>
    </row>
    <row r="453" spans="4:30" x14ac:dyDescent="0.2">
      <c r="D453" s="22"/>
      <c r="E453" s="24"/>
      <c r="F453" s="24"/>
      <c r="G453" s="24"/>
      <c r="H453" s="24"/>
      <c r="I453" s="5"/>
      <c r="J453" s="5"/>
      <c r="K453" s="15"/>
      <c r="L453" s="34"/>
      <c r="M453" s="24"/>
      <c r="P453" s="33"/>
      <c r="Q453" s="24"/>
      <c r="R453" s="41"/>
      <c r="S453" s="18"/>
      <c r="T453" s="71"/>
      <c r="U453" s="71"/>
      <c r="V453" s="71"/>
      <c r="W453" s="1"/>
      <c r="X453" s="1"/>
      <c r="Y453" s="1"/>
      <c r="Z453" s="1"/>
      <c r="AA453" s="1"/>
      <c r="AB453" s="1"/>
      <c r="AC453" s="1"/>
      <c r="AD453" s="1"/>
    </row>
    <row r="454" spans="4:30" x14ac:dyDescent="0.2">
      <c r="D454" s="22"/>
      <c r="E454" s="24"/>
      <c r="F454" s="24"/>
      <c r="G454" s="24"/>
      <c r="H454" s="24"/>
      <c r="I454" s="5"/>
      <c r="J454" s="5"/>
      <c r="K454" s="48"/>
      <c r="L454" s="24"/>
      <c r="M454" s="24"/>
      <c r="N454" s="24"/>
      <c r="O454" s="24"/>
      <c r="P454" s="33"/>
      <c r="Q454" s="24"/>
      <c r="R454" s="41"/>
      <c r="S454" s="18"/>
      <c r="T454" s="24"/>
      <c r="U454" s="24"/>
    </row>
    <row r="455" spans="4:30" x14ac:dyDescent="0.2">
      <c r="D455" s="22"/>
      <c r="E455" s="24"/>
      <c r="F455" s="24"/>
      <c r="G455" s="24"/>
      <c r="H455" s="24"/>
      <c r="I455" s="5"/>
      <c r="J455" s="5"/>
      <c r="L455" s="24"/>
      <c r="M455" s="24"/>
      <c r="P455" s="33"/>
      <c r="Q455" s="24"/>
      <c r="R455" s="41"/>
      <c r="S455" s="18"/>
      <c r="T455" s="24"/>
      <c r="U455" s="24"/>
    </row>
    <row r="456" spans="4:30" x14ac:dyDescent="0.2">
      <c r="D456" s="22"/>
      <c r="E456" s="24"/>
      <c r="F456" s="24"/>
      <c r="G456" s="24"/>
      <c r="H456" s="24"/>
      <c r="I456" s="5"/>
      <c r="J456" s="5"/>
      <c r="L456" s="24"/>
      <c r="M456" s="24"/>
      <c r="N456" s="24"/>
      <c r="O456" s="24"/>
      <c r="P456" s="33"/>
      <c r="Q456" s="24"/>
      <c r="R456" s="41"/>
      <c r="S456" s="18"/>
      <c r="T456" s="24"/>
      <c r="U456" s="24"/>
    </row>
    <row r="457" spans="4:30" x14ac:dyDescent="0.2">
      <c r="D457" s="22"/>
      <c r="E457" s="24"/>
      <c r="F457" s="24"/>
      <c r="G457" s="24"/>
      <c r="H457" s="24"/>
      <c r="I457" s="5"/>
      <c r="J457" s="5"/>
      <c r="L457" s="34"/>
      <c r="M457" s="24"/>
      <c r="N457" s="24"/>
      <c r="O457" s="24"/>
      <c r="P457" s="33"/>
      <c r="Q457" s="24"/>
      <c r="R457" s="41"/>
      <c r="S457" s="18"/>
      <c r="T457" s="24"/>
      <c r="U457" s="24"/>
    </row>
    <row r="458" spans="4:30" x14ac:dyDescent="0.2">
      <c r="D458" s="22"/>
      <c r="E458" s="24"/>
      <c r="F458" s="24"/>
      <c r="G458" s="24"/>
      <c r="H458" s="24"/>
      <c r="I458" s="5"/>
      <c r="J458" s="5"/>
      <c r="L458" s="34"/>
      <c r="M458" s="24"/>
      <c r="N458" s="24"/>
      <c r="O458" s="24"/>
      <c r="P458" s="33"/>
      <c r="Q458" s="24"/>
      <c r="R458" s="41"/>
      <c r="S458" s="18"/>
      <c r="T458" s="24"/>
      <c r="U458" s="24"/>
    </row>
    <row r="459" spans="4:30" x14ac:dyDescent="0.2">
      <c r="D459" s="22"/>
      <c r="E459" s="24"/>
      <c r="F459" s="24"/>
      <c r="G459" s="24"/>
      <c r="H459" s="24"/>
      <c r="I459" s="5"/>
      <c r="J459" s="5"/>
      <c r="K459" s="29"/>
      <c r="L459" s="34"/>
      <c r="M459" s="24"/>
      <c r="N459" s="24"/>
      <c r="O459" s="24"/>
      <c r="P459" s="33"/>
      <c r="Q459" s="24"/>
      <c r="R459" s="41"/>
      <c r="S459" s="18"/>
      <c r="T459" s="24"/>
      <c r="U459" s="24"/>
      <c r="V459" s="24"/>
    </row>
    <row r="460" spans="4:30" x14ac:dyDescent="0.2">
      <c r="D460" s="22"/>
      <c r="E460" s="24"/>
      <c r="F460" s="24"/>
      <c r="G460" s="24"/>
      <c r="H460" s="24"/>
      <c r="I460" s="5"/>
      <c r="J460" s="5"/>
      <c r="L460" s="34"/>
      <c r="M460" s="24"/>
      <c r="N460" s="24"/>
      <c r="O460" s="24"/>
      <c r="P460" s="4"/>
      <c r="Q460" s="24"/>
      <c r="R460" s="41"/>
      <c r="S460" s="18"/>
      <c r="T460" s="24"/>
      <c r="U460" s="24"/>
    </row>
    <row r="461" spans="4:30" x14ac:dyDescent="0.2">
      <c r="D461" s="22"/>
      <c r="E461" s="24"/>
      <c r="F461" s="24"/>
      <c r="G461" s="24"/>
      <c r="H461" s="24"/>
      <c r="I461" s="5"/>
      <c r="J461" s="5"/>
      <c r="L461" s="34"/>
      <c r="M461" s="24"/>
      <c r="N461" s="24"/>
      <c r="O461" s="24"/>
      <c r="P461" s="33"/>
      <c r="Q461" s="24"/>
      <c r="R461" s="41"/>
      <c r="S461" s="18"/>
      <c r="T461" s="24"/>
      <c r="U461" s="24"/>
      <c r="V461" s="24"/>
    </row>
    <row r="462" spans="4:30" x14ac:dyDescent="0.2">
      <c r="D462" s="22"/>
      <c r="E462" s="24"/>
      <c r="F462" s="24"/>
      <c r="G462" s="24"/>
      <c r="H462" s="24"/>
      <c r="I462" s="5"/>
      <c r="J462" s="5"/>
      <c r="L462" s="34"/>
      <c r="M462" s="24"/>
      <c r="N462" s="24"/>
      <c r="O462" s="24"/>
      <c r="P462" s="4"/>
      <c r="Q462" s="24"/>
      <c r="R462" s="41"/>
      <c r="S462" s="18"/>
      <c r="T462" s="24"/>
      <c r="U462" s="24"/>
      <c r="V462" s="24"/>
    </row>
    <row r="463" spans="4:30" x14ac:dyDescent="0.2">
      <c r="D463" s="22"/>
      <c r="E463" s="24"/>
      <c r="F463" s="24"/>
      <c r="G463" s="24"/>
      <c r="H463" s="24"/>
      <c r="I463" s="5"/>
      <c r="J463" s="5"/>
      <c r="L463" s="34"/>
      <c r="M463" s="24"/>
      <c r="N463" s="24"/>
      <c r="O463" s="24"/>
      <c r="P463" s="4"/>
      <c r="Q463" s="24"/>
      <c r="R463" s="41"/>
      <c r="S463" s="18"/>
      <c r="T463" s="24"/>
      <c r="U463" s="24"/>
      <c r="V463" s="24"/>
    </row>
    <row r="464" spans="4:30" x14ac:dyDescent="0.2">
      <c r="D464" s="22"/>
      <c r="E464" s="24"/>
      <c r="F464" s="24"/>
      <c r="G464" s="24"/>
      <c r="H464" s="24"/>
      <c r="I464" s="5"/>
      <c r="J464" s="5"/>
      <c r="L464" s="34"/>
      <c r="M464" s="24"/>
      <c r="P464" s="33"/>
      <c r="Q464" s="24"/>
      <c r="R464" s="41"/>
      <c r="S464" s="18"/>
      <c r="T464" s="24"/>
      <c r="U464" s="24"/>
      <c r="V464" s="24"/>
    </row>
    <row r="465" spans="4:22" x14ac:dyDescent="0.2">
      <c r="D465" s="22"/>
      <c r="E465" s="24"/>
      <c r="F465" s="24"/>
      <c r="G465" s="24"/>
      <c r="H465" s="24"/>
      <c r="I465" s="5"/>
      <c r="J465" s="5"/>
      <c r="K465" s="29"/>
      <c r="L465" s="36"/>
      <c r="M465" s="24"/>
      <c r="N465" s="24"/>
      <c r="O465" s="24"/>
      <c r="P465" s="33"/>
      <c r="Q465" s="24"/>
      <c r="R465" s="41"/>
      <c r="S465" s="18"/>
      <c r="T465" s="24"/>
      <c r="U465" s="24"/>
      <c r="V465" s="24"/>
    </row>
    <row r="466" spans="4:22" x14ac:dyDescent="0.2">
      <c r="D466" s="9"/>
      <c r="E466" s="24"/>
      <c r="F466" s="24"/>
      <c r="G466" s="24"/>
      <c r="H466" s="24"/>
      <c r="I466" s="5"/>
      <c r="J466" s="5"/>
      <c r="L466" s="36"/>
      <c r="M466" s="24"/>
      <c r="N466" s="24"/>
      <c r="O466" s="24"/>
      <c r="P466" s="33"/>
      <c r="Q466" s="24"/>
      <c r="R466" s="41"/>
      <c r="S466" s="18"/>
      <c r="T466" s="24"/>
      <c r="U466" s="24"/>
      <c r="V466" s="24"/>
    </row>
    <row r="467" spans="4:22" x14ac:dyDescent="0.2">
      <c r="D467" s="22"/>
      <c r="E467" s="24"/>
      <c r="F467" s="24"/>
      <c r="G467" s="24"/>
      <c r="H467" s="24"/>
      <c r="I467" s="5"/>
      <c r="J467" s="5"/>
      <c r="L467" s="36"/>
      <c r="M467" s="24"/>
      <c r="N467" s="24"/>
      <c r="O467" s="24"/>
      <c r="P467" s="33"/>
      <c r="Q467" s="24"/>
      <c r="R467" s="41"/>
      <c r="S467" s="18"/>
    </row>
    <row r="468" spans="4:22" x14ac:dyDescent="0.2">
      <c r="D468" s="22"/>
      <c r="E468" s="24"/>
      <c r="F468" s="24"/>
      <c r="G468" s="24"/>
      <c r="H468" s="24"/>
      <c r="I468" s="5"/>
      <c r="J468" s="5"/>
      <c r="L468" s="36"/>
      <c r="M468" s="24"/>
      <c r="N468" s="24"/>
      <c r="O468" s="24"/>
      <c r="P468" s="33"/>
      <c r="Q468" s="24"/>
      <c r="R468" s="41"/>
      <c r="S468" s="18"/>
    </row>
    <row r="469" spans="4:22" x14ac:dyDescent="0.2">
      <c r="D469" s="22"/>
      <c r="E469" s="24"/>
      <c r="F469" s="24"/>
      <c r="G469" s="24"/>
      <c r="H469" s="24"/>
      <c r="I469" s="5"/>
      <c r="J469" s="5"/>
      <c r="K469" s="48"/>
      <c r="L469" s="36"/>
      <c r="M469" s="24"/>
      <c r="N469" s="24"/>
      <c r="O469" s="24"/>
      <c r="P469" s="33"/>
      <c r="Q469" s="24"/>
      <c r="R469" s="41"/>
      <c r="S469" s="18"/>
    </row>
    <row r="470" spans="4:22" x14ac:dyDescent="0.2">
      <c r="D470" s="22"/>
      <c r="E470" s="24"/>
      <c r="F470" s="24"/>
      <c r="G470" s="24"/>
      <c r="H470" s="24"/>
      <c r="I470" s="5"/>
      <c r="J470" s="5"/>
      <c r="L470" s="36"/>
      <c r="M470" s="24"/>
      <c r="N470" s="24"/>
      <c r="O470" s="24"/>
      <c r="P470" s="33"/>
      <c r="Q470" s="24"/>
      <c r="R470" s="41"/>
      <c r="S470" s="18"/>
    </row>
    <row r="471" spans="4:22" x14ac:dyDescent="0.2">
      <c r="D471" s="22"/>
      <c r="E471" s="24"/>
      <c r="F471" s="24"/>
      <c r="G471" s="24"/>
      <c r="I471" s="5"/>
      <c r="J471" s="5"/>
      <c r="L471" s="23"/>
      <c r="M471" s="24"/>
      <c r="N471" s="24"/>
      <c r="O471" s="24"/>
      <c r="P471" s="24"/>
      <c r="Q471" s="24"/>
      <c r="R471" s="41"/>
      <c r="S471" s="18"/>
    </row>
    <row r="472" spans="4:22" x14ac:dyDescent="0.2">
      <c r="D472" s="22"/>
      <c r="E472" s="24"/>
      <c r="F472" s="24"/>
      <c r="G472" s="24"/>
      <c r="H472" s="24"/>
      <c r="I472" s="5"/>
      <c r="J472" s="5"/>
      <c r="L472" s="36"/>
      <c r="M472" s="24"/>
      <c r="N472" s="24"/>
      <c r="O472" s="24"/>
      <c r="P472" s="33"/>
      <c r="Q472" s="24"/>
      <c r="R472" s="41"/>
      <c r="S472" s="18"/>
    </row>
    <row r="473" spans="4:22" x14ac:dyDescent="0.2">
      <c r="D473" s="22"/>
      <c r="E473" s="24"/>
      <c r="F473" s="24"/>
      <c r="G473" s="24"/>
      <c r="H473" s="24"/>
      <c r="I473" s="5"/>
      <c r="J473" s="5"/>
      <c r="L473" s="36"/>
      <c r="M473" s="24"/>
      <c r="N473" s="24"/>
      <c r="O473" s="24"/>
      <c r="P473" s="33"/>
      <c r="Q473" s="24"/>
      <c r="R473" s="41"/>
      <c r="S473" s="4"/>
    </row>
    <row r="474" spans="4:22" x14ac:dyDescent="0.2">
      <c r="D474" s="22"/>
      <c r="E474" s="24"/>
      <c r="F474" s="24"/>
      <c r="G474" s="24"/>
      <c r="H474" s="24"/>
      <c r="I474" s="5"/>
      <c r="J474" s="5"/>
      <c r="L474" s="36"/>
      <c r="M474" s="24"/>
      <c r="N474" s="24"/>
      <c r="O474" s="24"/>
      <c r="P474" s="33"/>
      <c r="Q474" s="24"/>
      <c r="R474" s="41"/>
      <c r="S474" s="4"/>
    </row>
    <row r="475" spans="4:22" x14ac:dyDescent="0.2">
      <c r="D475" s="22"/>
      <c r="E475" s="24"/>
      <c r="F475" s="24"/>
      <c r="G475" s="24"/>
      <c r="H475" s="24"/>
      <c r="I475" s="5"/>
      <c r="J475" s="5"/>
      <c r="L475" s="36"/>
      <c r="M475" s="24"/>
      <c r="N475" s="24"/>
      <c r="O475" s="24"/>
      <c r="P475" s="33"/>
      <c r="Q475" s="24"/>
      <c r="R475" s="41"/>
      <c r="S475" s="18"/>
    </row>
    <row r="476" spans="4:22" x14ac:dyDescent="0.2">
      <c r="D476" s="22"/>
      <c r="E476" s="24"/>
      <c r="F476" s="24"/>
      <c r="G476" s="24"/>
      <c r="H476" s="24"/>
      <c r="I476" s="5"/>
      <c r="J476" s="5"/>
      <c r="K476" s="29"/>
      <c r="L476" s="34"/>
      <c r="M476" s="24"/>
      <c r="N476" s="24"/>
      <c r="O476" s="24"/>
      <c r="P476" s="33"/>
      <c r="Q476" s="24"/>
      <c r="R476" s="41"/>
      <c r="S476" s="18"/>
    </row>
    <row r="477" spans="4:22" x14ac:dyDescent="0.2">
      <c r="D477" s="22"/>
      <c r="E477" s="24"/>
      <c r="F477" s="24"/>
      <c r="G477" s="24"/>
      <c r="H477" s="24"/>
      <c r="I477" s="5"/>
      <c r="J477" s="5"/>
      <c r="L477" s="34"/>
      <c r="M477" s="24"/>
      <c r="P477" s="33"/>
      <c r="Q477" s="24"/>
      <c r="R477" s="41"/>
      <c r="S477" s="18"/>
    </row>
    <row r="478" spans="4:22" x14ac:dyDescent="0.2">
      <c r="D478" s="22"/>
      <c r="E478" s="24"/>
      <c r="F478" s="24"/>
      <c r="G478" s="24"/>
      <c r="H478" s="24"/>
      <c r="I478" s="5"/>
      <c r="J478" s="5"/>
      <c r="L478" s="34"/>
      <c r="M478" s="24"/>
      <c r="P478" s="4"/>
      <c r="Q478" s="24"/>
      <c r="R478" s="41"/>
      <c r="S478" s="18"/>
    </row>
    <row r="479" spans="4:22" x14ac:dyDescent="0.2">
      <c r="D479" s="22"/>
      <c r="E479" s="24"/>
      <c r="F479" s="24"/>
      <c r="G479" s="24"/>
      <c r="H479" s="24"/>
      <c r="I479" s="5"/>
      <c r="J479" s="5"/>
      <c r="L479" s="34"/>
      <c r="M479" s="24"/>
      <c r="P479" s="4"/>
      <c r="Q479" s="24"/>
      <c r="R479" s="41"/>
      <c r="S479" s="4"/>
    </row>
    <row r="480" spans="4:22" x14ac:dyDescent="0.2">
      <c r="D480" s="22"/>
      <c r="E480" s="24"/>
      <c r="F480" s="24"/>
      <c r="G480" s="24"/>
      <c r="H480" s="24"/>
      <c r="I480" s="5"/>
      <c r="J480" s="5"/>
      <c r="L480" s="34"/>
      <c r="M480" s="24"/>
      <c r="P480" s="4"/>
      <c r="Q480" s="24"/>
      <c r="R480" s="41"/>
      <c r="S480" s="18"/>
    </row>
    <row r="481" spans="4:19" x14ac:dyDescent="0.2">
      <c r="D481" s="22"/>
      <c r="E481" s="24"/>
      <c r="F481" s="24"/>
      <c r="G481" s="24"/>
      <c r="H481" s="24"/>
      <c r="I481" s="5"/>
      <c r="J481" s="5"/>
      <c r="L481" s="34"/>
      <c r="M481" s="24"/>
      <c r="N481" s="24"/>
      <c r="O481" s="24"/>
      <c r="P481" s="4"/>
      <c r="Q481" s="24"/>
      <c r="R481" s="41"/>
      <c r="S481" s="18"/>
    </row>
    <row r="482" spans="4:19" x14ac:dyDescent="0.2">
      <c r="D482" s="22"/>
      <c r="E482" s="24"/>
      <c r="F482" s="24"/>
      <c r="G482" s="24"/>
      <c r="H482" s="24"/>
      <c r="I482" s="5"/>
      <c r="J482" s="5"/>
      <c r="L482" s="36"/>
      <c r="M482" s="24"/>
      <c r="N482" s="24"/>
      <c r="O482" s="24"/>
      <c r="P482" s="33"/>
      <c r="Q482" s="24"/>
      <c r="R482" s="41"/>
      <c r="S482" s="18"/>
    </row>
    <row r="483" spans="4:19" x14ac:dyDescent="0.2">
      <c r="D483" s="22"/>
      <c r="E483" s="24"/>
      <c r="F483" s="24"/>
      <c r="G483" s="24"/>
      <c r="H483" s="24"/>
      <c r="I483" s="5"/>
      <c r="J483" s="5"/>
      <c r="L483" s="36"/>
      <c r="M483" s="24"/>
      <c r="N483" s="24"/>
      <c r="O483" s="24"/>
      <c r="P483" s="33"/>
      <c r="Q483" s="24"/>
      <c r="R483" s="41"/>
      <c r="S483" s="18"/>
    </row>
    <row r="484" spans="4:19" x14ac:dyDescent="0.2">
      <c r="D484" s="22"/>
      <c r="E484" s="24"/>
      <c r="F484" s="24"/>
      <c r="G484" s="24"/>
      <c r="H484" s="24"/>
      <c r="I484" s="5"/>
      <c r="J484" s="5"/>
      <c r="L484" s="36"/>
      <c r="M484" s="24"/>
      <c r="N484" s="24"/>
      <c r="O484" s="24"/>
      <c r="P484" s="33"/>
      <c r="Q484" s="24"/>
      <c r="R484" s="41"/>
      <c r="S484" s="18"/>
    </row>
    <row r="485" spans="4:19" x14ac:dyDescent="0.2">
      <c r="D485" s="22"/>
      <c r="E485" s="24"/>
      <c r="F485" s="24"/>
      <c r="G485" s="24"/>
      <c r="H485" s="24"/>
      <c r="I485" s="5"/>
      <c r="J485" s="5"/>
      <c r="L485" s="36"/>
      <c r="M485" s="24"/>
      <c r="N485" s="24"/>
      <c r="O485" s="24"/>
      <c r="P485" s="33"/>
      <c r="Q485" s="24"/>
      <c r="R485" s="41"/>
      <c r="S485" s="18"/>
    </row>
    <row r="486" spans="4:19" x14ac:dyDescent="0.2">
      <c r="D486" s="22"/>
      <c r="E486" s="24"/>
      <c r="F486" s="24"/>
      <c r="G486" s="24"/>
      <c r="I486" s="5"/>
      <c r="J486" s="5"/>
      <c r="L486" s="23"/>
      <c r="M486" s="24"/>
      <c r="N486" s="24"/>
      <c r="O486" s="24"/>
      <c r="P486" s="24"/>
      <c r="Q486" s="24"/>
      <c r="R486" s="41"/>
      <c r="S486" s="18"/>
    </row>
    <row r="487" spans="4:19" x14ac:dyDescent="0.2">
      <c r="D487" s="22"/>
      <c r="E487" s="24"/>
      <c r="I487" s="5"/>
      <c r="J487" s="5"/>
      <c r="K487" s="29"/>
      <c r="L487" s="23"/>
      <c r="M487" s="24"/>
      <c r="N487" s="24"/>
      <c r="O487" s="24"/>
      <c r="P487" s="24"/>
      <c r="Q487" s="24"/>
      <c r="R487" s="41"/>
      <c r="S487" s="18"/>
    </row>
    <row r="488" spans="4:19" x14ac:dyDescent="0.2">
      <c r="D488" s="22"/>
      <c r="E488" s="24"/>
      <c r="F488" s="24"/>
      <c r="G488" s="24"/>
      <c r="H488" s="24"/>
      <c r="I488" s="5"/>
      <c r="J488" s="5"/>
      <c r="L488" s="36"/>
      <c r="M488" s="24"/>
      <c r="N488" s="24"/>
      <c r="O488" s="24"/>
      <c r="P488" s="33"/>
      <c r="Q488" s="24"/>
      <c r="R488" s="41"/>
      <c r="S488" s="18"/>
    </row>
    <row r="489" spans="4:19" x14ac:dyDescent="0.2">
      <c r="D489" s="22"/>
      <c r="E489" s="24"/>
      <c r="F489" s="24"/>
      <c r="G489" s="24"/>
      <c r="H489" s="24"/>
      <c r="I489" s="5"/>
      <c r="J489" s="5"/>
      <c r="L489" s="36"/>
      <c r="M489" s="24"/>
      <c r="N489" s="24"/>
      <c r="O489" s="24"/>
      <c r="P489" s="33"/>
      <c r="Q489" s="24"/>
      <c r="R489" s="24"/>
      <c r="S489" s="18"/>
    </row>
    <row r="490" spans="4:19" x14ac:dyDescent="0.2">
      <c r="D490" s="22"/>
      <c r="E490" s="24"/>
      <c r="F490" s="24"/>
      <c r="G490" s="24"/>
      <c r="H490" s="24"/>
      <c r="I490" s="5"/>
      <c r="J490" s="5"/>
      <c r="L490" s="36"/>
      <c r="M490" s="24"/>
      <c r="N490" s="24"/>
      <c r="O490" s="24"/>
      <c r="P490" s="33"/>
      <c r="Q490" s="24"/>
      <c r="R490" s="24"/>
      <c r="S490" s="18"/>
    </row>
    <row r="491" spans="4:19" x14ac:dyDescent="0.2">
      <c r="D491" s="22"/>
      <c r="E491" s="24"/>
      <c r="F491" s="24"/>
      <c r="G491" s="24"/>
      <c r="H491" s="24"/>
      <c r="I491" s="5"/>
      <c r="J491" s="5"/>
      <c r="L491" s="36"/>
      <c r="M491" s="24"/>
      <c r="N491" s="24"/>
      <c r="O491" s="24"/>
      <c r="P491" s="33"/>
      <c r="Q491" s="24"/>
      <c r="R491" s="24"/>
      <c r="S491" s="18"/>
    </row>
    <row r="492" spans="4:19" x14ac:dyDescent="0.2">
      <c r="D492" s="22"/>
      <c r="E492" s="24"/>
      <c r="F492" s="24"/>
      <c r="G492" s="24"/>
      <c r="I492" s="5"/>
      <c r="J492" s="5"/>
      <c r="L492" s="23"/>
      <c r="M492" s="24"/>
      <c r="N492" s="24"/>
      <c r="O492" s="24"/>
      <c r="P492" s="24"/>
      <c r="Q492" s="24"/>
      <c r="R492" s="24"/>
      <c r="S492" s="18"/>
    </row>
    <row r="493" spans="4:19" x14ac:dyDescent="0.2">
      <c r="D493" s="22"/>
      <c r="E493" s="24"/>
      <c r="F493" s="24"/>
      <c r="G493" s="24"/>
      <c r="I493" s="5"/>
      <c r="J493" s="5"/>
      <c r="L493" s="23"/>
      <c r="M493" s="24"/>
      <c r="N493" s="24"/>
      <c r="O493" s="24"/>
      <c r="P493" s="24"/>
      <c r="Q493" s="24"/>
      <c r="R493" s="24"/>
      <c r="S493" s="18"/>
    </row>
    <row r="494" spans="4:19" x14ac:dyDescent="0.2">
      <c r="D494" s="22"/>
      <c r="E494" s="24"/>
      <c r="F494" s="24"/>
      <c r="G494" s="24"/>
      <c r="I494" s="5"/>
      <c r="J494" s="5"/>
      <c r="L494" s="23"/>
      <c r="M494" s="24"/>
      <c r="N494" s="24"/>
      <c r="O494" s="24"/>
      <c r="P494" s="24"/>
      <c r="Q494" s="24"/>
      <c r="R494" s="24"/>
      <c r="S494" s="18"/>
    </row>
    <row r="495" spans="4:19" x14ac:dyDescent="0.2">
      <c r="D495" s="22"/>
      <c r="E495" s="24"/>
      <c r="F495" s="24"/>
      <c r="G495" s="24"/>
      <c r="I495" s="5"/>
      <c r="J495" s="5"/>
      <c r="L495" s="23"/>
      <c r="M495" s="24"/>
      <c r="N495" s="24"/>
      <c r="O495" s="24"/>
      <c r="P495" s="24"/>
      <c r="Q495" s="24"/>
      <c r="R495" s="24"/>
      <c r="S495" s="18"/>
    </row>
    <row r="496" spans="4:19" x14ac:dyDescent="0.2">
      <c r="D496" s="22"/>
      <c r="E496" s="24"/>
      <c r="F496" s="24"/>
      <c r="G496" s="24"/>
      <c r="I496" s="5"/>
      <c r="J496" s="5"/>
      <c r="L496" s="23"/>
      <c r="M496" s="24"/>
      <c r="N496" s="24"/>
      <c r="O496" s="24"/>
      <c r="P496" s="24"/>
      <c r="Q496" s="24"/>
      <c r="R496" s="24"/>
      <c r="S496" s="18"/>
    </row>
    <row r="497" spans="1:21" x14ac:dyDescent="0.2">
      <c r="D497" s="22"/>
      <c r="E497" s="24"/>
      <c r="F497" s="24"/>
      <c r="G497" s="24"/>
      <c r="I497" s="5"/>
      <c r="J497" s="5"/>
      <c r="L497" s="23"/>
      <c r="M497" s="24"/>
      <c r="N497" s="24"/>
      <c r="O497" s="24"/>
      <c r="P497" s="24"/>
      <c r="Q497" s="24"/>
      <c r="R497" s="24"/>
      <c r="S497" s="18"/>
    </row>
    <row r="498" spans="1:21" x14ac:dyDescent="0.2">
      <c r="I498" s="5"/>
      <c r="J498" s="5"/>
      <c r="L498" s="23"/>
      <c r="M498" s="24"/>
      <c r="N498" s="24"/>
      <c r="O498" s="24"/>
      <c r="P498" s="24"/>
      <c r="Q498" s="24"/>
      <c r="R498" s="24"/>
      <c r="S498" s="4"/>
    </row>
    <row r="499" spans="1:21" x14ac:dyDescent="0.2">
      <c r="I499" s="5"/>
      <c r="J499" s="5"/>
      <c r="L499" s="23"/>
      <c r="M499" s="24"/>
      <c r="N499" s="24"/>
      <c r="O499" s="24"/>
      <c r="P499" s="24"/>
      <c r="Q499" s="24"/>
      <c r="R499" s="24"/>
      <c r="S499" s="4"/>
    </row>
    <row r="500" spans="1:21" x14ac:dyDescent="0.2">
      <c r="A500">
        <f>COUNT(A409:A499)</f>
        <v>18</v>
      </c>
      <c r="B500">
        <f>COUNT(B409:B499)</f>
        <v>14</v>
      </c>
      <c r="C500">
        <f>COUNT(C409:C499)</f>
        <v>12</v>
      </c>
      <c r="F500">
        <f>AVERAGE(F409:F499)</f>
        <v>90.642857142857139</v>
      </c>
      <c r="G500">
        <f>AVERAGE(G409:G499)</f>
        <v>89.5</v>
      </c>
      <c r="H500">
        <f>AVERAGE(H409:H499)</f>
        <v>76.583333333333329</v>
      </c>
      <c r="I500" s="5">
        <f>SUM(I406:I499)</f>
        <v>-12.900000000000006</v>
      </c>
      <c r="J500" s="4">
        <f>SUM(J406:J499)</f>
        <v>0</v>
      </c>
      <c r="P500" s="4">
        <f>SUM(Q409:Q418)</f>
        <v>146.5</v>
      </c>
      <c r="Q500" s="4">
        <f>TRUNC(P500*0.096,1)</f>
        <v>14</v>
      </c>
      <c r="R500" s="24"/>
      <c r="S500">
        <f>SUM(S406:S499)</f>
        <v>0</v>
      </c>
    </row>
    <row r="501" spans="1:21" ht="18" x14ac:dyDescent="0.25">
      <c r="A501" s="3" t="s">
        <v>301</v>
      </c>
      <c r="C501" s="11" t="s">
        <v>37</v>
      </c>
      <c r="D501">
        <v>3484555</v>
      </c>
      <c r="L501" s="23"/>
      <c r="M501" s="24"/>
      <c r="N501" s="24"/>
      <c r="O501" s="24"/>
      <c r="P501" s="24"/>
      <c r="Q501" s="24"/>
      <c r="R501" s="18"/>
      <c r="S501" s="18"/>
    </row>
    <row r="502" spans="1:21" x14ac:dyDescent="0.2">
      <c r="A502" t="s">
        <v>2</v>
      </c>
      <c r="D502" s="4">
        <v>240.4</v>
      </c>
      <c r="E502" t="s">
        <v>3</v>
      </c>
      <c r="F502" s="4">
        <f>TRUNC(D502*0.096,1)</f>
        <v>23</v>
      </c>
      <c r="H502" s="4">
        <f>P600</f>
        <v>261.8</v>
      </c>
      <c r="L502" s="23"/>
      <c r="M502" s="24"/>
      <c r="N502" s="24"/>
      <c r="O502" s="24"/>
      <c r="P502" s="24"/>
      <c r="Q502" s="24"/>
      <c r="R502" s="18"/>
      <c r="S502" s="18"/>
    </row>
    <row r="503" spans="1:21" x14ac:dyDescent="0.2">
      <c r="A503" t="s">
        <v>4</v>
      </c>
      <c r="D503" s="4">
        <v>261.8</v>
      </c>
      <c r="E503" t="s">
        <v>5</v>
      </c>
      <c r="F503" s="4">
        <f>TRUNC(D503*0.096,1)</f>
        <v>25.1</v>
      </c>
      <c r="L503" s="23"/>
      <c r="M503" s="24"/>
      <c r="N503" s="24"/>
      <c r="O503" s="24"/>
      <c r="P503" s="24"/>
      <c r="Q503" s="24"/>
      <c r="R503" s="18"/>
      <c r="S503" s="18"/>
    </row>
    <row r="504" spans="1:21" x14ac:dyDescent="0.2">
      <c r="A504" s="1" t="s">
        <v>9</v>
      </c>
      <c r="B504" s="1" t="s">
        <v>6</v>
      </c>
      <c r="C504" s="1" t="s">
        <v>7</v>
      </c>
      <c r="D504" s="1" t="s">
        <v>10</v>
      </c>
      <c r="E504" s="1" t="s">
        <v>11</v>
      </c>
      <c r="F504" s="1" t="s">
        <v>12</v>
      </c>
      <c r="G504" s="1" t="s">
        <v>13</v>
      </c>
      <c r="H504" s="1" t="s">
        <v>7</v>
      </c>
      <c r="I504" s="1" t="s">
        <v>14</v>
      </c>
      <c r="J504" s="1" t="s">
        <v>258</v>
      </c>
      <c r="K504" s="14" t="s">
        <v>125</v>
      </c>
      <c r="L504" s="14" t="s">
        <v>12</v>
      </c>
      <c r="M504" s="1" t="s">
        <v>13</v>
      </c>
      <c r="N504" s="1" t="s">
        <v>15</v>
      </c>
      <c r="O504" s="1" t="s">
        <v>16</v>
      </c>
      <c r="P504" s="1" t="s">
        <v>18</v>
      </c>
      <c r="Q504" s="1" t="s">
        <v>225</v>
      </c>
      <c r="R504" s="56" t="s">
        <v>334</v>
      </c>
      <c r="S504" s="18" t="s">
        <v>335</v>
      </c>
    </row>
    <row r="505" spans="1:21" x14ac:dyDescent="0.2">
      <c r="L505" s="23"/>
      <c r="M505" s="24"/>
      <c r="N505" s="24"/>
      <c r="O505" s="24"/>
      <c r="P505" s="24"/>
      <c r="Q505" s="24"/>
      <c r="R505" s="18"/>
      <c r="S505" s="18"/>
    </row>
    <row r="506" spans="1:21" x14ac:dyDescent="0.2">
      <c r="D506" s="2"/>
      <c r="E506" t="s">
        <v>20</v>
      </c>
      <c r="I506" s="5">
        <v>0</v>
      </c>
      <c r="J506" s="5"/>
      <c r="K506" s="14"/>
      <c r="L506" s="23"/>
      <c r="M506" s="24"/>
      <c r="N506" s="24"/>
      <c r="O506" s="24"/>
      <c r="P506" s="24"/>
      <c r="Q506" s="24"/>
      <c r="R506" s="18"/>
      <c r="S506" s="18"/>
    </row>
    <row r="507" spans="1:21" x14ac:dyDescent="0.2">
      <c r="E507" t="s">
        <v>21</v>
      </c>
      <c r="I507" s="5">
        <v>0</v>
      </c>
      <c r="J507" s="5"/>
      <c r="L507" s="23"/>
      <c r="M507" s="24"/>
      <c r="N507" s="24"/>
      <c r="O507" s="24"/>
      <c r="P507" s="24"/>
      <c r="Q507" s="24"/>
      <c r="R507" s="18"/>
      <c r="S507" s="18"/>
    </row>
    <row r="508" spans="1:21" x14ac:dyDescent="0.2">
      <c r="D508" s="2"/>
      <c r="E508" t="s">
        <v>22</v>
      </c>
      <c r="I508" s="5">
        <v>0</v>
      </c>
      <c r="J508" s="5"/>
      <c r="L508" s="23"/>
      <c r="M508" s="24"/>
      <c r="N508" s="24"/>
      <c r="O508" s="24"/>
      <c r="P508" s="24"/>
      <c r="Q508" s="24"/>
      <c r="R508" s="18"/>
      <c r="S508" s="18"/>
    </row>
    <row r="509" spans="1:21" x14ac:dyDescent="0.2">
      <c r="D509" s="22" t="s">
        <v>400</v>
      </c>
      <c r="E509" s="24" t="s">
        <v>23</v>
      </c>
      <c r="F509" s="24"/>
      <c r="G509" s="24"/>
      <c r="H509" s="24"/>
      <c r="I509" s="5"/>
      <c r="J509" s="5"/>
      <c r="L509" s="24">
        <v>97</v>
      </c>
      <c r="M509" s="24">
        <v>95</v>
      </c>
      <c r="N509" s="4">
        <v>68.900000000000006</v>
      </c>
      <c r="O509" s="18">
        <v>120</v>
      </c>
      <c r="P509" s="33">
        <f t="shared" ref="P509:P535" si="8">ROUND(((M509-N509)*113/O509),1)</f>
        <v>24.6</v>
      </c>
      <c r="Q509" s="4">
        <v>21.1</v>
      </c>
      <c r="R509" s="18"/>
      <c r="S509" s="18"/>
      <c r="T509" s="18"/>
      <c r="U509" s="18"/>
    </row>
    <row r="510" spans="1:21" x14ac:dyDescent="0.2">
      <c r="D510" s="22" t="s">
        <v>411</v>
      </c>
      <c r="E510" s="24" t="s">
        <v>25</v>
      </c>
      <c r="F510" s="24"/>
      <c r="G510" s="24"/>
      <c r="H510" s="24"/>
      <c r="I510" s="5"/>
      <c r="J510" s="5"/>
      <c r="L510" s="24">
        <v>105</v>
      </c>
      <c r="M510" s="24">
        <v>100</v>
      </c>
      <c r="N510" s="4">
        <v>69.2</v>
      </c>
      <c r="O510" s="18">
        <v>129</v>
      </c>
      <c r="P510" s="33">
        <f t="shared" si="8"/>
        <v>27</v>
      </c>
      <c r="Q510" s="4">
        <v>21.9</v>
      </c>
      <c r="R510" s="18"/>
      <c r="S510" s="18"/>
      <c r="T510" s="18"/>
      <c r="U510" s="18"/>
    </row>
    <row r="511" spans="1:21" x14ac:dyDescent="0.2">
      <c r="D511" s="22" t="s">
        <v>413</v>
      </c>
      <c r="E511" s="24" t="s">
        <v>23</v>
      </c>
      <c r="F511" s="24"/>
      <c r="G511" s="24"/>
      <c r="H511" s="24"/>
      <c r="I511" s="5"/>
      <c r="J511" s="5"/>
      <c r="K511" s="29"/>
      <c r="L511" s="24">
        <v>95</v>
      </c>
      <c r="M511" s="24">
        <v>94</v>
      </c>
      <c r="N511" s="4">
        <v>68.900000000000006</v>
      </c>
      <c r="O511" s="18">
        <v>120</v>
      </c>
      <c r="P511" s="33">
        <f t="shared" si="8"/>
        <v>23.6</v>
      </c>
      <c r="Q511" s="4">
        <v>23.9</v>
      </c>
      <c r="R511" s="18"/>
      <c r="S511" s="18"/>
      <c r="T511" s="18"/>
      <c r="U511" s="18"/>
    </row>
    <row r="512" spans="1:21" x14ac:dyDescent="0.2">
      <c r="D512" s="22" t="s">
        <v>419</v>
      </c>
      <c r="E512" s="24" t="s">
        <v>365</v>
      </c>
      <c r="F512" s="24"/>
      <c r="G512" s="24"/>
      <c r="H512" s="24"/>
      <c r="I512" s="5"/>
      <c r="J512" s="5"/>
      <c r="L512" s="24">
        <v>100</v>
      </c>
      <c r="M512" s="24">
        <v>99</v>
      </c>
      <c r="N512" s="4">
        <v>69.7</v>
      </c>
      <c r="O512" s="18">
        <v>133</v>
      </c>
      <c r="P512" s="33">
        <f t="shared" si="8"/>
        <v>24.9</v>
      </c>
      <c r="Q512" s="4">
        <v>25.2</v>
      </c>
      <c r="R512" s="18"/>
      <c r="S512" s="18"/>
      <c r="T512" s="18"/>
      <c r="U512" s="18"/>
    </row>
    <row r="513" spans="4:21" x14ac:dyDescent="0.2">
      <c r="D513" s="22" t="s">
        <v>422</v>
      </c>
      <c r="E513" s="24" t="s">
        <v>24</v>
      </c>
      <c r="F513" s="24"/>
      <c r="G513" s="24"/>
      <c r="H513" s="24"/>
      <c r="I513" s="5"/>
      <c r="J513" s="5"/>
      <c r="L513" s="24">
        <v>89</v>
      </c>
      <c r="M513" s="24">
        <v>88</v>
      </c>
      <c r="N513" s="4">
        <v>70</v>
      </c>
      <c r="O513" s="18">
        <v>123</v>
      </c>
      <c r="P513" s="33">
        <f t="shared" si="8"/>
        <v>16.5</v>
      </c>
      <c r="Q513" s="4">
        <v>25.7</v>
      </c>
      <c r="R513" s="18"/>
      <c r="S513" s="18"/>
      <c r="T513" s="18"/>
      <c r="U513" s="18"/>
    </row>
    <row r="514" spans="4:21" x14ac:dyDescent="0.2">
      <c r="D514" s="22" t="s">
        <v>423</v>
      </c>
      <c r="E514" s="24" t="s">
        <v>25</v>
      </c>
      <c r="F514" s="24"/>
      <c r="G514" s="24"/>
      <c r="H514" s="24"/>
      <c r="I514" s="5"/>
      <c r="J514" s="5"/>
      <c r="L514" s="24">
        <v>100</v>
      </c>
      <c r="M514" s="24">
        <v>99</v>
      </c>
      <c r="N514" s="4">
        <v>69.2</v>
      </c>
      <c r="O514" s="18">
        <v>129</v>
      </c>
      <c r="P514" s="33">
        <f t="shared" si="8"/>
        <v>26.1</v>
      </c>
      <c r="Q514" s="4">
        <v>26.2</v>
      </c>
      <c r="R514" s="18"/>
      <c r="S514" s="18"/>
      <c r="T514" s="18"/>
      <c r="U514" s="18"/>
    </row>
    <row r="515" spans="4:21" x14ac:dyDescent="0.2">
      <c r="D515" s="22" t="s">
        <v>459</v>
      </c>
      <c r="E515" s="24" t="s">
        <v>24</v>
      </c>
      <c r="F515" s="24"/>
      <c r="G515" s="24"/>
      <c r="H515" s="24"/>
      <c r="I515" s="5"/>
      <c r="J515" s="5"/>
      <c r="L515" s="24">
        <v>104</v>
      </c>
      <c r="M515" s="24">
        <v>104</v>
      </c>
      <c r="N515" s="4">
        <v>70</v>
      </c>
      <c r="O515" s="18">
        <v>123</v>
      </c>
      <c r="P515" s="33">
        <f t="shared" si="8"/>
        <v>31.2</v>
      </c>
      <c r="Q515" s="4">
        <v>27.6</v>
      </c>
      <c r="R515" s="18"/>
      <c r="S515" s="18"/>
      <c r="T515" s="18"/>
      <c r="U515" s="18"/>
    </row>
    <row r="516" spans="4:21" x14ac:dyDescent="0.2">
      <c r="D516" s="22" t="s">
        <v>471</v>
      </c>
      <c r="E516" s="24" t="s">
        <v>95</v>
      </c>
      <c r="F516" s="24"/>
      <c r="G516" s="24"/>
      <c r="H516" s="24"/>
      <c r="I516" s="5"/>
      <c r="J516" s="5"/>
      <c r="L516" s="24">
        <v>107</v>
      </c>
      <c r="M516" s="24">
        <v>102</v>
      </c>
      <c r="N516" s="4">
        <v>68.7</v>
      </c>
      <c r="O516" s="18">
        <v>117</v>
      </c>
      <c r="P516" s="33">
        <f t="shared" si="8"/>
        <v>32.200000000000003</v>
      </c>
      <c r="Q516" s="4">
        <v>28.3</v>
      </c>
      <c r="R516" s="18"/>
      <c r="S516" s="18"/>
      <c r="T516" s="18"/>
      <c r="U516" s="18"/>
    </row>
    <row r="517" spans="4:21" x14ac:dyDescent="0.2">
      <c r="D517" s="22" t="s">
        <v>479</v>
      </c>
      <c r="E517" s="24" t="s">
        <v>461</v>
      </c>
      <c r="F517" s="24"/>
      <c r="G517" s="24"/>
      <c r="H517" s="24"/>
      <c r="I517" s="5"/>
      <c r="J517" s="5"/>
      <c r="L517" s="24">
        <v>109</v>
      </c>
      <c r="M517" s="24">
        <v>107</v>
      </c>
      <c r="N517" s="4">
        <v>69.599999999999994</v>
      </c>
      <c r="O517" s="18">
        <v>124</v>
      </c>
      <c r="P517" s="33">
        <f t="shared" si="8"/>
        <v>34.1</v>
      </c>
      <c r="Q517" s="4">
        <v>30.7</v>
      </c>
      <c r="R517" s="18"/>
      <c r="S517" s="18"/>
    </row>
    <row r="518" spans="4:21" x14ac:dyDescent="0.2">
      <c r="D518" s="22" t="s">
        <v>493</v>
      </c>
      <c r="E518" s="24" t="s">
        <v>185</v>
      </c>
      <c r="F518" s="24"/>
      <c r="G518" s="24"/>
      <c r="H518" s="24"/>
      <c r="I518" s="5"/>
      <c r="J518" s="5"/>
      <c r="K518" s="29"/>
      <c r="L518" s="24">
        <v>97</v>
      </c>
      <c r="M518" s="24">
        <v>97</v>
      </c>
      <c r="N518" s="4">
        <v>69</v>
      </c>
      <c r="O518" s="18">
        <v>123</v>
      </c>
      <c r="P518" s="33">
        <f t="shared" si="8"/>
        <v>25.7</v>
      </c>
      <c r="Q518" s="4">
        <v>31.2</v>
      </c>
      <c r="R518" s="18"/>
      <c r="S518" s="18"/>
    </row>
    <row r="519" spans="4:21" x14ac:dyDescent="0.2">
      <c r="D519" s="22" t="s">
        <v>494</v>
      </c>
      <c r="E519" s="24" t="s">
        <v>26</v>
      </c>
      <c r="F519" s="24"/>
      <c r="G519" s="24"/>
      <c r="H519" s="24"/>
      <c r="I519" s="5"/>
      <c r="J519" s="5"/>
      <c r="L519" s="24">
        <v>97</v>
      </c>
      <c r="M519" s="24">
        <v>95</v>
      </c>
      <c r="N519" s="4">
        <v>70.2</v>
      </c>
      <c r="O519" s="18">
        <v>128</v>
      </c>
      <c r="P519" s="33">
        <f t="shared" si="8"/>
        <v>21.9</v>
      </c>
      <c r="Q519" s="4">
        <v>32.200000000000003</v>
      </c>
      <c r="R519" s="18"/>
      <c r="S519" s="18"/>
    </row>
    <row r="520" spans="4:21" x14ac:dyDescent="0.2">
      <c r="D520" s="22" t="s">
        <v>496</v>
      </c>
      <c r="E520" s="24" t="s">
        <v>24</v>
      </c>
      <c r="F520" s="24"/>
      <c r="G520" s="24"/>
      <c r="H520" s="24"/>
      <c r="I520" s="5"/>
      <c r="J520" s="5"/>
      <c r="L520" s="24">
        <v>97</v>
      </c>
      <c r="M520" s="24">
        <v>96</v>
      </c>
      <c r="N520" s="4">
        <v>70</v>
      </c>
      <c r="O520" s="18">
        <v>123</v>
      </c>
      <c r="P520" s="33">
        <f t="shared" si="8"/>
        <v>23.9</v>
      </c>
      <c r="Q520" s="4">
        <v>32.5</v>
      </c>
      <c r="R520" s="18"/>
      <c r="S520" s="18"/>
    </row>
    <row r="521" spans="4:21" x14ac:dyDescent="0.2">
      <c r="D521" s="22" t="s">
        <v>499</v>
      </c>
      <c r="E521" s="24" t="s">
        <v>365</v>
      </c>
      <c r="F521" s="24"/>
      <c r="G521" s="24"/>
      <c r="H521" s="24"/>
      <c r="I521" s="5"/>
      <c r="J521" s="5"/>
      <c r="L521" s="24">
        <v>117</v>
      </c>
      <c r="M521" s="24">
        <v>108</v>
      </c>
      <c r="N521" s="4">
        <v>69.7</v>
      </c>
      <c r="O521" s="18">
        <v>133</v>
      </c>
      <c r="P521" s="33">
        <f t="shared" si="8"/>
        <v>32.5</v>
      </c>
      <c r="Q521" s="4">
        <v>33.1</v>
      </c>
      <c r="R521" s="18"/>
      <c r="S521" s="18"/>
    </row>
    <row r="522" spans="4:21" x14ac:dyDescent="0.2">
      <c r="D522" s="22" t="s">
        <v>599</v>
      </c>
      <c r="E522" s="24" t="s">
        <v>24</v>
      </c>
      <c r="F522" s="24"/>
      <c r="G522" s="24"/>
      <c r="H522" s="24"/>
      <c r="I522" s="5"/>
      <c r="J522" s="5"/>
      <c r="L522" s="24">
        <v>108</v>
      </c>
      <c r="M522" s="24">
        <v>108</v>
      </c>
      <c r="N522" s="4">
        <v>70</v>
      </c>
      <c r="O522" s="18">
        <v>123</v>
      </c>
      <c r="P522" s="33">
        <f t="shared" si="8"/>
        <v>34.9</v>
      </c>
      <c r="Q522" s="4">
        <v>34</v>
      </c>
      <c r="R522" s="18"/>
      <c r="S522" s="18"/>
    </row>
    <row r="523" spans="4:21" x14ac:dyDescent="0.2">
      <c r="D523" s="22" t="s">
        <v>617</v>
      </c>
      <c r="E523" s="24" t="s">
        <v>30</v>
      </c>
      <c r="F523" s="24"/>
      <c r="G523" s="24"/>
      <c r="H523" s="24"/>
      <c r="I523" s="5"/>
      <c r="J523" s="5"/>
      <c r="L523" s="24">
        <v>109</v>
      </c>
      <c r="M523" s="24">
        <v>108</v>
      </c>
      <c r="N523" s="4">
        <v>69.099999999999994</v>
      </c>
      <c r="O523" s="18">
        <v>122</v>
      </c>
      <c r="P523" s="33">
        <f t="shared" si="8"/>
        <v>36</v>
      </c>
      <c r="Q523" s="4">
        <v>34.1</v>
      </c>
      <c r="R523" s="18"/>
      <c r="S523" s="18"/>
    </row>
    <row r="524" spans="4:21" x14ac:dyDescent="0.2">
      <c r="D524" s="22" t="s">
        <v>645</v>
      </c>
      <c r="E524" s="24" t="s">
        <v>386</v>
      </c>
      <c r="F524" s="24"/>
      <c r="G524" s="24"/>
      <c r="H524" s="24"/>
      <c r="I524" s="5"/>
      <c r="J524" s="5"/>
      <c r="K524" s="29"/>
      <c r="L524" s="24">
        <v>98</v>
      </c>
      <c r="M524" s="24">
        <v>98</v>
      </c>
      <c r="N524" s="4">
        <v>69</v>
      </c>
      <c r="O524" s="18">
        <v>125</v>
      </c>
      <c r="P524" s="33">
        <f t="shared" si="8"/>
        <v>26.2</v>
      </c>
      <c r="Q524" s="4">
        <v>34.5</v>
      </c>
      <c r="R524" s="18"/>
      <c r="S524" s="18"/>
    </row>
    <row r="525" spans="4:21" x14ac:dyDescent="0.2">
      <c r="D525" s="22" t="s">
        <v>648</v>
      </c>
      <c r="E525" s="24" t="s">
        <v>24</v>
      </c>
      <c r="F525" s="24"/>
      <c r="G525" s="24"/>
      <c r="H525" s="24"/>
      <c r="I525" s="5"/>
      <c r="J525" s="5"/>
      <c r="L525" s="24">
        <v>106</v>
      </c>
      <c r="M525" s="24">
        <v>106</v>
      </c>
      <c r="N525" s="4">
        <v>70</v>
      </c>
      <c r="O525" s="18">
        <v>123</v>
      </c>
      <c r="P525" s="33">
        <f t="shared" si="8"/>
        <v>33.1</v>
      </c>
      <c r="Q525" s="4">
        <v>34.9</v>
      </c>
      <c r="R525" s="18"/>
      <c r="S525" s="18"/>
    </row>
    <row r="526" spans="4:21" x14ac:dyDescent="0.2">
      <c r="D526" s="22" t="s">
        <v>651</v>
      </c>
      <c r="E526" s="24" t="s">
        <v>23</v>
      </c>
      <c r="F526" s="24"/>
      <c r="G526" s="24"/>
      <c r="H526" s="24"/>
      <c r="I526" s="5"/>
      <c r="J526" s="5"/>
      <c r="L526" s="24">
        <v>101</v>
      </c>
      <c r="M526" s="24">
        <v>99</v>
      </c>
      <c r="N526" s="4">
        <v>68.900000000000006</v>
      </c>
      <c r="O526" s="18">
        <v>120</v>
      </c>
      <c r="P526" s="33">
        <f t="shared" si="8"/>
        <v>28.3</v>
      </c>
      <c r="Q526" s="4">
        <v>34.9</v>
      </c>
      <c r="R526" s="18"/>
      <c r="S526" s="18"/>
    </row>
    <row r="527" spans="4:21" x14ac:dyDescent="0.2">
      <c r="D527" s="22" t="s">
        <v>656</v>
      </c>
      <c r="E527" s="24" t="s">
        <v>386</v>
      </c>
      <c r="F527" s="24"/>
      <c r="G527" s="24"/>
      <c r="H527" s="24"/>
      <c r="I527" s="5"/>
      <c r="J527" s="5"/>
      <c r="L527" s="24">
        <v>103</v>
      </c>
      <c r="M527" s="24">
        <v>103</v>
      </c>
      <c r="N527" s="4">
        <v>69</v>
      </c>
      <c r="O527" s="18">
        <v>125</v>
      </c>
      <c r="P527" s="33">
        <f t="shared" si="8"/>
        <v>30.7</v>
      </c>
      <c r="Q527" s="4">
        <v>36</v>
      </c>
      <c r="R527" s="18"/>
      <c r="S527" s="18"/>
    </row>
    <row r="528" spans="4:21" x14ac:dyDescent="0.2">
      <c r="D528" s="22" t="s">
        <v>658</v>
      </c>
      <c r="E528" s="24" t="s">
        <v>365</v>
      </c>
      <c r="F528" s="24"/>
      <c r="G528" s="24"/>
      <c r="H528" s="24"/>
      <c r="I528" s="5"/>
      <c r="J528" s="5"/>
      <c r="L528" s="24">
        <v>128</v>
      </c>
      <c r="M528" s="24">
        <v>111</v>
      </c>
      <c r="N528" s="4">
        <v>69.8</v>
      </c>
      <c r="O528" s="18">
        <v>135</v>
      </c>
      <c r="P528" s="33">
        <f t="shared" si="8"/>
        <v>34.5</v>
      </c>
      <c r="Q528" s="4">
        <v>39.6</v>
      </c>
      <c r="R528" s="18"/>
      <c r="S528" s="18"/>
    </row>
    <row r="529" spans="1:22" x14ac:dyDescent="0.2">
      <c r="A529">
        <v>1</v>
      </c>
      <c r="B529">
        <v>1</v>
      </c>
      <c r="D529" s="22" t="s">
        <v>811</v>
      </c>
      <c r="E529" s="24" t="s">
        <v>24</v>
      </c>
      <c r="F529" s="24">
        <v>105</v>
      </c>
      <c r="G529" s="24">
        <v>105</v>
      </c>
      <c r="H529" s="24"/>
      <c r="I529" s="5">
        <v>-12.7</v>
      </c>
      <c r="J529" s="5"/>
      <c r="L529" s="24"/>
      <c r="M529" s="24"/>
      <c r="N529" s="4"/>
      <c r="O529" s="18"/>
      <c r="P529" s="33"/>
      <c r="Q529" s="4"/>
      <c r="R529" s="18"/>
      <c r="S529" s="18"/>
      <c r="T529" t="s">
        <v>343</v>
      </c>
      <c r="U529" t="s">
        <v>342</v>
      </c>
      <c r="V529" t="s">
        <v>562</v>
      </c>
    </row>
    <row r="530" spans="1:22" x14ac:dyDescent="0.2">
      <c r="A530">
        <v>2</v>
      </c>
      <c r="B530">
        <v>2</v>
      </c>
      <c r="C530">
        <v>1</v>
      </c>
      <c r="D530" s="22" t="s">
        <v>988</v>
      </c>
      <c r="E530" s="24" t="s">
        <v>185</v>
      </c>
      <c r="F530" s="24">
        <v>110</v>
      </c>
      <c r="G530" s="24">
        <v>107</v>
      </c>
      <c r="H530" s="24">
        <v>85</v>
      </c>
      <c r="I530" s="5">
        <v>-22</v>
      </c>
      <c r="J530" s="5"/>
      <c r="K530" s="29"/>
      <c r="L530" s="24">
        <v>110</v>
      </c>
      <c r="M530" s="24">
        <v>107</v>
      </c>
      <c r="N530" s="4">
        <v>69</v>
      </c>
      <c r="O530" s="18">
        <v>123</v>
      </c>
      <c r="P530" s="33">
        <f t="shared" si="8"/>
        <v>34.9</v>
      </c>
      <c r="Q530" s="4"/>
      <c r="R530" s="18"/>
      <c r="S530" s="18"/>
      <c r="T530" t="s">
        <v>353</v>
      </c>
      <c r="U530" t="s">
        <v>773</v>
      </c>
    </row>
    <row r="531" spans="1:22" x14ac:dyDescent="0.2">
      <c r="A531">
        <v>3</v>
      </c>
      <c r="B531">
        <v>3</v>
      </c>
      <c r="C531">
        <v>2</v>
      </c>
      <c r="D531" s="22" t="s">
        <v>1026</v>
      </c>
      <c r="E531" s="24" t="s">
        <v>492</v>
      </c>
      <c r="F531" s="24">
        <v>101</v>
      </c>
      <c r="G531" s="24">
        <v>98</v>
      </c>
      <c r="H531" s="24">
        <v>77</v>
      </c>
      <c r="I531" s="5">
        <v>-20</v>
      </c>
      <c r="J531" s="5"/>
      <c r="K531" s="29"/>
      <c r="L531" s="24">
        <v>101</v>
      </c>
      <c r="M531" s="24">
        <v>98</v>
      </c>
      <c r="N531" s="4">
        <v>69.2</v>
      </c>
      <c r="O531" s="18">
        <v>118</v>
      </c>
      <c r="P531" s="33">
        <f t="shared" si="8"/>
        <v>27.6</v>
      </c>
      <c r="Q531" s="4"/>
      <c r="R531" s="24"/>
      <c r="S531" s="4"/>
      <c r="T531" t="s">
        <v>351</v>
      </c>
      <c r="U531" t="s">
        <v>380</v>
      </c>
      <c r="V531" t="s">
        <v>346</v>
      </c>
    </row>
    <row r="532" spans="1:22" x14ac:dyDescent="0.2">
      <c r="A532">
        <v>4</v>
      </c>
      <c r="B532">
        <v>4</v>
      </c>
      <c r="C532">
        <v>3</v>
      </c>
      <c r="D532" s="22" t="s">
        <v>1069</v>
      </c>
      <c r="E532" s="24" t="s">
        <v>23</v>
      </c>
      <c r="F532" s="24">
        <v>120</v>
      </c>
      <c r="G532" s="24">
        <v>113</v>
      </c>
      <c r="H532" s="24">
        <v>94</v>
      </c>
      <c r="I532" s="5">
        <v>-26</v>
      </c>
      <c r="J532" s="5"/>
      <c r="L532" s="24">
        <v>120</v>
      </c>
      <c r="M532" s="24">
        <v>113</v>
      </c>
      <c r="N532" s="4">
        <v>68.900000000000006</v>
      </c>
      <c r="O532" s="18">
        <v>126</v>
      </c>
      <c r="P532" s="33">
        <f t="shared" si="8"/>
        <v>39.6</v>
      </c>
      <c r="Q532" s="4"/>
      <c r="R532" s="24"/>
      <c r="S532" s="4"/>
      <c r="T532" s="24" t="s">
        <v>465</v>
      </c>
      <c r="U532" s="24" t="s">
        <v>961</v>
      </c>
    </row>
    <row r="533" spans="1:22" x14ac:dyDescent="0.2">
      <c r="A533">
        <v>5</v>
      </c>
      <c r="B533">
        <v>5</v>
      </c>
      <c r="C533">
        <v>4</v>
      </c>
      <c r="D533" s="22" t="s">
        <v>1159</v>
      </c>
      <c r="E533" s="24" t="s">
        <v>24</v>
      </c>
      <c r="F533" s="24">
        <v>95</v>
      </c>
      <c r="G533" s="24">
        <v>93</v>
      </c>
      <c r="H533" s="24">
        <v>69</v>
      </c>
      <c r="I533" s="5">
        <v>33.299999999999997</v>
      </c>
      <c r="J533" s="5"/>
      <c r="L533" s="24">
        <v>95</v>
      </c>
      <c r="M533" s="24">
        <v>93</v>
      </c>
      <c r="N533" s="4">
        <v>70</v>
      </c>
      <c r="O533" s="18">
        <v>123</v>
      </c>
      <c r="P533" s="33">
        <f t="shared" si="8"/>
        <v>21.1</v>
      </c>
      <c r="Q533" s="4"/>
      <c r="R533" s="34"/>
      <c r="S533" s="4"/>
      <c r="T533" s="24" t="s">
        <v>441</v>
      </c>
      <c r="U533" s="24" t="s">
        <v>377</v>
      </c>
      <c r="V533" t="s">
        <v>370</v>
      </c>
    </row>
    <row r="534" spans="1:22" x14ac:dyDescent="0.2">
      <c r="A534">
        <v>6</v>
      </c>
      <c r="B534">
        <v>6</v>
      </c>
      <c r="C534">
        <v>5</v>
      </c>
      <c r="D534" s="22" t="s">
        <v>1171</v>
      </c>
      <c r="E534" s="24" t="s">
        <v>23</v>
      </c>
      <c r="F534" s="24">
        <v>97</v>
      </c>
      <c r="G534" s="24">
        <v>97</v>
      </c>
      <c r="H534" s="24">
        <v>70</v>
      </c>
      <c r="I534" s="5">
        <v>9.9499999999999993</v>
      </c>
      <c r="J534" s="5"/>
      <c r="K534" s="29" t="s">
        <v>1174</v>
      </c>
      <c r="L534" s="24">
        <v>97</v>
      </c>
      <c r="M534" s="24">
        <v>97</v>
      </c>
      <c r="N534" s="4">
        <v>68.900000000000006</v>
      </c>
      <c r="O534" s="18">
        <v>126</v>
      </c>
      <c r="P534" s="33">
        <f t="shared" si="8"/>
        <v>25.2</v>
      </c>
      <c r="Q534" s="4"/>
      <c r="R534" s="34"/>
      <c r="S534" s="4"/>
      <c r="T534" s="24" t="s">
        <v>372</v>
      </c>
      <c r="U534" s="24" t="s">
        <v>345</v>
      </c>
      <c r="V534" s="24" t="s">
        <v>373</v>
      </c>
    </row>
    <row r="535" spans="1:22" x14ac:dyDescent="0.2">
      <c r="A535">
        <v>7</v>
      </c>
      <c r="B535">
        <v>7</v>
      </c>
      <c r="C535">
        <v>6</v>
      </c>
      <c r="D535" s="22" t="s">
        <v>1210</v>
      </c>
      <c r="E535" s="24" t="s">
        <v>548</v>
      </c>
      <c r="F535" s="24">
        <v>113</v>
      </c>
      <c r="G535" s="24">
        <v>111</v>
      </c>
      <c r="H535" s="24">
        <v>83</v>
      </c>
      <c r="I535" s="5">
        <v>-15</v>
      </c>
      <c r="J535" s="5"/>
      <c r="L535" s="24">
        <v>113</v>
      </c>
      <c r="M535" s="24">
        <v>111</v>
      </c>
      <c r="N535" s="4">
        <v>70.099999999999994</v>
      </c>
      <c r="O535" s="18">
        <v>136</v>
      </c>
      <c r="P535" s="33">
        <f t="shared" si="8"/>
        <v>34</v>
      </c>
      <c r="Q535" s="4"/>
      <c r="R535" s="34"/>
      <c r="S535" s="4"/>
      <c r="T535" s="24" t="s">
        <v>699</v>
      </c>
      <c r="U535" s="24" t="s">
        <v>382</v>
      </c>
    </row>
    <row r="536" spans="1:22" x14ac:dyDescent="0.2">
      <c r="D536" s="22"/>
      <c r="E536" s="24"/>
      <c r="F536" s="24"/>
      <c r="G536" s="24"/>
      <c r="I536" s="5"/>
      <c r="J536" s="5"/>
      <c r="L536" s="24"/>
      <c r="M536" s="24"/>
      <c r="N536" s="4"/>
      <c r="O536" s="18"/>
      <c r="P536" s="33"/>
      <c r="Q536" s="4"/>
      <c r="R536" s="41"/>
      <c r="S536" s="4"/>
    </row>
    <row r="537" spans="1:22" x14ac:dyDescent="0.2">
      <c r="D537" s="22"/>
      <c r="E537" s="24"/>
      <c r="F537" s="24"/>
      <c r="G537" s="24"/>
      <c r="H537" s="24"/>
      <c r="I537" s="5"/>
      <c r="J537" s="5"/>
      <c r="L537" s="24"/>
      <c r="M537" s="24"/>
      <c r="N537" s="4"/>
      <c r="O537" s="18"/>
      <c r="P537" s="4"/>
      <c r="Q537" s="4"/>
      <c r="R537" s="34"/>
      <c r="S537" s="4"/>
    </row>
    <row r="538" spans="1:22" x14ac:dyDescent="0.2">
      <c r="D538" s="22"/>
      <c r="E538" s="24"/>
      <c r="F538" s="24"/>
      <c r="G538" s="24"/>
      <c r="H538" s="24"/>
      <c r="I538" s="5"/>
      <c r="J538" s="5"/>
      <c r="L538" s="18"/>
      <c r="M538" s="18"/>
      <c r="O538" s="18"/>
      <c r="P538" s="4"/>
      <c r="Q538" s="4"/>
      <c r="R538" s="34"/>
      <c r="S538" s="4"/>
    </row>
    <row r="539" spans="1:22" x14ac:dyDescent="0.2">
      <c r="D539" s="22"/>
      <c r="E539" s="24"/>
      <c r="F539" s="24"/>
      <c r="G539" s="24"/>
      <c r="H539" s="24"/>
      <c r="I539" s="5"/>
      <c r="J539" s="5"/>
      <c r="L539" s="24"/>
      <c r="M539" s="24"/>
      <c r="N539" s="4"/>
      <c r="O539" s="18"/>
      <c r="P539" s="4"/>
      <c r="Q539" s="4"/>
      <c r="R539" s="41"/>
      <c r="S539" s="4"/>
      <c r="T539" s="41"/>
      <c r="U539" s="41"/>
      <c r="V539" s="24"/>
    </row>
    <row r="540" spans="1:22" x14ac:dyDescent="0.2">
      <c r="D540" s="22"/>
      <c r="E540" s="24"/>
      <c r="F540" s="24"/>
      <c r="G540" s="24"/>
      <c r="H540" s="24"/>
      <c r="I540" s="5"/>
      <c r="J540" s="5"/>
      <c r="L540" s="24"/>
      <c r="M540" s="24"/>
      <c r="N540" s="4"/>
      <c r="O540" s="18"/>
      <c r="P540" s="4"/>
      <c r="Q540" s="4"/>
      <c r="R540" s="41"/>
      <c r="S540" s="4"/>
      <c r="T540" s="18"/>
      <c r="U540" s="18"/>
    </row>
    <row r="541" spans="1:22" x14ac:dyDescent="0.2">
      <c r="D541" s="22"/>
      <c r="E541" s="24"/>
      <c r="F541" s="24"/>
      <c r="G541" s="24"/>
      <c r="H541" s="24"/>
      <c r="I541" s="5"/>
      <c r="J541" s="5"/>
      <c r="L541" s="24"/>
      <c r="M541" s="24"/>
      <c r="N541" s="4"/>
      <c r="O541" s="18"/>
      <c r="P541" s="4"/>
      <c r="Q541" s="4"/>
      <c r="R541" s="41"/>
      <c r="S541" s="4"/>
      <c r="T541" s="18"/>
      <c r="U541" s="18"/>
    </row>
    <row r="542" spans="1:22" x14ac:dyDescent="0.2">
      <c r="D542" s="23"/>
      <c r="E542" s="24"/>
      <c r="F542" s="24"/>
      <c r="G542" s="24"/>
      <c r="H542" s="24"/>
      <c r="I542" s="5"/>
      <c r="J542" s="5"/>
      <c r="L542" s="24"/>
      <c r="M542" s="24"/>
      <c r="N542" s="4"/>
      <c r="O542" s="18"/>
      <c r="P542" s="4"/>
      <c r="Q542" s="4"/>
      <c r="R542" s="41"/>
      <c r="S542" s="4"/>
      <c r="T542" s="18"/>
      <c r="U542" s="18"/>
    </row>
    <row r="543" spans="1:22" x14ac:dyDescent="0.2">
      <c r="D543" s="23"/>
      <c r="E543" s="24"/>
      <c r="F543" s="24"/>
      <c r="G543" s="24"/>
      <c r="H543" s="24"/>
      <c r="I543" s="5"/>
      <c r="J543" s="5"/>
      <c r="L543" s="24"/>
      <c r="M543" s="24"/>
      <c r="N543" s="4"/>
      <c r="O543" s="18"/>
      <c r="P543" s="4"/>
      <c r="Q543" s="4"/>
      <c r="R543" s="41"/>
      <c r="S543" s="4"/>
      <c r="T543" s="18"/>
      <c r="U543" s="18"/>
    </row>
    <row r="544" spans="1:22" x14ac:dyDescent="0.2">
      <c r="D544" s="23"/>
      <c r="E544" s="24"/>
      <c r="F544" s="24"/>
      <c r="G544" s="24"/>
      <c r="H544" s="24"/>
      <c r="I544" s="5"/>
      <c r="J544" s="5"/>
      <c r="L544" s="24"/>
      <c r="M544" s="24"/>
      <c r="N544" s="4"/>
      <c r="O544" s="18"/>
      <c r="P544" s="4"/>
      <c r="R544" s="41"/>
      <c r="S544" s="4"/>
      <c r="T544" s="18"/>
      <c r="U544" s="18"/>
    </row>
    <row r="545" spans="4:21" x14ac:dyDescent="0.2">
      <c r="D545" s="23"/>
      <c r="E545" s="24"/>
      <c r="F545" s="24"/>
      <c r="G545" s="24"/>
      <c r="H545" s="24"/>
      <c r="I545" s="5"/>
      <c r="J545" s="5"/>
      <c r="L545" s="24"/>
      <c r="M545" s="24"/>
      <c r="N545" s="4"/>
      <c r="O545" s="18"/>
      <c r="P545" s="4"/>
      <c r="R545" s="24"/>
      <c r="S545" s="4"/>
      <c r="T545" s="18"/>
      <c r="U545" s="18"/>
    </row>
    <row r="546" spans="4:21" x14ac:dyDescent="0.2">
      <c r="D546" s="23"/>
      <c r="E546" s="24"/>
      <c r="F546" s="24"/>
      <c r="G546" s="24"/>
      <c r="H546" s="24"/>
      <c r="I546" s="5"/>
      <c r="J546" s="5"/>
      <c r="L546" s="24"/>
      <c r="M546" s="24"/>
      <c r="N546" s="4"/>
      <c r="O546" s="18"/>
      <c r="P546" s="4"/>
      <c r="R546" s="24"/>
      <c r="S546" s="4"/>
      <c r="T546" s="18"/>
      <c r="U546" s="18"/>
    </row>
    <row r="547" spans="4:21" x14ac:dyDescent="0.2">
      <c r="D547" s="23"/>
      <c r="E547" s="24"/>
      <c r="F547" s="24"/>
      <c r="G547" s="24"/>
      <c r="H547" s="24"/>
      <c r="I547" s="5"/>
      <c r="J547" s="5"/>
      <c r="L547" s="24"/>
      <c r="M547" s="24"/>
      <c r="N547" s="4"/>
      <c r="O547" s="18"/>
      <c r="P547" s="4"/>
      <c r="R547" s="18"/>
      <c r="S547" s="4"/>
      <c r="T547" s="18"/>
      <c r="U547" s="18"/>
    </row>
    <row r="548" spans="4:21" x14ac:dyDescent="0.2">
      <c r="D548" s="23"/>
      <c r="E548" s="24"/>
      <c r="F548" s="24"/>
      <c r="G548" s="24"/>
      <c r="H548" s="24"/>
      <c r="I548" s="5"/>
      <c r="J548" s="5"/>
      <c r="L548" s="24"/>
      <c r="M548" s="24"/>
      <c r="N548" s="4"/>
      <c r="O548" s="18"/>
      <c r="P548" s="4"/>
      <c r="R548" s="18"/>
      <c r="S548" s="4"/>
      <c r="T548" s="18"/>
      <c r="U548" s="18"/>
    </row>
    <row r="549" spans="4:21" x14ac:dyDescent="0.2">
      <c r="D549" s="23"/>
      <c r="E549" s="24"/>
      <c r="F549" s="24"/>
      <c r="G549" s="24"/>
      <c r="H549" s="24"/>
      <c r="I549" s="5"/>
      <c r="J549" s="5"/>
      <c r="L549" s="24"/>
      <c r="M549" s="24"/>
      <c r="N549" s="24"/>
      <c r="O549" s="24"/>
      <c r="P549" s="4"/>
      <c r="R549" s="18"/>
      <c r="S549" s="4"/>
      <c r="T549" s="18"/>
      <c r="U549" s="18"/>
    </row>
    <row r="550" spans="4:21" x14ac:dyDescent="0.2">
      <c r="D550" s="2"/>
      <c r="E550" s="24"/>
      <c r="F550" s="24"/>
      <c r="G550" s="24"/>
      <c r="H550" s="24"/>
      <c r="I550" s="5"/>
      <c r="J550" s="5"/>
      <c r="L550" s="24"/>
      <c r="M550" s="24"/>
      <c r="N550" s="24"/>
      <c r="O550" s="24"/>
      <c r="P550" s="33"/>
      <c r="R550" s="18"/>
      <c r="S550" s="4"/>
      <c r="T550" s="18"/>
      <c r="U550" s="18"/>
    </row>
    <row r="551" spans="4:21" x14ac:dyDescent="0.2">
      <c r="D551" s="2"/>
      <c r="E551" s="24"/>
      <c r="F551" s="24"/>
      <c r="G551" s="24"/>
      <c r="H551" s="24"/>
      <c r="I551" s="5"/>
      <c r="J551" s="5"/>
      <c r="L551" s="24"/>
      <c r="M551" s="24"/>
      <c r="N551" s="4"/>
      <c r="O551" s="18"/>
      <c r="P551" s="33"/>
      <c r="R551" s="18"/>
      <c r="S551" s="4"/>
      <c r="T551" s="18"/>
      <c r="U551" s="18"/>
    </row>
    <row r="552" spans="4:21" x14ac:dyDescent="0.2">
      <c r="I552" s="5"/>
      <c r="J552" s="5"/>
      <c r="R552" s="18"/>
      <c r="S552" s="4"/>
      <c r="T552" s="18"/>
      <c r="U552" s="18"/>
    </row>
    <row r="553" spans="4:21" x14ac:dyDescent="0.2">
      <c r="I553" s="5"/>
      <c r="J553" s="5"/>
      <c r="R553" s="18"/>
      <c r="S553" s="4"/>
      <c r="T553" s="18"/>
      <c r="U553" s="18"/>
    </row>
    <row r="554" spans="4:21" x14ac:dyDescent="0.2">
      <c r="I554" s="5"/>
      <c r="J554" s="5"/>
      <c r="R554" s="18"/>
      <c r="S554" s="4"/>
      <c r="T554" s="18"/>
      <c r="U554" s="18"/>
    </row>
    <row r="555" spans="4:21" x14ac:dyDescent="0.2">
      <c r="I555" s="5"/>
      <c r="J555" s="5"/>
      <c r="R555" s="18"/>
      <c r="S555" s="4"/>
      <c r="T555" s="18"/>
      <c r="U555" s="18"/>
    </row>
    <row r="556" spans="4:21" x14ac:dyDescent="0.2">
      <c r="I556" s="5"/>
      <c r="J556" s="5"/>
      <c r="R556" s="18"/>
      <c r="S556" s="4"/>
      <c r="T556" s="18"/>
      <c r="U556" s="18"/>
    </row>
    <row r="557" spans="4:21" x14ac:dyDescent="0.2">
      <c r="I557" s="5"/>
      <c r="J557" s="5"/>
      <c r="R557" s="18"/>
      <c r="S557" s="4"/>
      <c r="T557" s="18"/>
      <c r="U557" s="18"/>
    </row>
    <row r="558" spans="4:21" x14ac:dyDescent="0.2">
      <c r="I558" s="5"/>
      <c r="J558" s="5"/>
      <c r="R558" s="18"/>
      <c r="S558" s="4"/>
      <c r="T558" s="18"/>
      <c r="U558" s="18"/>
    </row>
    <row r="559" spans="4:21" x14ac:dyDescent="0.2">
      <c r="I559" s="5"/>
      <c r="J559" s="5"/>
      <c r="R559" s="18"/>
      <c r="S559" s="18"/>
      <c r="T559" s="18"/>
      <c r="U559" s="18"/>
    </row>
    <row r="560" spans="4:21" x14ac:dyDescent="0.2">
      <c r="I560" s="5"/>
      <c r="J560" s="5"/>
      <c r="M560" s="18"/>
      <c r="N560" s="18"/>
      <c r="O560" s="18"/>
      <c r="P560" s="18"/>
      <c r="R560" s="18"/>
      <c r="S560" s="18"/>
      <c r="T560" s="18"/>
      <c r="U560" s="18"/>
    </row>
    <row r="561" spans="9:21" x14ac:dyDescent="0.2">
      <c r="I561" s="5"/>
      <c r="J561" s="5"/>
      <c r="M561" s="18"/>
      <c r="N561" s="18"/>
      <c r="O561" s="18"/>
      <c r="P561" s="18"/>
      <c r="Q561" s="4"/>
      <c r="R561" s="18"/>
      <c r="S561" s="18"/>
      <c r="T561" s="18"/>
      <c r="U561" s="18"/>
    </row>
    <row r="562" spans="9:21" x14ac:dyDescent="0.2">
      <c r="I562" s="5"/>
      <c r="J562" s="5"/>
      <c r="M562" s="18"/>
      <c r="N562" s="18"/>
      <c r="O562" s="18"/>
      <c r="P562" s="18"/>
      <c r="Q562" s="4"/>
      <c r="R562" s="18"/>
      <c r="S562" s="18"/>
      <c r="T562" s="18"/>
      <c r="U562" s="18"/>
    </row>
    <row r="563" spans="9:21" x14ac:dyDescent="0.2">
      <c r="I563" s="5"/>
      <c r="J563" s="5"/>
      <c r="M563" s="18"/>
      <c r="N563" s="18"/>
      <c r="O563" s="18"/>
      <c r="P563" s="18"/>
      <c r="Q563" s="4"/>
      <c r="R563" s="18"/>
      <c r="S563" s="18"/>
      <c r="T563" s="18"/>
      <c r="U563" s="18"/>
    </row>
    <row r="564" spans="9:21" x14ac:dyDescent="0.2">
      <c r="I564" s="5"/>
      <c r="J564" s="5"/>
      <c r="M564" s="18"/>
      <c r="N564" s="18"/>
      <c r="O564" s="18"/>
      <c r="P564" s="18"/>
      <c r="Q564" s="4"/>
      <c r="R564" s="18"/>
      <c r="S564" s="18"/>
      <c r="T564" s="18"/>
      <c r="U564" s="18"/>
    </row>
    <row r="565" spans="9:21" x14ac:dyDescent="0.2">
      <c r="I565" s="5"/>
      <c r="J565" s="5"/>
      <c r="M565" s="18"/>
      <c r="N565" s="18"/>
      <c r="O565" s="18"/>
      <c r="P565" s="18"/>
      <c r="Q565" s="4"/>
      <c r="R565" s="18"/>
      <c r="S565" s="18"/>
      <c r="T565" s="18"/>
      <c r="U565" s="18"/>
    </row>
    <row r="566" spans="9:21" x14ac:dyDescent="0.2">
      <c r="I566" s="5"/>
      <c r="J566" s="5"/>
      <c r="M566" s="18"/>
      <c r="N566" s="18"/>
      <c r="O566" s="18"/>
      <c r="P566" s="18"/>
      <c r="Q566" s="18"/>
      <c r="R566" s="18"/>
      <c r="S566" s="18"/>
      <c r="T566" s="18"/>
      <c r="U566" s="18"/>
    </row>
    <row r="567" spans="9:21" x14ac:dyDescent="0.2">
      <c r="I567" s="5"/>
      <c r="J567" s="5"/>
      <c r="M567" s="18"/>
      <c r="N567" s="18"/>
      <c r="O567" s="18"/>
      <c r="P567" s="18"/>
      <c r="Q567" s="18"/>
      <c r="R567" s="18"/>
      <c r="S567" s="18"/>
      <c r="T567" s="18"/>
      <c r="U567" s="18"/>
    </row>
    <row r="568" spans="9:21" x14ac:dyDescent="0.2">
      <c r="I568" s="5"/>
      <c r="J568" s="5"/>
      <c r="M568" s="18"/>
      <c r="N568" s="18"/>
      <c r="O568" s="18"/>
      <c r="P568" s="18"/>
      <c r="Q568" s="18"/>
      <c r="R568" s="18"/>
      <c r="S568" s="18"/>
      <c r="T568" s="18"/>
      <c r="U568" s="18"/>
    </row>
    <row r="569" spans="9:21" x14ac:dyDescent="0.2">
      <c r="I569" s="5"/>
      <c r="J569" s="5"/>
      <c r="M569" s="18"/>
      <c r="N569" s="18"/>
      <c r="O569" s="18"/>
      <c r="P569" s="18"/>
      <c r="Q569" s="18"/>
      <c r="R569" s="18"/>
      <c r="S569" s="18"/>
      <c r="T569" s="18"/>
      <c r="U569" s="18"/>
    </row>
    <row r="570" spans="9:21" x14ac:dyDescent="0.2">
      <c r="I570" s="5"/>
      <c r="J570" s="5"/>
      <c r="M570" s="18"/>
      <c r="N570" s="18"/>
      <c r="O570" s="18"/>
      <c r="P570" s="18"/>
      <c r="Q570" s="18"/>
      <c r="R570" s="18"/>
      <c r="S570" s="18"/>
      <c r="T570" s="18"/>
      <c r="U570" s="18"/>
    </row>
    <row r="571" spans="9:21" x14ac:dyDescent="0.2">
      <c r="I571" s="5"/>
      <c r="J571" s="5"/>
      <c r="M571" s="18"/>
      <c r="N571" s="18"/>
      <c r="O571" s="18"/>
      <c r="P571" s="18"/>
      <c r="Q571" s="18"/>
      <c r="R571" s="18"/>
      <c r="S571" s="18"/>
      <c r="T571" s="18"/>
      <c r="U571" s="18"/>
    </row>
    <row r="572" spans="9:21" x14ac:dyDescent="0.2">
      <c r="I572" s="5"/>
      <c r="J572" s="5"/>
      <c r="M572" s="18"/>
      <c r="N572" s="18"/>
      <c r="O572" s="18"/>
      <c r="P572" s="18"/>
      <c r="Q572" s="18"/>
      <c r="R572" s="18"/>
      <c r="S572" s="18"/>
      <c r="T572" s="18"/>
      <c r="U572" s="18"/>
    </row>
    <row r="573" spans="9:21" x14ac:dyDescent="0.2">
      <c r="I573" s="5"/>
      <c r="J573" s="5"/>
      <c r="M573" s="18"/>
      <c r="N573" s="18"/>
      <c r="O573" s="18"/>
      <c r="P573" s="18"/>
      <c r="Q573" s="18"/>
      <c r="R573" s="18"/>
      <c r="S573" s="18"/>
      <c r="T573" s="18"/>
      <c r="U573" s="18"/>
    </row>
    <row r="574" spans="9:21" x14ac:dyDescent="0.2">
      <c r="I574" s="5"/>
      <c r="J574" s="5"/>
      <c r="M574" s="18"/>
      <c r="N574" s="18"/>
      <c r="O574" s="18"/>
      <c r="P574" s="18"/>
      <c r="Q574" s="18"/>
      <c r="R574" s="18"/>
      <c r="S574" s="18"/>
      <c r="T574" s="18"/>
      <c r="U574" s="18"/>
    </row>
    <row r="575" spans="9:21" x14ac:dyDescent="0.2">
      <c r="I575" s="5"/>
      <c r="J575" s="5"/>
      <c r="M575" s="18"/>
      <c r="N575" s="18"/>
      <c r="O575" s="18"/>
      <c r="P575" s="18"/>
      <c r="Q575" s="18"/>
      <c r="R575" s="18"/>
      <c r="S575" s="18"/>
      <c r="T575" s="18"/>
      <c r="U575" s="18"/>
    </row>
    <row r="576" spans="9:21" x14ac:dyDescent="0.2">
      <c r="I576" s="5"/>
      <c r="J576" s="5"/>
      <c r="M576" s="18"/>
      <c r="N576" s="18"/>
      <c r="O576" s="18"/>
      <c r="P576" s="18"/>
      <c r="Q576" s="18"/>
      <c r="R576" s="18"/>
      <c r="S576" s="18"/>
      <c r="T576" s="18"/>
      <c r="U576" s="18"/>
    </row>
    <row r="577" spans="9:21" x14ac:dyDescent="0.2">
      <c r="I577" s="5"/>
      <c r="J577" s="5"/>
      <c r="M577" s="18"/>
      <c r="N577" s="18"/>
      <c r="O577" s="18"/>
      <c r="P577" s="18"/>
      <c r="Q577" s="18"/>
      <c r="R577" s="18"/>
      <c r="S577" s="18"/>
      <c r="T577" s="18"/>
      <c r="U577" s="18"/>
    </row>
    <row r="578" spans="9:21" x14ac:dyDescent="0.2">
      <c r="I578" s="5"/>
      <c r="J578" s="5"/>
      <c r="M578" s="18"/>
      <c r="N578" s="18"/>
      <c r="O578" s="18"/>
      <c r="P578" s="18"/>
      <c r="Q578" s="18"/>
      <c r="R578" s="18"/>
      <c r="S578" s="18"/>
      <c r="T578" s="18"/>
      <c r="U578" s="18"/>
    </row>
    <row r="579" spans="9:21" x14ac:dyDescent="0.2">
      <c r="I579" s="5"/>
      <c r="J579" s="5"/>
      <c r="M579" s="18"/>
      <c r="N579" s="18"/>
      <c r="O579" s="18"/>
      <c r="P579" s="18"/>
      <c r="Q579" s="18"/>
      <c r="R579" s="18"/>
      <c r="S579" s="18"/>
      <c r="T579" s="18"/>
      <c r="U579" s="18"/>
    </row>
    <row r="580" spans="9:21" x14ac:dyDescent="0.2">
      <c r="I580" s="5"/>
      <c r="J580" s="5"/>
      <c r="M580" s="18"/>
      <c r="N580" s="18"/>
      <c r="O580" s="18"/>
      <c r="P580" s="18"/>
      <c r="Q580" s="18"/>
      <c r="R580" s="18"/>
      <c r="S580" s="18"/>
      <c r="T580" s="18"/>
      <c r="U580" s="18"/>
    </row>
    <row r="581" spans="9:21" x14ac:dyDescent="0.2">
      <c r="I581" s="5"/>
      <c r="J581" s="5"/>
      <c r="M581" s="18"/>
      <c r="N581" s="18"/>
      <c r="O581" s="18"/>
      <c r="P581" s="18"/>
      <c r="Q581" s="18"/>
      <c r="R581" s="18"/>
      <c r="S581" s="18"/>
      <c r="T581" s="18"/>
      <c r="U581" s="18"/>
    </row>
    <row r="582" spans="9:21" x14ac:dyDescent="0.2">
      <c r="I582" s="5"/>
      <c r="J582" s="5"/>
      <c r="M582" s="18"/>
      <c r="N582" s="18"/>
      <c r="O582" s="18"/>
      <c r="P582" s="18"/>
      <c r="Q582" s="18"/>
      <c r="R582" s="18"/>
      <c r="S582" s="18"/>
      <c r="T582" s="18"/>
      <c r="U582" s="18"/>
    </row>
    <row r="583" spans="9:21" x14ac:dyDescent="0.2">
      <c r="I583" s="5"/>
      <c r="J583" s="5"/>
      <c r="M583" s="18"/>
      <c r="N583" s="18"/>
      <c r="O583" s="18"/>
      <c r="P583" s="18"/>
      <c r="Q583" s="18"/>
      <c r="R583" s="18"/>
      <c r="S583" s="18"/>
      <c r="T583" s="18"/>
      <c r="U583" s="18"/>
    </row>
    <row r="584" spans="9:21" x14ac:dyDescent="0.2">
      <c r="I584" s="5"/>
      <c r="J584" s="5"/>
      <c r="M584" s="18"/>
      <c r="N584" s="18"/>
      <c r="O584" s="18"/>
      <c r="P584" s="18"/>
      <c r="Q584" s="18"/>
      <c r="R584" s="18"/>
      <c r="S584" s="18"/>
      <c r="T584" s="18"/>
      <c r="U584" s="18"/>
    </row>
    <row r="585" spans="9:21" x14ac:dyDescent="0.2">
      <c r="I585" s="5"/>
      <c r="J585" s="5"/>
      <c r="M585" s="18"/>
      <c r="N585" s="18"/>
      <c r="O585" s="18"/>
      <c r="P585" s="18"/>
      <c r="Q585" s="18"/>
      <c r="R585" s="18"/>
      <c r="S585" s="18"/>
      <c r="T585" s="18"/>
      <c r="U585" s="18"/>
    </row>
    <row r="586" spans="9:21" x14ac:dyDescent="0.2">
      <c r="I586" s="5"/>
      <c r="J586" s="5"/>
      <c r="M586" s="18"/>
      <c r="N586" s="18"/>
      <c r="O586" s="18"/>
      <c r="P586" s="18"/>
      <c r="Q586" s="18"/>
      <c r="R586" s="18"/>
      <c r="S586" s="18"/>
      <c r="T586" s="18"/>
      <c r="U586" s="18"/>
    </row>
    <row r="587" spans="9:21" x14ac:dyDescent="0.2">
      <c r="I587" s="5"/>
      <c r="J587" s="5"/>
      <c r="M587" s="18"/>
      <c r="N587" s="18"/>
      <c r="O587" s="18"/>
      <c r="P587" s="18"/>
      <c r="Q587" s="18"/>
      <c r="R587" s="18"/>
      <c r="S587" s="18"/>
      <c r="T587" s="18"/>
      <c r="U587" s="18"/>
    </row>
    <row r="588" spans="9:21" x14ac:dyDescent="0.2">
      <c r="I588" s="5"/>
      <c r="J588" s="5"/>
      <c r="M588" s="18"/>
      <c r="N588" s="18"/>
      <c r="O588" s="18"/>
      <c r="P588" s="18"/>
      <c r="Q588" s="18"/>
      <c r="R588" s="18"/>
      <c r="S588" s="18"/>
      <c r="T588" s="18"/>
      <c r="U588" s="18"/>
    </row>
    <row r="589" spans="9:21" x14ac:dyDescent="0.2">
      <c r="I589" s="5"/>
      <c r="J589" s="5"/>
      <c r="M589" s="18"/>
      <c r="N589" s="18"/>
      <c r="O589" s="18"/>
      <c r="P589" s="18"/>
      <c r="Q589" s="18"/>
      <c r="R589" s="18"/>
      <c r="S589" s="18"/>
      <c r="T589" s="18"/>
      <c r="U589" s="18"/>
    </row>
    <row r="590" spans="9:21" x14ac:dyDescent="0.2">
      <c r="I590" s="5"/>
      <c r="J590" s="5"/>
      <c r="M590" s="18"/>
      <c r="N590" s="18"/>
      <c r="O590" s="18"/>
      <c r="P590" s="18"/>
      <c r="Q590" s="18"/>
      <c r="R590" s="18"/>
      <c r="S590" s="18"/>
      <c r="T590" s="18"/>
      <c r="U590" s="18"/>
    </row>
    <row r="591" spans="9:21" x14ac:dyDescent="0.2">
      <c r="I591" s="5"/>
      <c r="J591" s="5"/>
      <c r="M591" s="18"/>
      <c r="N591" s="18"/>
      <c r="O591" s="18"/>
      <c r="P591" s="18"/>
      <c r="Q591" s="18"/>
      <c r="R591" s="18"/>
      <c r="S591" s="18"/>
      <c r="T591" s="18"/>
      <c r="U591" s="18"/>
    </row>
    <row r="592" spans="9:21" x14ac:dyDescent="0.2">
      <c r="I592" s="5"/>
      <c r="J592" s="5"/>
      <c r="M592" s="18"/>
      <c r="N592" s="18"/>
      <c r="O592" s="18"/>
      <c r="P592" s="18"/>
      <c r="Q592" s="18"/>
      <c r="R592" s="18"/>
      <c r="S592" s="18"/>
      <c r="T592" s="18"/>
      <c r="U592" s="18"/>
    </row>
    <row r="593" spans="1:21" x14ac:dyDescent="0.2">
      <c r="I593" s="5"/>
      <c r="J593" s="5"/>
      <c r="M593" s="18"/>
      <c r="N593" s="18"/>
      <c r="O593" s="18"/>
      <c r="P593" s="18"/>
      <c r="Q593" s="18"/>
      <c r="R593" s="18"/>
      <c r="S593" s="18"/>
      <c r="T593" s="18"/>
      <c r="U593" s="18"/>
    </row>
    <row r="594" spans="1:21" x14ac:dyDescent="0.2">
      <c r="I594" s="5"/>
      <c r="J594" s="5"/>
      <c r="M594" s="18"/>
      <c r="N594" s="18"/>
      <c r="O594" s="18"/>
      <c r="P594" s="18"/>
      <c r="Q594" s="18"/>
      <c r="R594" s="18"/>
      <c r="S594" s="18"/>
      <c r="T594" s="18"/>
      <c r="U594" s="18"/>
    </row>
    <row r="595" spans="1:21" x14ac:dyDescent="0.2">
      <c r="I595" s="5"/>
      <c r="J595" s="5"/>
      <c r="M595" s="18"/>
      <c r="N595" s="18"/>
      <c r="O595" s="18"/>
      <c r="P595" s="18"/>
      <c r="Q595" s="18"/>
      <c r="R595" s="18"/>
      <c r="S595" s="18"/>
      <c r="T595" s="18"/>
      <c r="U595" s="18"/>
    </row>
    <row r="596" spans="1:21" x14ac:dyDescent="0.2">
      <c r="I596" s="5"/>
      <c r="J596" s="5"/>
      <c r="M596" s="18"/>
      <c r="N596" s="18"/>
      <c r="O596" s="18"/>
      <c r="P596" s="18"/>
      <c r="Q596" s="18"/>
      <c r="R596" s="18"/>
      <c r="S596" s="18"/>
      <c r="T596" s="18"/>
      <c r="U596" s="18"/>
    </row>
    <row r="597" spans="1:21" x14ac:dyDescent="0.2">
      <c r="I597" s="5"/>
      <c r="J597" s="5"/>
      <c r="M597" s="18"/>
      <c r="N597" s="18"/>
      <c r="O597" s="18"/>
      <c r="P597" s="18"/>
      <c r="Q597" s="18"/>
      <c r="R597" s="18"/>
      <c r="S597" s="18"/>
      <c r="T597" s="18"/>
      <c r="U597" s="18"/>
    </row>
    <row r="598" spans="1:21" x14ac:dyDescent="0.2">
      <c r="I598" s="5"/>
      <c r="J598" s="5"/>
      <c r="M598" s="18"/>
      <c r="N598" s="18"/>
      <c r="O598" s="18"/>
      <c r="P598" s="18"/>
      <c r="Q598" s="18"/>
      <c r="R598" s="18"/>
      <c r="S598" s="18"/>
      <c r="T598" s="18"/>
      <c r="U598" s="18"/>
    </row>
    <row r="599" spans="1:21" x14ac:dyDescent="0.2">
      <c r="I599" s="5"/>
      <c r="J599" s="5"/>
      <c r="M599" s="18"/>
      <c r="N599" s="18"/>
      <c r="O599" s="18"/>
      <c r="P599" s="18"/>
      <c r="Q599" s="18"/>
      <c r="R599" s="18"/>
      <c r="S599" s="18"/>
      <c r="T599" s="18"/>
      <c r="U599" s="18"/>
    </row>
    <row r="600" spans="1:21" x14ac:dyDescent="0.2">
      <c r="A600">
        <f>COUNT(A509:A599)</f>
        <v>7</v>
      </c>
      <c r="B600">
        <f>COUNT(B509:B599)</f>
        <v>7</v>
      </c>
      <c r="C600">
        <f>COUNT(C509:C599)</f>
        <v>6</v>
      </c>
      <c r="F600">
        <f>AVERAGE(F509:F599)</f>
        <v>105.85714285714286</v>
      </c>
      <c r="G600">
        <f>AVERAGE(G509:G599)</f>
        <v>103.42857142857143</v>
      </c>
      <c r="H600">
        <f>AVERAGE(H509:H599)</f>
        <v>79.666666666666671</v>
      </c>
      <c r="I600" s="5">
        <f>SUM(I506:I599)</f>
        <v>-52.45</v>
      </c>
      <c r="J600" s="4">
        <f>SUM(J506:J599)</f>
        <v>0</v>
      </c>
      <c r="P600" s="4">
        <f>SUM(Q509:Q518)</f>
        <v>261.8</v>
      </c>
      <c r="Q600" s="4">
        <f>(P600*0.096)-0.05</f>
        <v>25.082800000000002</v>
      </c>
      <c r="R600" s="18"/>
      <c r="S600" s="18"/>
      <c r="T600" s="18"/>
      <c r="U600" s="18"/>
    </row>
    <row r="601" spans="1:21" ht="18" x14ac:dyDescent="0.25">
      <c r="A601" s="3" t="s">
        <v>402</v>
      </c>
      <c r="C601" s="11" t="s">
        <v>403</v>
      </c>
      <c r="R601" s="18"/>
      <c r="T601" s="18"/>
      <c r="U601" s="18"/>
    </row>
    <row r="602" spans="1:21" x14ac:dyDescent="0.2">
      <c r="A602" t="s">
        <v>2</v>
      </c>
      <c r="D602" s="4">
        <v>175</v>
      </c>
      <c r="E602" t="s">
        <v>3</v>
      </c>
      <c r="F602" s="4">
        <f>TRUNC(D602*0.096,1)</f>
        <v>16.8</v>
      </c>
      <c r="H602" s="4">
        <f>P700</f>
        <v>163.6</v>
      </c>
      <c r="T602" s="18"/>
      <c r="U602" s="18"/>
    </row>
    <row r="603" spans="1:21" x14ac:dyDescent="0.2">
      <c r="A603" t="s">
        <v>4</v>
      </c>
      <c r="D603" s="4">
        <v>163.6</v>
      </c>
      <c r="E603" t="s">
        <v>5</v>
      </c>
      <c r="F603" s="4">
        <f>TRUNC(D603*0.096,1)</f>
        <v>15.7</v>
      </c>
      <c r="T603" s="18"/>
      <c r="U603" s="18"/>
    </row>
    <row r="604" spans="1:21" x14ac:dyDescent="0.2">
      <c r="A604" s="1" t="s">
        <v>9</v>
      </c>
      <c r="B604" s="1" t="s">
        <v>6</v>
      </c>
      <c r="C604" s="1" t="s">
        <v>7</v>
      </c>
      <c r="D604" s="1" t="s">
        <v>10</v>
      </c>
      <c r="E604" s="1" t="s">
        <v>11</v>
      </c>
      <c r="F604" s="1" t="s">
        <v>12</v>
      </c>
      <c r="G604" s="1" t="s">
        <v>13</v>
      </c>
      <c r="H604" s="1" t="s">
        <v>7</v>
      </c>
      <c r="I604" s="1" t="s">
        <v>14</v>
      </c>
      <c r="J604" s="1" t="s">
        <v>258</v>
      </c>
      <c r="K604" s="14" t="s">
        <v>125</v>
      </c>
      <c r="L604" s="14" t="s">
        <v>12</v>
      </c>
      <c r="M604" s="1" t="s">
        <v>13</v>
      </c>
      <c r="N604" s="1" t="s">
        <v>15</v>
      </c>
      <c r="O604" s="1" t="s">
        <v>16</v>
      </c>
      <c r="P604" s="1" t="s">
        <v>18</v>
      </c>
      <c r="Q604" s="1" t="s">
        <v>225</v>
      </c>
      <c r="T604" s="18"/>
      <c r="U604" s="18"/>
    </row>
    <row r="605" spans="1:21" x14ac:dyDescent="0.2">
      <c r="T605" s="18"/>
      <c r="U605" s="18"/>
    </row>
    <row r="606" spans="1:21" x14ac:dyDescent="0.2">
      <c r="D606" s="2"/>
      <c r="E606" t="s">
        <v>20</v>
      </c>
      <c r="I606" s="5">
        <v>-12</v>
      </c>
      <c r="J606" s="5"/>
      <c r="K606" s="14"/>
      <c r="L606" s="4"/>
      <c r="T606" s="18"/>
      <c r="U606" s="18"/>
    </row>
    <row r="607" spans="1:21" x14ac:dyDescent="0.2">
      <c r="E607" t="s">
        <v>21</v>
      </c>
      <c r="I607" s="5">
        <v>-12</v>
      </c>
      <c r="J607" s="5"/>
      <c r="L607" s="1"/>
      <c r="T607" s="18"/>
      <c r="U607" s="18"/>
    </row>
    <row r="608" spans="1:21" x14ac:dyDescent="0.2">
      <c r="E608" t="s">
        <v>22</v>
      </c>
      <c r="I608" s="5">
        <v>-15</v>
      </c>
      <c r="J608" s="5"/>
      <c r="L608" s="23"/>
      <c r="M608" s="24"/>
      <c r="N608" s="24"/>
      <c r="O608" s="24"/>
      <c r="P608" s="24"/>
      <c r="Q608" s="24"/>
      <c r="T608" s="18"/>
      <c r="U608" s="18"/>
    </row>
    <row r="609" spans="4:21" x14ac:dyDescent="0.2">
      <c r="D609" s="22" t="s">
        <v>499</v>
      </c>
      <c r="E609" s="24" t="s">
        <v>365</v>
      </c>
      <c r="F609" s="24"/>
      <c r="G609" s="24"/>
      <c r="H609" s="24"/>
      <c r="I609" s="5"/>
      <c r="J609" s="5"/>
      <c r="L609" s="36">
        <v>98</v>
      </c>
      <c r="M609" s="24">
        <v>96</v>
      </c>
      <c r="N609" s="24">
        <v>69.7</v>
      </c>
      <c r="O609" s="24">
        <v>133</v>
      </c>
      <c r="P609" s="33">
        <f t="shared" ref="P609:P640" si="9">ROUND(((M609-N609)*113/O609),1)</f>
        <v>22.3</v>
      </c>
      <c r="Q609" s="4">
        <v>6.9</v>
      </c>
      <c r="T609" s="18"/>
      <c r="U609" s="18"/>
    </row>
    <row r="610" spans="4:21" x14ac:dyDescent="0.2">
      <c r="D610" s="22" t="s">
        <v>500</v>
      </c>
      <c r="E610" s="24" t="s">
        <v>23</v>
      </c>
      <c r="F610" s="24"/>
      <c r="G610" s="24"/>
      <c r="H610" s="24"/>
      <c r="I610" s="5"/>
      <c r="J610" s="5"/>
      <c r="L610" s="36">
        <v>89</v>
      </c>
      <c r="M610" s="24">
        <v>88</v>
      </c>
      <c r="N610" s="24">
        <v>68.900000000000006</v>
      </c>
      <c r="O610" s="24">
        <v>120</v>
      </c>
      <c r="P610" s="33">
        <f t="shared" si="9"/>
        <v>18</v>
      </c>
      <c r="Q610" s="4">
        <v>12.3</v>
      </c>
    </row>
    <row r="611" spans="4:21" x14ac:dyDescent="0.2">
      <c r="D611" s="22" t="s">
        <v>591</v>
      </c>
      <c r="E611" s="24" t="s">
        <v>26</v>
      </c>
      <c r="F611" s="24"/>
      <c r="G611" s="24"/>
      <c r="H611" s="24"/>
      <c r="I611" s="5"/>
      <c r="J611" s="5"/>
      <c r="L611" s="36">
        <v>87</v>
      </c>
      <c r="M611" s="24">
        <v>87</v>
      </c>
      <c r="N611" s="24">
        <v>70.2</v>
      </c>
      <c r="O611" s="24">
        <v>128</v>
      </c>
      <c r="P611" s="33">
        <f t="shared" si="9"/>
        <v>14.8</v>
      </c>
      <c r="Q611" s="4">
        <v>13.2</v>
      </c>
    </row>
    <row r="612" spans="4:21" x14ac:dyDescent="0.2">
      <c r="D612" s="22" t="s">
        <v>592</v>
      </c>
      <c r="E612" s="24" t="s">
        <v>492</v>
      </c>
      <c r="F612" s="24"/>
      <c r="G612" s="24"/>
      <c r="H612" s="24"/>
      <c r="I612" s="5"/>
      <c r="J612" s="5"/>
      <c r="L612" s="34">
        <v>87</v>
      </c>
      <c r="M612" s="24">
        <v>86</v>
      </c>
      <c r="N612" s="24">
        <v>69.2</v>
      </c>
      <c r="O612" s="24">
        <v>118</v>
      </c>
      <c r="P612" s="4">
        <f t="shared" si="9"/>
        <v>16.100000000000001</v>
      </c>
      <c r="Q612" s="4">
        <v>15.6</v>
      </c>
    </row>
    <row r="613" spans="4:21" x14ac:dyDescent="0.2">
      <c r="D613" s="22" t="s">
        <v>595</v>
      </c>
      <c r="E613" s="24" t="s">
        <v>23</v>
      </c>
      <c r="F613" s="24"/>
      <c r="G613" s="24"/>
      <c r="H613" s="24"/>
      <c r="I613" s="5"/>
      <c r="J613" s="5"/>
      <c r="L613" s="36">
        <v>102</v>
      </c>
      <c r="M613" s="24">
        <v>95</v>
      </c>
      <c r="N613" s="24">
        <v>68.900000000000006</v>
      </c>
      <c r="O613" s="24">
        <v>120</v>
      </c>
      <c r="P613" s="33">
        <f t="shared" si="9"/>
        <v>24.6</v>
      </c>
      <c r="Q613" s="24">
        <v>17</v>
      </c>
    </row>
    <row r="614" spans="4:21" x14ac:dyDescent="0.2">
      <c r="D614" s="22" t="s">
        <v>471</v>
      </c>
      <c r="E614" s="24" t="s">
        <v>185</v>
      </c>
      <c r="F614" s="24"/>
      <c r="G614" s="24"/>
      <c r="H614" s="24"/>
      <c r="I614" s="5"/>
      <c r="J614" s="5"/>
      <c r="L614" s="36">
        <v>93</v>
      </c>
      <c r="M614" s="24">
        <v>93</v>
      </c>
      <c r="N614" s="24">
        <v>69</v>
      </c>
      <c r="O614" s="24">
        <v>123</v>
      </c>
      <c r="P614" s="33">
        <f t="shared" si="9"/>
        <v>22</v>
      </c>
      <c r="Q614" s="4">
        <v>18</v>
      </c>
    </row>
    <row r="615" spans="4:21" x14ac:dyDescent="0.2">
      <c r="D615" s="22" t="s">
        <v>599</v>
      </c>
      <c r="E615" s="24" t="s">
        <v>24</v>
      </c>
      <c r="F615" s="24"/>
      <c r="G615" s="24"/>
      <c r="H615" s="24"/>
      <c r="I615" s="5"/>
      <c r="J615" s="5"/>
      <c r="L615" s="36">
        <v>89</v>
      </c>
      <c r="M615" s="24">
        <v>88</v>
      </c>
      <c r="N615" s="24">
        <v>70</v>
      </c>
      <c r="O615" s="24">
        <v>123</v>
      </c>
      <c r="P615" s="33">
        <f t="shared" si="9"/>
        <v>16.5</v>
      </c>
      <c r="Q615" s="4">
        <v>19.2</v>
      </c>
    </row>
    <row r="616" spans="4:21" x14ac:dyDescent="0.2">
      <c r="D616" s="22" t="s">
        <v>603</v>
      </c>
      <c r="E616" s="24" t="s">
        <v>24</v>
      </c>
      <c r="F616" s="24"/>
      <c r="G616" s="24"/>
      <c r="H616" s="24"/>
      <c r="I616" s="5"/>
      <c r="J616" s="5"/>
      <c r="L616" s="34">
        <v>95</v>
      </c>
      <c r="M616" s="24">
        <v>94</v>
      </c>
      <c r="N616" s="24">
        <v>70</v>
      </c>
      <c r="O616" s="24">
        <v>123</v>
      </c>
      <c r="P616" s="33">
        <f t="shared" si="9"/>
        <v>22</v>
      </c>
      <c r="Q616" s="4">
        <v>19.3</v>
      </c>
    </row>
    <row r="617" spans="4:21" x14ac:dyDescent="0.2">
      <c r="D617" s="22" t="s">
        <v>609</v>
      </c>
      <c r="E617" s="24" t="s">
        <v>23</v>
      </c>
      <c r="F617" s="24"/>
      <c r="G617" s="24"/>
      <c r="H617" s="24"/>
      <c r="I617" s="5"/>
      <c r="J617" s="5"/>
      <c r="L617" s="36">
        <v>95</v>
      </c>
      <c r="M617" s="24">
        <v>95</v>
      </c>
      <c r="N617" s="24">
        <v>68.900000000000006</v>
      </c>
      <c r="O617" s="24">
        <v>120</v>
      </c>
      <c r="P617" s="33">
        <f t="shared" si="9"/>
        <v>24.6</v>
      </c>
      <c r="Q617" s="4">
        <v>21</v>
      </c>
      <c r="R617" s="4"/>
    </row>
    <row r="618" spans="4:21" x14ac:dyDescent="0.2">
      <c r="D618" s="22" t="s">
        <v>611</v>
      </c>
      <c r="E618" s="24" t="s">
        <v>492</v>
      </c>
      <c r="F618" s="24"/>
      <c r="G618" s="24"/>
      <c r="H618" s="24"/>
      <c r="I618" s="5"/>
      <c r="J618" s="5"/>
      <c r="L618" s="36">
        <v>97</v>
      </c>
      <c r="M618" s="24">
        <v>95</v>
      </c>
      <c r="N618" s="24">
        <v>69.2</v>
      </c>
      <c r="O618" s="24">
        <v>118</v>
      </c>
      <c r="P618" s="33">
        <f t="shared" si="9"/>
        <v>24.7</v>
      </c>
      <c r="Q618" s="4">
        <v>21.1</v>
      </c>
    </row>
    <row r="619" spans="4:21" x14ac:dyDescent="0.2">
      <c r="D619" s="22" t="s">
        <v>613</v>
      </c>
      <c r="E619" s="24" t="s">
        <v>26</v>
      </c>
      <c r="F619" s="24"/>
      <c r="G619" s="24"/>
      <c r="H619" s="24"/>
      <c r="I619" s="5"/>
      <c r="J619" s="5"/>
      <c r="L619" s="36">
        <v>95</v>
      </c>
      <c r="M619" s="24">
        <v>94</v>
      </c>
      <c r="N619" s="24">
        <v>70.2</v>
      </c>
      <c r="O619" s="24">
        <v>128</v>
      </c>
      <c r="P619" s="33">
        <f t="shared" si="9"/>
        <v>21</v>
      </c>
      <c r="Q619" s="4">
        <v>21.1</v>
      </c>
    </row>
    <row r="620" spans="4:21" x14ac:dyDescent="0.2">
      <c r="D620" s="22" t="s">
        <v>618</v>
      </c>
      <c r="E620" s="24" t="s">
        <v>23</v>
      </c>
      <c r="F620" s="24"/>
      <c r="G620" s="24"/>
      <c r="H620" s="24"/>
      <c r="I620" s="5"/>
      <c r="J620" s="5"/>
      <c r="L620" s="36">
        <v>93</v>
      </c>
      <c r="M620" s="24">
        <v>93</v>
      </c>
      <c r="N620" s="24">
        <v>68.900000000000006</v>
      </c>
      <c r="O620" s="24">
        <v>120</v>
      </c>
      <c r="P620" s="33">
        <f t="shared" si="9"/>
        <v>22.7</v>
      </c>
      <c r="Q620" s="4">
        <v>21.8</v>
      </c>
    </row>
    <row r="621" spans="4:21" x14ac:dyDescent="0.2">
      <c r="D621" s="22" t="s">
        <v>638</v>
      </c>
      <c r="E621" s="24" t="s">
        <v>26</v>
      </c>
      <c r="F621" s="24"/>
      <c r="G621" s="24"/>
      <c r="H621" s="24"/>
      <c r="I621" s="5"/>
      <c r="J621" s="4"/>
      <c r="L621" s="36">
        <v>81</v>
      </c>
      <c r="M621" s="24">
        <v>78</v>
      </c>
      <c r="N621" s="24">
        <v>70.2</v>
      </c>
      <c r="O621" s="24">
        <v>128</v>
      </c>
      <c r="P621" s="33">
        <f t="shared" si="9"/>
        <v>6.9</v>
      </c>
      <c r="Q621" s="4">
        <v>21.8</v>
      </c>
    </row>
    <row r="622" spans="4:21" x14ac:dyDescent="0.2">
      <c r="D622" s="22" t="s">
        <v>639</v>
      </c>
      <c r="E622" s="24" t="s">
        <v>185</v>
      </c>
      <c r="F622" s="24"/>
      <c r="G622" s="24"/>
      <c r="H622" s="24"/>
      <c r="I622" s="5"/>
      <c r="J622" s="5"/>
      <c r="L622" s="36">
        <v>95</v>
      </c>
      <c r="M622" s="24">
        <v>92</v>
      </c>
      <c r="N622" s="24">
        <v>69</v>
      </c>
      <c r="O622" s="24">
        <v>123</v>
      </c>
      <c r="P622" s="33">
        <f t="shared" si="9"/>
        <v>21.1</v>
      </c>
      <c r="Q622" s="4">
        <v>21.8</v>
      </c>
      <c r="R622" s="24"/>
      <c r="S622" s="4"/>
    </row>
    <row r="623" spans="4:21" x14ac:dyDescent="0.2">
      <c r="D623" s="22" t="s">
        <v>651</v>
      </c>
      <c r="E623" s="24" t="s">
        <v>23</v>
      </c>
      <c r="F623" s="24"/>
      <c r="G623" s="24"/>
      <c r="H623" s="24"/>
      <c r="I623" s="5"/>
      <c r="J623" s="5"/>
      <c r="L623" s="22">
        <v>90</v>
      </c>
      <c r="M623" s="24">
        <v>87</v>
      </c>
      <c r="N623" s="24">
        <v>68.900000000000006</v>
      </c>
      <c r="O623" s="24">
        <v>120</v>
      </c>
      <c r="P623" s="33">
        <f t="shared" si="9"/>
        <v>17</v>
      </c>
      <c r="Q623" s="4">
        <v>21.9</v>
      </c>
    </row>
    <row r="624" spans="4:21" x14ac:dyDescent="0.2">
      <c r="D624" s="22" t="s">
        <v>661</v>
      </c>
      <c r="E624" s="24" t="s">
        <v>24</v>
      </c>
      <c r="F624" s="24"/>
      <c r="G624" s="24"/>
      <c r="H624" s="24"/>
      <c r="I624" s="5"/>
      <c r="J624" s="5"/>
      <c r="L624" s="36">
        <v>96</v>
      </c>
      <c r="M624" s="24">
        <v>94</v>
      </c>
      <c r="N624" s="24">
        <v>70</v>
      </c>
      <c r="O624" s="24">
        <v>123</v>
      </c>
      <c r="P624" s="33">
        <f t="shared" si="9"/>
        <v>22</v>
      </c>
      <c r="Q624" s="4">
        <v>22</v>
      </c>
    </row>
    <row r="625" spans="1:22" x14ac:dyDescent="0.2">
      <c r="D625" s="22" t="s">
        <v>665</v>
      </c>
      <c r="E625" s="24" t="s">
        <v>492</v>
      </c>
      <c r="F625" s="24"/>
      <c r="G625" s="24"/>
      <c r="H625" s="24"/>
      <c r="I625" s="5"/>
      <c r="J625" s="5"/>
      <c r="L625" s="36">
        <v>98</v>
      </c>
      <c r="M625" s="24">
        <v>92</v>
      </c>
      <c r="N625" s="24">
        <v>69.2</v>
      </c>
      <c r="O625" s="24">
        <v>118</v>
      </c>
      <c r="P625" s="33">
        <f t="shared" si="9"/>
        <v>21.8</v>
      </c>
      <c r="Q625" s="4">
        <v>22</v>
      </c>
    </row>
    <row r="626" spans="1:22" x14ac:dyDescent="0.2">
      <c r="D626" s="22" t="s">
        <v>671</v>
      </c>
      <c r="E626" s="24" t="s">
        <v>26</v>
      </c>
      <c r="F626" s="24"/>
      <c r="G626" s="24"/>
      <c r="H626" s="24"/>
      <c r="I626" s="5"/>
      <c r="J626" s="5"/>
      <c r="L626" s="35">
        <v>95</v>
      </c>
      <c r="M626" s="24">
        <v>95</v>
      </c>
      <c r="N626" s="24">
        <v>70.2</v>
      </c>
      <c r="O626" s="24">
        <v>128</v>
      </c>
      <c r="P626" s="33">
        <f t="shared" si="9"/>
        <v>21.9</v>
      </c>
      <c r="Q626" s="4">
        <v>22.5</v>
      </c>
    </row>
    <row r="627" spans="1:22" x14ac:dyDescent="0.2">
      <c r="D627" s="22" t="s">
        <v>678</v>
      </c>
      <c r="E627" s="24" t="s">
        <v>24</v>
      </c>
      <c r="F627" s="24"/>
      <c r="G627" s="24"/>
      <c r="H627" s="24"/>
      <c r="I627" s="5"/>
      <c r="J627" s="5"/>
      <c r="L627" s="36">
        <v>97</v>
      </c>
      <c r="M627" s="24">
        <v>95</v>
      </c>
      <c r="N627" s="24">
        <v>70</v>
      </c>
      <c r="O627" s="24">
        <v>123</v>
      </c>
      <c r="P627" s="33">
        <f t="shared" si="9"/>
        <v>23</v>
      </c>
      <c r="Q627" s="4">
        <v>23</v>
      </c>
    </row>
    <row r="628" spans="1:22" x14ac:dyDescent="0.2">
      <c r="D628" s="22" t="s">
        <v>681</v>
      </c>
      <c r="E628" s="24" t="s">
        <v>492</v>
      </c>
      <c r="F628" s="24"/>
      <c r="G628" s="24"/>
      <c r="H628" s="24"/>
      <c r="I628" s="5"/>
      <c r="J628" s="5"/>
      <c r="L628" s="36">
        <v>92</v>
      </c>
      <c r="M628" s="24">
        <v>92</v>
      </c>
      <c r="N628" s="24">
        <v>69.2</v>
      </c>
      <c r="O628" s="24">
        <v>118</v>
      </c>
      <c r="P628" s="33">
        <f t="shared" si="9"/>
        <v>21.8</v>
      </c>
      <c r="Q628" s="4">
        <v>23.7</v>
      </c>
      <c r="T628" s="24"/>
      <c r="U628" s="24"/>
      <c r="V628" s="24"/>
    </row>
    <row r="629" spans="1:22" x14ac:dyDescent="0.2">
      <c r="A629">
        <v>1</v>
      </c>
      <c r="B629">
        <v>1</v>
      </c>
      <c r="C629">
        <v>1</v>
      </c>
      <c r="D629" s="22" t="s">
        <v>880</v>
      </c>
      <c r="E629" s="24" t="s">
        <v>26</v>
      </c>
      <c r="F629" s="24">
        <v>99</v>
      </c>
      <c r="G629" s="24">
        <v>97</v>
      </c>
      <c r="H629" s="24">
        <v>80</v>
      </c>
      <c r="I629" s="5">
        <v>-21</v>
      </c>
      <c r="J629" s="5"/>
      <c r="L629" s="36">
        <v>99</v>
      </c>
      <c r="M629" s="24">
        <v>97</v>
      </c>
      <c r="N629" s="24">
        <v>70.2</v>
      </c>
      <c r="O629" s="24">
        <v>128</v>
      </c>
      <c r="P629" s="33">
        <f t="shared" si="9"/>
        <v>23.7</v>
      </c>
      <c r="Q629" s="4"/>
      <c r="T629" s="24" t="s">
        <v>351</v>
      </c>
      <c r="U629" s="24" t="s">
        <v>377</v>
      </c>
    </row>
    <row r="630" spans="1:22" x14ac:dyDescent="0.2">
      <c r="A630">
        <v>2</v>
      </c>
      <c r="B630">
        <v>2</v>
      </c>
      <c r="C630">
        <v>2</v>
      </c>
      <c r="D630" s="22" t="s">
        <v>892</v>
      </c>
      <c r="E630" s="24" t="s">
        <v>492</v>
      </c>
      <c r="F630" s="24">
        <v>83</v>
      </c>
      <c r="G630" s="24">
        <v>83</v>
      </c>
      <c r="H630" s="24">
        <v>65</v>
      </c>
      <c r="I630" s="5">
        <v>81.7</v>
      </c>
      <c r="J630" s="4">
        <v>5</v>
      </c>
      <c r="K630" s="13" t="s">
        <v>104</v>
      </c>
      <c r="L630" s="34">
        <v>83</v>
      </c>
      <c r="M630" s="24">
        <v>83</v>
      </c>
      <c r="N630" s="24">
        <v>69.2</v>
      </c>
      <c r="O630" s="24">
        <v>118</v>
      </c>
      <c r="P630" s="4">
        <f t="shared" si="9"/>
        <v>13.2</v>
      </c>
      <c r="Q630" s="4"/>
      <c r="T630" s="24" t="s">
        <v>465</v>
      </c>
      <c r="U630" s="24" t="s">
        <v>662</v>
      </c>
      <c r="V630" s="24"/>
    </row>
    <row r="631" spans="1:22" x14ac:dyDescent="0.2">
      <c r="A631">
        <v>3</v>
      </c>
      <c r="B631">
        <v>3</v>
      </c>
      <c r="C631">
        <v>3</v>
      </c>
      <c r="D631" s="22" t="s">
        <v>906</v>
      </c>
      <c r="E631" s="24" t="s">
        <v>23</v>
      </c>
      <c r="F631" s="24">
        <v>89</v>
      </c>
      <c r="G631" s="24">
        <v>89</v>
      </c>
      <c r="H631" s="24">
        <v>71</v>
      </c>
      <c r="I631" s="5">
        <v>49.5</v>
      </c>
      <c r="J631" s="5"/>
      <c r="L631" s="36">
        <v>89</v>
      </c>
      <c r="M631" s="24">
        <v>89</v>
      </c>
      <c r="N631" s="24">
        <v>68.900000000000006</v>
      </c>
      <c r="O631" s="24">
        <v>126</v>
      </c>
      <c r="P631" s="33">
        <f t="shared" si="9"/>
        <v>18</v>
      </c>
      <c r="Q631" s="24"/>
      <c r="T631" s="24" t="s">
        <v>350</v>
      </c>
      <c r="U631" s="24" t="s">
        <v>343</v>
      </c>
      <c r="V631" s="24" t="s">
        <v>373</v>
      </c>
    </row>
    <row r="632" spans="1:22" x14ac:dyDescent="0.2">
      <c r="A632">
        <v>4</v>
      </c>
      <c r="B632">
        <v>4</v>
      </c>
      <c r="C632">
        <v>4</v>
      </c>
      <c r="D632" s="22" t="s">
        <v>926</v>
      </c>
      <c r="E632" s="24" t="s">
        <v>24</v>
      </c>
      <c r="F632" s="24">
        <v>93</v>
      </c>
      <c r="G632" s="24">
        <v>93</v>
      </c>
      <c r="H632" s="24">
        <v>75</v>
      </c>
      <c r="I632" s="5">
        <v>-6.4</v>
      </c>
      <c r="J632" s="5"/>
      <c r="K632" s="29" t="s">
        <v>930</v>
      </c>
      <c r="L632" s="36">
        <v>93</v>
      </c>
      <c r="M632" s="24">
        <v>93</v>
      </c>
      <c r="N632" s="24">
        <v>70</v>
      </c>
      <c r="O632" s="24">
        <v>123</v>
      </c>
      <c r="P632" s="33">
        <f t="shared" si="9"/>
        <v>21.1</v>
      </c>
      <c r="Q632" s="24"/>
      <c r="T632" s="24" t="s">
        <v>434</v>
      </c>
      <c r="U632" s="24" t="s">
        <v>346</v>
      </c>
      <c r="V632" s="24" t="s">
        <v>460</v>
      </c>
    </row>
    <row r="633" spans="1:22" x14ac:dyDescent="0.2">
      <c r="A633">
        <v>5</v>
      </c>
      <c r="B633">
        <v>5</v>
      </c>
      <c r="C633">
        <v>5</v>
      </c>
      <c r="D633" s="22" t="s">
        <v>941</v>
      </c>
      <c r="E633" s="24" t="s">
        <v>492</v>
      </c>
      <c r="F633" s="24">
        <v>95</v>
      </c>
      <c r="G633" s="24">
        <v>92</v>
      </c>
      <c r="H633" s="24">
        <v>77</v>
      </c>
      <c r="I633" s="5">
        <v>-19</v>
      </c>
      <c r="J633" s="5"/>
      <c r="L633" s="36">
        <v>95</v>
      </c>
      <c r="M633" s="24">
        <v>92</v>
      </c>
      <c r="N633" s="24">
        <v>69.2</v>
      </c>
      <c r="O633" s="24">
        <v>118</v>
      </c>
      <c r="P633" s="33">
        <f t="shared" si="9"/>
        <v>21.8</v>
      </c>
      <c r="Q633" s="24"/>
      <c r="T633" s="24" t="s">
        <v>378</v>
      </c>
      <c r="U633" s="24" t="s">
        <v>707</v>
      </c>
      <c r="V633" t="s">
        <v>562</v>
      </c>
    </row>
    <row r="634" spans="1:22" x14ac:dyDescent="0.2">
      <c r="A634">
        <v>6</v>
      </c>
      <c r="B634">
        <v>6</v>
      </c>
      <c r="C634">
        <v>6</v>
      </c>
      <c r="D634" s="22" t="s">
        <v>977</v>
      </c>
      <c r="E634" s="24" t="s">
        <v>185</v>
      </c>
      <c r="F634" s="24">
        <v>96</v>
      </c>
      <c r="G634" s="24">
        <v>93</v>
      </c>
      <c r="H634" s="24">
        <v>77</v>
      </c>
      <c r="I634" s="5">
        <v>-19.350000000000001</v>
      </c>
      <c r="J634" s="4"/>
      <c r="K634" s="29" t="s">
        <v>1012</v>
      </c>
      <c r="L634" s="35">
        <v>96</v>
      </c>
      <c r="M634" s="24">
        <v>93</v>
      </c>
      <c r="N634" s="24">
        <v>69</v>
      </c>
      <c r="O634" s="24">
        <v>123</v>
      </c>
      <c r="P634" s="33">
        <f t="shared" si="9"/>
        <v>22</v>
      </c>
      <c r="Q634" s="24"/>
      <c r="T634" s="24" t="s">
        <v>342</v>
      </c>
      <c r="U634" s="24" t="s">
        <v>382</v>
      </c>
      <c r="V634" t="s">
        <v>894</v>
      </c>
    </row>
    <row r="635" spans="1:22" x14ac:dyDescent="0.2">
      <c r="A635">
        <v>7</v>
      </c>
      <c r="B635">
        <v>7</v>
      </c>
      <c r="C635">
        <v>7</v>
      </c>
      <c r="D635" s="22" t="s">
        <v>1043</v>
      </c>
      <c r="E635" s="24" t="s">
        <v>26</v>
      </c>
      <c r="F635" s="24">
        <v>98</v>
      </c>
      <c r="G635" s="24">
        <v>94</v>
      </c>
      <c r="H635" s="24">
        <v>79</v>
      </c>
      <c r="I635" s="5">
        <v>-22</v>
      </c>
      <c r="J635" s="5"/>
      <c r="K635" s="29" t="s">
        <v>1060</v>
      </c>
      <c r="L635" s="36">
        <v>98</v>
      </c>
      <c r="M635" s="24">
        <v>94</v>
      </c>
      <c r="N635" s="24">
        <v>70.2</v>
      </c>
      <c r="O635" s="24">
        <v>128</v>
      </c>
      <c r="P635" s="33">
        <f t="shared" si="9"/>
        <v>21</v>
      </c>
      <c r="Q635" s="24"/>
      <c r="T635" s="24" t="s">
        <v>708</v>
      </c>
      <c r="U635" s="24" t="s">
        <v>345</v>
      </c>
      <c r="V635" s="24" t="s">
        <v>722</v>
      </c>
    </row>
    <row r="636" spans="1:22" x14ac:dyDescent="0.2">
      <c r="A636">
        <v>8</v>
      </c>
      <c r="B636">
        <v>8</v>
      </c>
      <c r="C636">
        <v>8</v>
      </c>
      <c r="D636" s="22" t="s">
        <v>1069</v>
      </c>
      <c r="E636" s="24" t="s">
        <v>23</v>
      </c>
      <c r="F636" s="24">
        <v>94</v>
      </c>
      <c r="G636" s="24">
        <v>94</v>
      </c>
      <c r="H636" s="24">
        <v>74</v>
      </c>
      <c r="I636" s="5">
        <v>-22.35</v>
      </c>
      <c r="J636" s="5"/>
      <c r="K636" s="29" t="s">
        <v>1072</v>
      </c>
      <c r="L636" s="36">
        <v>94</v>
      </c>
      <c r="M636" s="24">
        <v>94</v>
      </c>
      <c r="N636" s="24">
        <v>68.900000000000006</v>
      </c>
      <c r="O636" s="24">
        <v>126</v>
      </c>
      <c r="P636" s="33">
        <f t="shared" si="9"/>
        <v>22.5</v>
      </c>
      <c r="Q636" s="24"/>
      <c r="T636" s="24" t="s">
        <v>378</v>
      </c>
      <c r="U636" s="24" t="s">
        <v>742</v>
      </c>
      <c r="V636" s="24" t="s">
        <v>931</v>
      </c>
    </row>
    <row r="637" spans="1:22" x14ac:dyDescent="0.2">
      <c r="A637">
        <v>9</v>
      </c>
      <c r="B637">
        <v>9</v>
      </c>
      <c r="C637">
        <v>9</v>
      </c>
      <c r="D637" s="22" t="s">
        <v>1090</v>
      </c>
      <c r="E637" s="24" t="s">
        <v>24</v>
      </c>
      <c r="F637" s="24">
        <v>87</v>
      </c>
      <c r="G637" s="24">
        <v>87</v>
      </c>
      <c r="H637" s="24">
        <v>68</v>
      </c>
      <c r="I637" s="5">
        <v>-2.75</v>
      </c>
      <c r="J637" s="5"/>
      <c r="L637" s="36">
        <v>87</v>
      </c>
      <c r="M637" s="24">
        <v>87</v>
      </c>
      <c r="N637" s="24">
        <v>70</v>
      </c>
      <c r="O637" s="24">
        <v>123</v>
      </c>
      <c r="P637" s="33">
        <f t="shared" si="9"/>
        <v>15.6</v>
      </c>
      <c r="Q637" s="24"/>
      <c r="T637" s="24" t="s">
        <v>441</v>
      </c>
      <c r="U637" s="24" t="s">
        <v>706</v>
      </c>
      <c r="V637" s="24" t="s">
        <v>353</v>
      </c>
    </row>
    <row r="638" spans="1:22" x14ac:dyDescent="0.2">
      <c r="A638">
        <v>10</v>
      </c>
      <c r="B638">
        <v>10</v>
      </c>
      <c r="C638">
        <v>10</v>
      </c>
      <c r="D638" s="22" t="s">
        <v>1143</v>
      </c>
      <c r="E638" s="24" t="s">
        <v>492</v>
      </c>
      <c r="F638" s="24">
        <v>85</v>
      </c>
      <c r="G638" s="24">
        <v>82</v>
      </c>
      <c r="H638" s="24">
        <v>67</v>
      </c>
      <c r="I638" s="5">
        <v>71.75</v>
      </c>
      <c r="J638" s="5"/>
      <c r="K638" s="13" t="s">
        <v>1145</v>
      </c>
      <c r="L638" s="36">
        <v>85</v>
      </c>
      <c r="M638" s="24">
        <v>82</v>
      </c>
      <c r="N638" s="24">
        <v>69.2</v>
      </c>
      <c r="O638" s="24">
        <v>118</v>
      </c>
      <c r="P638" s="33">
        <f t="shared" si="9"/>
        <v>12.3</v>
      </c>
      <c r="Q638" s="24"/>
      <c r="T638" s="24" t="s">
        <v>717</v>
      </c>
      <c r="U638" s="24" t="s">
        <v>373</v>
      </c>
      <c r="V638" s="24" t="s">
        <v>784</v>
      </c>
    </row>
    <row r="639" spans="1:22" x14ac:dyDescent="0.2">
      <c r="A639">
        <v>11</v>
      </c>
      <c r="B639">
        <v>11</v>
      </c>
      <c r="C639">
        <v>11</v>
      </c>
      <c r="D639" s="22" t="s">
        <v>1191</v>
      </c>
      <c r="E639" s="24" t="s">
        <v>26</v>
      </c>
      <c r="F639" s="24">
        <v>96</v>
      </c>
      <c r="G639" s="24">
        <v>92</v>
      </c>
      <c r="H639" s="24">
        <v>78</v>
      </c>
      <c r="I639" s="5">
        <v>0.65</v>
      </c>
      <c r="J639" s="4"/>
      <c r="K639" s="13" t="s">
        <v>1194</v>
      </c>
      <c r="L639" s="36">
        <v>96</v>
      </c>
      <c r="M639" s="24">
        <v>92</v>
      </c>
      <c r="N639" s="24">
        <v>70.2</v>
      </c>
      <c r="O639" s="24">
        <v>128</v>
      </c>
      <c r="P639" s="33">
        <f t="shared" si="9"/>
        <v>19.2</v>
      </c>
      <c r="Q639" s="24"/>
      <c r="T639" s="24" t="s">
        <v>812</v>
      </c>
      <c r="U639" s="24" t="s">
        <v>387</v>
      </c>
      <c r="V639" s="24" t="s">
        <v>699</v>
      </c>
    </row>
    <row r="640" spans="1:22" x14ac:dyDescent="0.2">
      <c r="A640">
        <v>12</v>
      </c>
      <c r="B640">
        <v>12</v>
      </c>
      <c r="C640">
        <v>12</v>
      </c>
      <c r="D640" s="22" t="s">
        <v>1234</v>
      </c>
      <c r="E640" s="24" t="s">
        <v>24</v>
      </c>
      <c r="F640" s="24">
        <v>93</v>
      </c>
      <c r="G640" s="24">
        <v>91</v>
      </c>
      <c r="H640" s="24">
        <v>76</v>
      </c>
      <c r="I640" s="5">
        <v>-16.7</v>
      </c>
      <c r="J640" s="5"/>
      <c r="L640" s="36">
        <v>93</v>
      </c>
      <c r="M640" s="24">
        <v>91</v>
      </c>
      <c r="N640" s="24">
        <v>70</v>
      </c>
      <c r="O640" s="24">
        <v>123</v>
      </c>
      <c r="P640" s="33">
        <f t="shared" si="9"/>
        <v>19.3</v>
      </c>
      <c r="Q640" s="24"/>
      <c r="T640" s="24" t="s">
        <v>772</v>
      </c>
      <c r="U640" s="24" t="s">
        <v>788</v>
      </c>
      <c r="V640" s="24" t="s">
        <v>344</v>
      </c>
    </row>
    <row r="641" spans="4:22" x14ac:dyDescent="0.2">
      <c r="D641" s="22"/>
      <c r="E641" s="24"/>
      <c r="F641" s="24"/>
      <c r="G641" s="24"/>
      <c r="H641" s="24"/>
      <c r="I641" s="5"/>
      <c r="J641" s="5"/>
      <c r="L641" s="22"/>
      <c r="M641" s="24"/>
      <c r="N641" s="24"/>
      <c r="O641" s="24"/>
      <c r="P641" s="33"/>
      <c r="Q641" s="24"/>
      <c r="T641" s="24"/>
      <c r="U641" s="24"/>
    </row>
    <row r="642" spans="4:22" x14ac:dyDescent="0.2">
      <c r="D642" s="22"/>
      <c r="E642" s="24"/>
      <c r="F642" s="24"/>
      <c r="G642" s="24"/>
      <c r="H642" s="24"/>
      <c r="I642" s="5"/>
      <c r="J642" s="5"/>
      <c r="L642" s="36"/>
      <c r="M642" s="24"/>
      <c r="N642" s="24"/>
      <c r="O642" s="24"/>
      <c r="P642" s="33"/>
      <c r="Q642" s="24"/>
      <c r="T642" s="24"/>
      <c r="U642" s="24"/>
    </row>
    <row r="643" spans="4:22" x14ac:dyDescent="0.2">
      <c r="D643" s="22"/>
      <c r="E643" s="24"/>
      <c r="F643" s="24"/>
      <c r="G643" s="24"/>
      <c r="H643" s="24"/>
      <c r="I643" s="5"/>
      <c r="J643" s="5"/>
      <c r="L643" s="36"/>
      <c r="M643" s="24"/>
      <c r="N643" s="24"/>
      <c r="O643" s="24"/>
      <c r="P643" s="33"/>
      <c r="Q643" s="24"/>
      <c r="T643" s="24"/>
      <c r="U643" s="24"/>
    </row>
    <row r="644" spans="4:22" x14ac:dyDescent="0.2">
      <c r="D644" s="22"/>
      <c r="E644" s="24"/>
      <c r="F644" s="24"/>
      <c r="G644" s="24"/>
      <c r="H644" s="24"/>
      <c r="I644" s="5"/>
      <c r="J644" s="5"/>
      <c r="L644" s="35"/>
      <c r="M644" s="24"/>
      <c r="N644" s="24"/>
      <c r="O644" s="24"/>
      <c r="P644" s="33"/>
      <c r="Q644" s="24"/>
      <c r="T644" s="24"/>
      <c r="U644" s="24"/>
    </row>
    <row r="645" spans="4:22" x14ac:dyDescent="0.2">
      <c r="D645" s="22"/>
      <c r="E645" s="24"/>
      <c r="F645" s="24"/>
      <c r="G645" s="24"/>
      <c r="H645" s="24"/>
      <c r="I645" s="5"/>
      <c r="J645" s="5"/>
      <c r="L645" s="36"/>
      <c r="M645" s="24"/>
      <c r="N645" s="24"/>
      <c r="O645" s="24"/>
      <c r="P645" s="33"/>
      <c r="Q645" s="24"/>
      <c r="T645" s="24"/>
      <c r="U645" s="24"/>
      <c r="V645" s="24"/>
    </row>
    <row r="646" spans="4:22" x14ac:dyDescent="0.2">
      <c r="D646" s="22"/>
      <c r="E646" s="24"/>
      <c r="F646" s="24"/>
      <c r="G646" s="24"/>
      <c r="H646" s="24"/>
      <c r="I646" s="5"/>
      <c r="J646" s="5"/>
      <c r="L646" s="36"/>
      <c r="M646" s="24"/>
      <c r="N646" s="24"/>
      <c r="O646" s="24"/>
      <c r="P646" s="33"/>
      <c r="Q646" s="24"/>
      <c r="T646" s="24"/>
      <c r="U646" s="24"/>
      <c r="V646" s="24"/>
    </row>
    <row r="647" spans="4:22" x14ac:dyDescent="0.2">
      <c r="D647" s="22"/>
      <c r="E647" s="24"/>
      <c r="F647" s="24"/>
      <c r="G647" s="24"/>
      <c r="I647" s="5"/>
      <c r="J647" s="5"/>
      <c r="L647" s="36"/>
      <c r="M647" s="24"/>
      <c r="N647" s="24"/>
      <c r="O647" s="24"/>
      <c r="P647" s="33"/>
      <c r="Q647" s="24"/>
      <c r="T647" s="24"/>
      <c r="U647" s="24"/>
    </row>
    <row r="648" spans="4:22" x14ac:dyDescent="0.2">
      <c r="D648" s="23"/>
      <c r="E648" s="24"/>
      <c r="F648" s="24"/>
      <c r="G648" s="24"/>
      <c r="H648" s="24"/>
      <c r="I648" s="5"/>
      <c r="J648" s="5"/>
      <c r="L648" s="18"/>
      <c r="M648" s="24"/>
      <c r="N648" s="24"/>
      <c r="O648" s="24"/>
      <c r="P648" s="33"/>
      <c r="T648" s="24"/>
      <c r="U648" s="24"/>
    </row>
    <row r="649" spans="4:22" x14ac:dyDescent="0.2">
      <c r="D649" s="23"/>
      <c r="E649" s="24"/>
      <c r="F649" s="24"/>
      <c r="G649" s="24"/>
      <c r="H649" s="24"/>
      <c r="I649" s="5"/>
      <c r="J649" s="5"/>
      <c r="L649" s="18"/>
      <c r="M649" s="24"/>
      <c r="N649" s="24"/>
      <c r="O649" s="24"/>
      <c r="P649" s="33"/>
      <c r="T649" s="24"/>
      <c r="U649" s="24"/>
    </row>
    <row r="650" spans="4:22" x14ac:dyDescent="0.2">
      <c r="D650" s="23"/>
      <c r="E650" s="24"/>
      <c r="F650" s="24"/>
      <c r="G650" s="24"/>
      <c r="H650" s="24"/>
      <c r="I650" s="5"/>
      <c r="J650" s="5"/>
      <c r="L650" s="18"/>
      <c r="M650" s="24"/>
      <c r="N650" s="24"/>
      <c r="O650" s="24"/>
      <c r="P650" s="33"/>
      <c r="T650" s="24"/>
      <c r="U650" s="24"/>
      <c r="V650" s="24"/>
    </row>
    <row r="651" spans="4:22" x14ac:dyDescent="0.2">
      <c r="D651" s="23"/>
      <c r="E651" s="24"/>
      <c r="F651" s="24"/>
      <c r="G651" s="24"/>
      <c r="H651" s="24"/>
      <c r="I651" s="5"/>
      <c r="J651" s="5"/>
      <c r="L651" s="18"/>
      <c r="M651" s="24"/>
      <c r="N651" s="24"/>
      <c r="O651" s="24"/>
      <c r="P651" s="33"/>
      <c r="T651" s="24"/>
      <c r="U651" s="24"/>
    </row>
    <row r="652" spans="4:22" x14ac:dyDescent="0.2">
      <c r="D652" s="23"/>
      <c r="E652" s="24"/>
      <c r="F652" s="24"/>
      <c r="G652" s="24"/>
      <c r="H652" s="24"/>
      <c r="I652" s="5"/>
      <c r="J652" s="5"/>
      <c r="L652" s="18"/>
      <c r="M652" s="24"/>
      <c r="N652" s="24"/>
      <c r="O652" s="24"/>
      <c r="P652" s="33"/>
      <c r="T652" s="24"/>
      <c r="U652" s="24"/>
    </row>
    <row r="653" spans="4:22" x14ac:dyDescent="0.2">
      <c r="D653" s="23"/>
      <c r="E653" s="24"/>
      <c r="F653" s="24"/>
      <c r="G653" s="24"/>
      <c r="H653" s="24"/>
      <c r="I653" s="5"/>
      <c r="J653" s="5"/>
      <c r="L653" s="18"/>
      <c r="M653" s="24"/>
      <c r="N653" s="24"/>
      <c r="O653" s="24"/>
      <c r="P653" s="33"/>
      <c r="T653" s="24"/>
      <c r="U653" s="24"/>
    </row>
    <row r="654" spans="4:22" x14ac:dyDescent="0.2">
      <c r="D654" s="23"/>
      <c r="E654" s="24"/>
      <c r="F654" s="24"/>
      <c r="G654" s="24"/>
      <c r="H654" s="24"/>
      <c r="I654" s="5"/>
      <c r="J654" s="5"/>
      <c r="L654" s="18"/>
      <c r="M654" s="24"/>
      <c r="N654" s="24"/>
      <c r="O654" s="24"/>
      <c r="P654" s="33"/>
      <c r="T654" s="24"/>
      <c r="U654" s="24"/>
      <c r="V654" s="24"/>
    </row>
    <row r="655" spans="4:22" x14ac:dyDescent="0.2">
      <c r="D655" s="23"/>
      <c r="E655" s="24"/>
      <c r="F655" s="24"/>
      <c r="G655" s="24"/>
      <c r="H655" s="24"/>
      <c r="I655" s="5"/>
      <c r="J655" s="5"/>
      <c r="L655" s="18"/>
      <c r="M655" s="24"/>
      <c r="N655" s="24"/>
      <c r="O655" s="24"/>
      <c r="P655" s="33"/>
      <c r="T655" s="24"/>
      <c r="U655" s="24"/>
      <c r="V655" s="24"/>
    </row>
    <row r="656" spans="4:22" x14ac:dyDescent="0.2">
      <c r="D656" s="23"/>
      <c r="E656" s="24"/>
      <c r="F656" s="24"/>
      <c r="G656" s="24"/>
      <c r="H656" s="24"/>
      <c r="I656" s="5"/>
      <c r="J656" s="5"/>
      <c r="L656" s="18"/>
      <c r="M656" s="24"/>
      <c r="N656" s="24"/>
      <c r="O656" s="24"/>
      <c r="P656" s="33"/>
    </row>
    <row r="657" spans="4:16" x14ac:dyDescent="0.2">
      <c r="D657" s="23"/>
      <c r="E657" s="24"/>
      <c r="F657" s="24"/>
      <c r="G657" s="24"/>
      <c r="H657" s="24"/>
      <c r="I657" s="5"/>
      <c r="J657" s="5"/>
      <c r="L657" s="18"/>
      <c r="M657" s="24"/>
      <c r="N657" s="24"/>
      <c r="O657" s="24"/>
      <c r="P657" s="33"/>
    </row>
    <row r="658" spans="4:16" x14ac:dyDescent="0.2">
      <c r="D658" s="23"/>
      <c r="E658" s="24"/>
      <c r="F658" s="24"/>
      <c r="G658" s="24"/>
      <c r="H658" s="24"/>
      <c r="I658" s="5"/>
      <c r="J658" s="5"/>
      <c r="L658" s="18"/>
      <c r="M658" s="24"/>
      <c r="N658" s="24"/>
      <c r="O658" s="24"/>
      <c r="P658" s="33"/>
    </row>
    <row r="659" spans="4:16" x14ac:dyDescent="0.2">
      <c r="D659" s="23"/>
      <c r="E659" s="24"/>
      <c r="F659" s="24"/>
      <c r="G659" s="24"/>
      <c r="I659" s="5"/>
      <c r="J659" s="5"/>
    </row>
    <row r="660" spans="4:16" x14ac:dyDescent="0.2">
      <c r="I660" s="5"/>
      <c r="J660" s="5"/>
    </row>
    <row r="661" spans="4:16" x14ac:dyDescent="0.2">
      <c r="I661" s="5"/>
      <c r="J661" s="5"/>
    </row>
    <row r="662" spans="4:16" x14ac:dyDescent="0.2">
      <c r="I662" s="5"/>
      <c r="J662" s="5"/>
    </row>
    <row r="663" spans="4:16" x14ac:dyDescent="0.2">
      <c r="I663" s="5"/>
      <c r="J663" s="5"/>
    </row>
    <row r="664" spans="4:16" x14ac:dyDescent="0.2">
      <c r="I664" s="5"/>
      <c r="J664" s="5"/>
    </row>
    <row r="665" spans="4:16" x14ac:dyDescent="0.2">
      <c r="I665" s="5"/>
      <c r="J665" s="5"/>
    </row>
    <row r="666" spans="4:16" x14ac:dyDescent="0.2">
      <c r="I666" s="5"/>
      <c r="J666" s="5"/>
    </row>
    <row r="667" spans="4:16" x14ac:dyDescent="0.2">
      <c r="I667" s="5"/>
      <c r="J667" s="5"/>
    </row>
    <row r="668" spans="4:16" x14ac:dyDescent="0.2">
      <c r="I668" s="5"/>
      <c r="J668" s="5"/>
    </row>
    <row r="669" spans="4:16" x14ac:dyDescent="0.2">
      <c r="I669" s="5"/>
      <c r="J669" s="5"/>
    </row>
    <row r="670" spans="4:16" x14ac:dyDescent="0.2">
      <c r="I670" s="5"/>
      <c r="J670" s="5"/>
    </row>
    <row r="671" spans="4:16" x14ac:dyDescent="0.2">
      <c r="I671" s="5"/>
      <c r="J671" s="5"/>
    </row>
    <row r="672" spans="4:16" x14ac:dyDescent="0.2">
      <c r="I672" s="5"/>
      <c r="J672" s="5"/>
    </row>
    <row r="673" spans="9:10" x14ac:dyDescent="0.2">
      <c r="I673" s="5"/>
      <c r="J673" s="5"/>
    </row>
    <row r="674" spans="9:10" x14ac:dyDescent="0.2">
      <c r="I674" s="5"/>
      <c r="J674" s="5"/>
    </row>
    <row r="675" spans="9:10" x14ac:dyDescent="0.2">
      <c r="I675" s="5"/>
      <c r="J675" s="5"/>
    </row>
    <row r="676" spans="9:10" x14ac:dyDescent="0.2">
      <c r="I676" s="5"/>
      <c r="J676" s="5"/>
    </row>
    <row r="677" spans="9:10" x14ac:dyDescent="0.2">
      <c r="I677" s="5"/>
      <c r="J677" s="5"/>
    </row>
    <row r="678" spans="9:10" x14ac:dyDescent="0.2">
      <c r="I678" s="5"/>
      <c r="J678" s="5"/>
    </row>
    <row r="679" spans="9:10" x14ac:dyDescent="0.2">
      <c r="I679" s="5"/>
      <c r="J679" s="5"/>
    </row>
    <row r="680" spans="9:10" x14ac:dyDescent="0.2">
      <c r="I680" s="5"/>
      <c r="J680" s="5"/>
    </row>
    <row r="681" spans="9:10" x14ac:dyDescent="0.2">
      <c r="I681" s="5"/>
      <c r="J681" s="5"/>
    </row>
    <row r="682" spans="9:10" x14ac:dyDescent="0.2">
      <c r="I682" s="5"/>
      <c r="J682" s="5"/>
    </row>
    <row r="683" spans="9:10" x14ac:dyDescent="0.2">
      <c r="I683" s="5"/>
      <c r="J683" s="5"/>
    </row>
    <row r="684" spans="9:10" x14ac:dyDescent="0.2">
      <c r="I684" s="5"/>
      <c r="J684" s="5"/>
    </row>
    <row r="685" spans="9:10" x14ac:dyDescent="0.2">
      <c r="I685" s="5"/>
      <c r="J685" s="5"/>
    </row>
    <row r="686" spans="9:10" x14ac:dyDescent="0.2">
      <c r="I686" s="5"/>
      <c r="J686" s="5"/>
    </row>
    <row r="687" spans="9:10" x14ac:dyDescent="0.2">
      <c r="I687" s="5"/>
      <c r="J687" s="5"/>
    </row>
    <row r="688" spans="9:10" x14ac:dyDescent="0.2">
      <c r="I688" s="5"/>
      <c r="J688" s="5"/>
    </row>
    <row r="689" spans="1:19" x14ac:dyDescent="0.2">
      <c r="I689" s="5"/>
      <c r="J689" s="5"/>
    </row>
    <row r="690" spans="1:19" x14ac:dyDescent="0.2">
      <c r="I690" s="5"/>
      <c r="J690" s="5"/>
    </row>
    <row r="691" spans="1:19" x14ac:dyDescent="0.2">
      <c r="I691" s="5"/>
      <c r="J691" s="5"/>
    </row>
    <row r="692" spans="1:19" x14ac:dyDescent="0.2">
      <c r="I692" s="5"/>
      <c r="J692" s="5"/>
    </row>
    <row r="693" spans="1:19" x14ac:dyDescent="0.2">
      <c r="I693" s="5"/>
      <c r="J693" s="5"/>
    </row>
    <row r="694" spans="1:19" x14ac:dyDescent="0.2">
      <c r="I694" s="5"/>
      <c r="J694" s="5"/>
    </row>
    <row r="695" spans="1:19" x14ac:dyDescent="0.2">
      <c r="I695" s="5"/>
      <c r="J695" s="5"/>
    </row>
    <row r="696" spans="1:19" x14ac:dyDescent="0.2">
      <c r="I696" s="5"/>
      <c r="J696" s="5"/>
    </row>
    <row r="697" spans="1:19" x14ac:dyDescent="0.2">
      <c r="I697" s="5"/>
      <c r="J697" s="5"/>
    </row>
    <row r="698" spans="1:19" x14ac:dyDescent="0.2">
      <c r="I698" s="5"/>
      <c r="J698" s="5"/>
      <c r="P698" s="4"/>
      <c r="Q698" s="4"/>
    </row>
    <row r="699" spans="1:19" x14ac:dyDescent="0.2">
      <c r="I699" s="5"/>
      <c r="J699" s="5"/>
    </row>
    <row r="700" spans="1:19" x14ac:dyDescent="0.2">
      <c r="A700">
        <f>COUNT(A609:A699)</f>
        <v>12</v>
      </c>
      <c r="B700">
        <f>COUNT(B609:B699)</f>
        <v>12</v>
      </c>
      <c r="C700">
        <f>COUNT(C609:C699)</f>
        <v>12</v>
      </c>
      <c r="F700">
        <f>AVERAGE(F609:F699)</f>
        <v>92.333333333333329</v>
      </c>
      <c r="G700">
        <f>AVERAGE(G609:G699)</f>
        <v>90.583333333333329</v>
      </c>
      <c r="H700">
        <f>AVERAGE(H609:H699)</f>
        <v>73.916666666666671</v>
      </c>
      <c r="I700" s="5">
        <f>SUM(I606:I699)</f>
        <v>35.049999999999997</v>
      </c>
      <c r="J700" s="4">
        <f>SUM(J606:J699)</f>
        <v>5</v>
      </c>
      <c r="P700" s="4">
        <f>SUM(Q609:Q618)</f>
        <v>163.6</v>
      </c>
      <c r="Q700" s="4">
        <f>(P700*0.096)-0.05</f>
        <v>15.6556</v>
      </c>
    </row>
    <row r="701" spans="1:19" ht="18" x14ac:dyDescent="0.25">
      <c r="A701" s="3" t="s">
        <v>182</v>
      </c>
      <c r="C701" s="11" t="s">
        <v>34</v>
      </c>
      <c r="D701">
        <v>5792673</v>
      </c>
      <c r="M701" s="18"/>
      <c r="N701" s="18"/>
      <c r="O701" s="18"/>
      <c r="P701" s="18"/>
      <c r="Q701" s="18"/>
    </row>
    <row r="702" spans="1:19" x14ac:dyDescent="0.2">
      <c r="A702" t="s">
        <v>2</v>
      </c>
      <c r="D702" s="4">
        <v>155.19999999999999</v>
      </c>
      <c r="E702" t="s">
        <v>3</v>
      </c>
      <c r="F702" s="4">
        <f>TRUNC(D702*0.096,1)</f>
        <v>14.8</v>
      </c>
      <c r="H702" s="4">
        <f>P800</f>
        <v>145.19999999999999</v>
      </c>
      <c r="K702" s="15"/>
      <c r="M702" s="18"/>
      <c r="N702" s="18"/>
      <c r="O702" s="18"/>
      <c r="P702" s="18"/>
      <c r="Q702" s="18"/>
      <c r="R702" s="18"/>
      <c r="S702" s="18"/>
    </row>
    <row r="703" spans="1:19" x14ac:dyDescent="0.2">
      <c r="A703" t="s">
        <v>4</v>
      </c>
      <c r="D703" s="4">
        <v>145.19999999999999</v>
      </c>
      <c r="E703" t="s">
        <v>5</v>
      </c>
      <c r="F703" s="4">
        <f>TRUNC(D703*0.096,1)</f>
        <v>13.9</v>
      </c>
      <c r="M703" s="18"/>
      <c r="N703" s="18"/>
      <c r="O703" s="18"/>
      <c r="P703" s="18"/>
      <c r="Q703" s="18"/>
      <c r="R703" s="18"/>
      <c r="S703" s="18"/>
    </row>
    <row r="704" spans="1:19" x14ac:dyDescent="0.2">
      <c r="A704" s="1" t="s">
        <v>9</v>
      </c>
      <c r="B704" s="1" t="s">
        <v>6</v>
      </c>
      <c r="C704" s="1" t="s">
        <v>7</v>
      </c>
      <c r="D704" s="1" t="s">
        <v>10</v>
      </c>
      <c r="E704" s="1" t="s">
        <v>11</v>
      </c>
      <c r="F704" s="1" t="s">
        <v>12</v>
      </c>
      <c r="G704" s="1" t="s">
        <v>13</v>
      </c>
      <c r="H704" s="1" t="s">
        <v>7</v>
      </c>
      <c r="I704" s="1" t="s">
        <v>14</v>
      </c>
      <c r="J704" s="1" t="s">
        <v>258</v>
      </c>
      <c r="K704" s="14" t="s">
        <v>125</v>
      </c>
      <c r="L704" s="14" t="s">
        <v>12</v>
      </c>
      <c r="M704" s="1" t="s">
        <v>13</v>
      </c>
      <c r="N704" s="1" t="s">
        <v>15</v>
      </c>
      <c r="O704" s="1" t="s">
        <v>16</v>
      </c>
      <c r="P704" s="1" t="s">
        <v>18</v>
      </c>
      <c r="Q704" s="1" t="s">
        <v>225</v>
      </c>
      <c r="R704" s="18"/>
      <c r="S704" s="18"/>
    </row>
    <row r="705" spans="4:21" x14ac:dyDescent="0.2">
      <c r="M705" s="18"/>
      <c r="N705" s="18"/>
      <c r="O705" s="18"/>
      <c r="P705" s="80"/>
      <c r="Q705" s="18"/>
      <c r="R705" s="56"/>
      <c r="S705" s="18"/>
    </row>
    <row r="706" spans="4:21" x14ac:dyDescent="0.2">
      <c r="D706" s="2"/>
      <c r="E706" t="s">
        <v>20</v>
      </c>
      <c r="I706" s="5">
        <v>-12</v>
      </c>
      <c r="J706" s="5"/>
      <c r="K706" s="14"/>
      <c r="M706" s="18"/>
      <c r="N706" s="18"/>
      <c r="O706" s="18"/>
      <c r="P706" s="18"/>
      <c r="Q706" s="18"/>
      <c r="R706" s="18"/>
      <c r="S706" s="18"/>
    </row>
    <row r="707" spans="4:21" x14ac:dyDescent="0.2">
      <c r="E707" t="s">
        <v>21</v>
      </c>
      <c r="I707" s="5">
        <v>-12</v>
      </c>
      <c r="J707" s="5"/>
      <c r="M707" s="18"/>
      <c r="N707" s="18"/>
      <c r="O707" s="18"/>
      <c r="P707" s="18"/>
      <c r="Q707" s="18"/>
      <c r="R707" s="18"/>
      <c r="S707" s="18"/>
    </row>
    <row r="708" spans="4:21" x14ac:dyDescent="0.2">
      <c r="D708" s="2"/>
      <c r="E708" t="s">
        <v>22</v>
      </c>
      <c r="I708" s="5">
        <v>-15</v>
      </c>
      <c r="J708" s="5"/>
      <c r="M708" s="18"/>
      <c r="N708" s="18"/>
      <c r="O708" s="18"/>
      <c r="P708" s="18"/>
      <c r="Q708" s="18"/>
      <c r="R708" s="18"/>
      <c r="S708" s="18"/>
    </row>
    <row r="709" spans="4:21" x14ac:dyDescent="0.2">
      <c r="D709" s="22" t="s">
        <v>620</v>
      </c>
      <c r="E709" s="24" t="s">
        <v>621</v>
      </c>
      <c r="F709" s="24"/>
      <c r="G709" s="24"/>
      <c r="H709" s="24"/>
      <c r="I709" s="5"/>
      <c r="J709" s="5"/>
      <c r="K709" s="15"/>
      <c r="L709" s="36">
        <v>108</v>
      </c>
      <c r="M709" s="34">
        <v>104</v>
      </c>
      <c r="N709" s="33">
        <v>71</v>
      </c>
      <c r="O709" s="34">
        <v>127</v>
      </c>
      <c r="P709" s="33">
        <f t="shared" ref="P709:P728" si="10">ROUND(((M709-N709)*113/O709),1)</f>
        <v>29.4</v>
      </c>
      <c r="Q709" s="4">
        <v>10.5</v>
      </c>
      <c r="R709" s="18"/>
      <c r="S709" s="18"/>
    </row>
    <row r="710" spans="4:21" x14ac:dyDescent="0.2">
      <c r="D710" s="22" t="s">
        <v>624</v>
      </c>
      <c r="E710" s="24" t="s">
        <v>626</v>
      </c>
      <c r="F710" s="24"/>
      <c r="G710" s="24"/>
      <c r="H710" s="24"/>
      <c r="I710" s="5"/>
      <c r="J710" s="4"/>
      <c r="K710" s="46"/>
      <c r="L710" s="34">
        <v>87</v>
      </c>
      <c r="M710" s="34">
        <v>87</v>
      </c>
      <c r="N710" s="33">
        <v>72.8</v>
      </c>
      <c r="O710" s="34">
        <v>126</v>
      </c>
      <c r="P710" s="33">
        <f t="shared" si="10"/>
        <v>12.7</v>
      </c>
      <c r="Q710" s="4">
        <v>11</v>
      </c>
      <c r="R710" s="18"/>
      <c r="S710" s="18"/>
      <c r="T710" s="18"/>
      <c r="U710" s="18"/>
    </row>
    <row r="711" spans="4:21" x14ac:dyDescent="0.2">
      <c r="D711" s="22" t="s">
        <v>625</v>
      </c>
      <c r="E711" s="24" t="s">
        <v>627</v>
      </c>
      <c r="F711" s="24"/>
      <c r="G711" s="24"/>
      <c r="H711" s="24"/>
      <c r="I711" s="5"/>
      <c r="J711" s="4"/>
      <c r="L711" s="34">
        <v>97</v>
      </c>
      <c r="M711" s="34">
        <v>95</v>
      </c>
      <c r="N711" s="33">
        <v>71.2</v>
      </c>
      <c r="O711" s="34">
        <v>128</v>
      </c>
      <c r="P711" s="33">
        <f t="shared" si="10"/>
        <v>21</v>
      </c>
      <c r="Q711" s="4">
        <v>12.4</v>
      </c>
      <c r="R711" s="18"/>
      <c r="S711" s="18"/>
      <c r="T711" s="18"/>
      <c r="U711" s="18"/>
    </row>
    <row r="712" spans="4:21" x14ac:dyDescent="0.2">
      <c r="D712" s="22" t="s">
        <v>622</v>
      </c>
      <c r="E712" s="24" t="s">
        <v>628</v>
      </c>
      <c r="F712" s="24"/>
      <c r="G712" s="24"/>
      <c r="H712" s="24"/>
      <c r="I712" s="5"/>
      <c r="J712" s="5"/>
      <c r="K712" s="29"/>
      <c r="L712" s="36">
        <v>94</v>
      </c>
      <c r="M712" s="34">
        <v>94</v>
      </c>
      <c r="N712" s="33">
        <v>71.900000000000006</v>
      </c>
      <c r="O712" s="34">
        <v>135</v>
      </c>
      <c r="P712" s="33">
        <f t="shared" si="10"/>
        <v>18.5</v>
      </c>
      <c r="Q712" s="4">
        <v>12.9</v>
      </c>
      <c r="R712" s="18"/>
      <c r="S712" s="18"/>
      <c r="T712" s="18"/>
      <c r="U712" s="18"/>
    </row>
    <row r="713" spans="4:21" x14ac:dyDescent="0.2">
      <c r="D713" s="22" t="s">
        <v>629</v>
      </c>
      <c r="E713" s="24" t="s">
        <v>630</v>
      </c>
      <c r="F713" s="24"/>
      <c r="G713" s="24"/>
      <c r="H713" s="24"/>
      <c r="I713" s="5"/>
      <c r="J713" s="4"/>
      <c r="K713" s="47"/>
      <c r="L713" s="36">
        <v>89</v>
      </c>
      <c r="M713" s="34">
        <v>89</v>
      </c>
      <c r="N713" s="33">
        <v>71.099999999999994</v>
      </c>
      <c r="O713" s="34">
        <v>129</v>
      </c>
      <c r="P713" s="33">
        <f t="shared" si="10"/>
        <v>15.7</v>
      </c>
      <c r="Q713" s="4">
        <v>14</v>
      </c>
      <c r="R713" s="18"/>
      <c r="S713" s="18"/>
      <c r="T713" s="18"/>
      <c r="U713" s="18"/>
    </row>
    <row r="714" spans="4:21" x14ac:dyDescent="0.2">
      <c r="D714" s="22" t="s">
        <v>631</v>
      </c>
      <c r="E714" s="24" t="s">
        <v>632</v>
      </c>
      <c r="F714" s="24"/>
      <c r="G714" s="24"/>
      <c r="H714" s="24"/>
      <c r="I714" s="5"/>
      <c r="J714" s="5"/>
      <c r="L714" s="36">
        <v>112</v>
      </c>
      <c r="M714" s="34">
        <v>106</v>
      </c>
      <c r="N714" s="33">
        <v>71</v>
      </c>
      <c r="O714" s="34">
        <v>132</v>
      </c>
      <c r="P714" s="33">
        <f t="shared" si="10"/>
        <v>30</v>
      </c>
      <c r="Q714" s="24">
        <v>16.100000000000001</v>
      </c>
      <c r="R714" s="18"/>
      <c r="S714" s="18"/>
      <c r="T714" s="18"/>
      <c r="U714" s="18"/>
    </row>
    <row r="715" spans="4:21" x14ac:dyDescent="0.2">
      <c r="D715" s="22" t="s">
        <v>645</v>
      </c>
      <c r="E715" s="24" t="s">
        <v>386</v>
      </c>
      <c r="F715" s="24"/>
      <c r="G715" s="24"/>
      <c r="H715" s="24"/>
      <c r="I715" s="5"/>
      <c r="J715" s="5"/>
      <c r="K715" s="30"/>
      <c r="L715" s="34">
        <v>87</v>
      </c>
      <c r="M715" s="18">
        <v>85</v>
      </c>
      <c r="N715" s="4">
        <v>69</v>
      </c>
      <c r="O715" s="18">
        <v>125</v>
      </c>
      <c r="P715" s="33">
        <f t="shared" si="10"/>
        <v>14.5</v>
      </c>
      <c r="Q715" s="24">
        <v>16.5</v>
      </c>
      <c r="R715" s="18"/>
      <c r="S715" s="18"/>
      <c r="T715" s="18"/>
      <c r="U715" s="18"/>
    </row>
    <row r="716" spans="4:21" x14ac:dyDescent="0.2">
      <c r="D716" s="22" t="s">
        <v>650</v>
      </c>
      <c r="E716" s="24" t="s">
        <v>184</v>
      </c>
      <c r="F716" s="24"/>
      <c r="G716" s="24"/>
      <c r="H716" s="24"/>
      <c r="I716" s="5"/>
      <c r="J716" s="5"/>
      <c r="K716" s="30"/>
      <c r="L716" s="34">
        <v>86</v>
      </c>
      <c r="M716" s="18">
        <v>86</v>
      </c>
      <c r="N716" s="4">
        <v>69.3</v>
      </c>
      <c r="O716" s="18">
        <v>123</v>
      </c>
      <c r="P716" s="33">
        <f t="shared" si="10"/>
        <v>15.3</v>
      </c>
      <c r="Q716" s="4">
        <v>16.600000000000001</v>
      </c>
      <c r="R716" s="18"/>
      <c r="S716" s="18"/>
      <c r="T716" s="18"/>
      <c r="U716" s="18"/>
    </row>
    <row r="717" spans="4:21" x14ac:dyDescent="0.2">
      <c r="D717" s="22" t="s">
        <v>652</v>
      </c>
      <c r="E717" s="24" t="s">
        <v>461</v>
      </c>
      <c r="F717" s="24"/>
      <c r="G717" s="24"/>
      <c r="H717" s="24"/>
      <c r="I717" s="5"/>
      <c r="J717" s="5"/>
      <c r="K717" s="15"/>
      <c r="L717" s="34">
        <v>89</v>
      </c>
      <c r="M717" s="18">
        <v>89</v>
      </c>
      <c r="N717" s="4">
        <v>69.599999999999994</v>
      </c>
      <c r="O717" s="18">
        <v>124</v>
      </c>
      <c r="P717" s="33">
        <f t="shared" si="10"/>
        <v>17.7</v>
      </c>
      <c r="Q717" s="24">
        <v>17.100000000000001</v>
      </c>
      <c r="R717" s="18"/>
      <c r="S717" s="18"/>
      <c r="T717" s="18"/>
      <c r="U717" s="18"/>
    </row>
    <row r="718" spans="4:21" x14ac:dyDescent="0.2">
      <c r="D718" s="22" t="s">
        <v>657</v>
      </c>
      <c r="E718" s="24" t="s">
        <v>461</v>
      </c>
      <c r="F718" s="24"/>
      <c r="G718" s="24"/>
      <c r="H718" s="24"/>
      <c r="I718" s="5"/>
      <c r="J718" s="4"/>
      <c r="K718" s="15"/>
      <c r="L718" s="34">
        <v>85</v>
      </c>
      <c r="M718" s="18">
        <v>85</v>
      </c>
      <c r="N718" s="4">
        <v>69.599999999999994</v>
      </c>
      <c r="O718" s="18">
        <v>124</v>
      </c>
      <c r="P718" s="33">
        <f t="shared" si="10"/>
        <v>14</v>
      </c>
      <c r="Q718" s="4">
        <v>18.100000000000001</v>
      </c>
      <c r="R718" s="18"/>
      <c r="S718" s="18"/>
      <c r="T718" s="18"/>
      <c r="U718" s="18"/>
    </row>
    <row r="719" spans="4:21" x14ac:dyDescent="0.2">
      <c r="D719" s="22" t="s">
        <v>660</v>
      </c>
      <c r="E719" s="24" t="s">
        <v>184</v>
      </c>
      <c r="F719" s="24"/>
      <c r="G719" s="24"/>
      <c r="H719" s="24"/>
      <c r="I719" s="5"/>
      <c r="J719" s="5"/>
      <c r="K719" s="48"/>
      <c r="L719" s="34">
        <v>91</v>
      </c>
      <c r="M719" s="34">
        <v>87</v>
      </c>
      <c r="N719" s="4">
        <v>69.3</v>
      </c>
      <c r="O719" s="18">
        <v>123</v>
      </c>
      <c r="P719" s="33">
        <f t="shared" si="10"/>
        <v>16.3</v>
      </c>
      <c r="Q719" s="4">
        <v>18.100000000000001</v>
      </c>
      <c r="R719" s="18"/>
      <c r="S719" s="18"/>
      <c r="T719" s="18"/>
      <c r="U719" s="18"/>
    </row>
    <row r="720" spans="4:21" x14ac:dyDescent="0.2">
      <c r="D720" s="22" t="s">
        <v>664</v>
      </c>
      <c r="E720" s="24" t="s">
        <v>23</v>
      </c>
      <c r="F720" s="24"/>
      <c r="G720" s="24"/>
      <c r="H720" s="24"/>
      <c r="I720" s="5"/>
      <c r="J720" s="5"/>
      <c r="L720" s="34">
        <v>94</v>
      </c>
      <c r="M720" s="34">
        <v>94</v>
      </c>
      <c r="N720" s="33">
        <v>69</v>
      </c>
      <c r="O720" s="34">
        <v>126</v>
      </c>
      <c r="P720" s="33">
        <f t="shared" si="10"/>
        <v>22.4</v>
      </c>
      <c r="Q720" s="4">
        <v>18.2</v>
      </c>
      <c r="R720" s="18"/>
      <c r="S720" s="18"/>
      <c r="T720" s="18"/>
      <c r="U720" s="18"/>
    </row>
    <row r="721" spans="1:23" x14ac:dyDescent="0.2">
      <c r="D721" s="22" t="s">
        <v>665</v>
      </c>
      <c r="E721" s="24" t="s">
        <v>492</v>
      </c>
      <c r="F721" s="24"/>
      <c r="G721" s="24"/>
      <c r="H721" s="24"/>
      <c r="I721" s="5"/>
      <c r="J721" s="5"/>
      <c r="K721" s="15"/>
      <c r="L721" s="34">
        <v>86</v>
      </c>
      <c r="M721" s="18">
        <v>86</v>
      </c>
      <c r="N721" s="4">
        <v>69.2</v>
      </c>
      <c r="O721" s="18">
        <v>118</v>
      </c>
      <c r="P721" s="33">
        <f t="shared" si="10"/>
        <v>16.100000000000001</v>
      </c>
      <c r="Q721" s="4">
        <v>18.5</v>
      </c>
      <c r="R721" s="18"/>
      <c r="S721" s="18"/>
      <c r="T721" s="18"/>
      <c r="U721" s="18"/>
    </row>
    <row r="722" spans="1:23" x14ac:dyDescent="0.2">
      <c r="D722" s="31" t="s">
        <v>667</v>
      </c>
      <c r="E722" s="24" t="s">
        <v>530</v>
      </c>
      <c r="F722" s="24"/>
      <c r="G722" s="24"/>
      <c r="H722" s="24"/>
      <c r="I722" s="5"/>
      <c r="J722" s="5"/>
      <c r="L722" s="34">
        <v>89</v>
      </c>
      <c r="M722" s="34">
        <v>88</v>
      </c>
      <c r="N722" s="33">
        <v>69.400000000000006</v>
      </c>
      <c r="O722" s="34">
        <v>125</v>
      </c>
      <c r="P722" s="33">
        <f t="shared" si="10"/>
        <v>16.8</v>
      </c>
      <c r="Q722" s="4">
        <v>19</v>
      </c>
      <c r="R722" s="18"/>
      <c r="S722" s="18"/>
      <c r="T722" s="18"/>
      <c r="U722" s="18"/>
    </row>
    <row r="723" spans="1:23" x14ac:dyDescent="0.2">
      <c r="D723" s="22" t="s">
        <v>668</v>
      </c>
      <c r="E723" s="24" t="s">
        <v>669</v>
      </c>
      <c r="F723" s="24"/>
      <c r="G723" s="24"/>
      <c r="H723" s="24"/>
      <c r="I723" s="5"/>
      <c r="J723" s="5"/>
      <c r="K723" s="48"/>
      <c r="L723" s="34">
        <v>99</v>
      </c>
      <c r="M723" s="34">
        <v>97</v>
      </c>
      <c r="N723" s="33">
        <v>71.8</v>
      </c>
      <c r="O723" s="34">
        <v>137</v>
      </c>
      <c r="P723" s="33">
        <f t="shared" si="10"/>
        <v>20.8</v>
      </c>
      <c r="Q723" s="4">
        <v>19.3</v>
      </c>
      <c r="R723" s="18"/>
      <c r="S723" s="18"/>
      <c r="T723" s="18"/>
      <c r="U723" s="18"/>
    </row>
    <row r="724" spans="1:23" x14ac:dyDescent="0.2">
      <c r="D724" s="22" t="s">
        <v>671</v>
      </c>
      <c r="E724" s="24" t="s">
        <v>672</v>
      </c>
      <c r="F724" s="24"/>
      <c r="G724" s="24"/>
      <c r="H724" s="24"/>
      <c r="I724" s="5"/>
      <c r="J724" s="5"/>
      <c r="K724" s="48"/>
      <c r="L724" s="34">
        <v>95</v>
      </c>
      <c r="M724" s="34">
        <v>92</v>
      </c>
      <c r="N724" s="33">
        <v>71.3</v>
      </c>
      <c r="O724" s="34">
        <v>132</v>
      </c>
      <c r="P724" s="33">
        <f t="shared" si="10"/>
        <v>17.7</v>
      </c>
      <c r="Q724" s="4">
        <v>19.399999999999999</v>
      </c>
      <c r="R724" s="18"/>
      <c r="S724" s="18"/>
      <c r="T724" s="18"/>
      <c r="U724" s="18"/>
    </row>
    <row r="725" spans="1:23" x14ac:dyDescent="0.2">
      <c r="D725" s="22" t="s">
        <v>673</v>
      </c>
      <c r="E725" s="24" t="s">
        <v>677</v>
      </c>
      <c r="F725" s="24"/>
      <c r="G725" s="24"/>
      <c r="H725" s="24"/>
      <c r="I725" s="5"/>
      <c r="J725" s="5"/>
      <c r="L725" s="34">
        <v>92</v>
      </c>
      <c r="M725" s="34">
        <v>91</v>
      </c>
      <c r="N725" s="33">
        <v>69.599999999999994</v>
      </c>
      <c r="O725" s="34">
        <v>126</v>
      </c>
      <c r="P725" s="33">
        <f t="shared" si="10"/>
        <v>19.2</v>
      </c>
      <c r="Q725" s="24">
        <v>19.5</v>
      </c>
      <c r="R725" s="18"/>
      <c r="S725" s="18"/>
      <c r="T725" s="18"/>
      <c r="U725" s="18"/>
    </row>
    <row r="726" spans="1:23" x14ac:dyDescent="0.2">
      <c r="D726" s="22" t="s">
        <v>675</v>
      </c>
      <c r="E726" s="24" t="s">
        <v>461</v>
      </c>
      <c r="F726" s="24"/>
      <c r="G726" s="24"/>
      <c r="H726" s="24"/>
      <c r="I726" s="5"/>
      <c r="J726" s="5"/>
      <c r="K726" s="48"/>
      <c r="L726" s="34">
        <v>96</v>
      </c>
      <c r="M726" s="34">
        <v>91</v>
      </c>
      <c r="N726" s="33">
        <v>69.599999999999994</v>
      </c>
      <c r="O726" s="34">
        <v>124</v>
      </c>
      <c r="P726" s="33">
        <f t="shared" si="10"/>
        <v>19.5</v>
      </c>
      <c r="Q726" s="4">
        <v>19.8</v>
      </c>
      <c r="R726" s="18"/>
      <c r="S726" s="18"/>
      <c r="T726" s="18"/>
      <c r="U726" s="18"/>
    </row>
    <row r="727" spans="1:23" x14ac:dyDescent="0.2">
      <c r="D727" s="22" t="s">
        <v>682</v>
      </c>
      <c r="E727" s="24" t="s">
        <v>608</v>
      </c>
      <c r="F727" s="24"/>
      <c r="G727" s="24"/>
      <c r="H727" s="24"/>
      <c r="I727" s="5"/>
      <c r="J727" s="5"/>
      <c r="K727" s="15"/>
      <c r="L727" s="34">
        <v>90</v>
      </c>
      <c r="M727" s="18">
        <v>89</v>
      </c>
      <c r="N727" s="4">
        <v>69.400000000000006</v>
      </c>
      <c r="O727" s="18">
        <v>130</v>
      </c>
      <c r="P727" s="4">
        <f t="shared" si="10"/>
        <v>17</v>
      </c>
      <c r="Q727" s="4">
        <v>22.5</v>
      </c>
      <c r="R727" s="18"/>
      <c r="S727" s="18"/>
      <c r="T727" s="18"/>
      <c r="U727" s="18"/>
    </row>
    <row r="728" spans="1:23" x14ac:dyDescent="0.2">
      <c r="D728" s="22" t="s">
        <v>684</v>
      </c>
      <c r="E728" s="24" t="s">
        <v>461</v>
      </c>
      <c r="F728" s="24"/>
      <c r="G728" s="24"/>
      <c r="H728" s="24"/>
      <c r="I728" s="5"/>
      <c r="J728" s="5"/>
      <c r="K728" s="15"/>
      <c r="L728" s="34">
        <v>89</v>
      </c>
      <c r="M728" s="18">
        <v>88</v>
      </c>
      <c r="N728" s="4">
        <v>69.599999999999994</v>
      </c>
      <c r="O728" s="18">
        <v>124</v>
      </c>
      <c r="P728" s="4">
        <f t="shared" si="10"/>
        <v>16.8</v>
      </c>
      <c r="Q728" s="4">
        <v>24.6</v>
      </c>
      <c r="R728" s="18"/>
      <c r="S728" s="18"/>
      <c r="T728" s="18"/>
      <c r="U728" s="18"/>
    </row>
    <row r="729" spans="1:23" x14ac:dyDescent="0.2">
      <c r="A729">
        <v>1</v>
      </c>
      <c r="B729">
        <v>1</v>
      </c>
      <c r="D729" s="31" t="s">
        <v>695</v>
      </c>
      <c r="E729" s="24" t="s">
        <v>548</v>
      </c>
      <c r="F729" s="24">
        <v>97</v>
      </c>
      <c r="G729" s="24">
        <v>97</v>
      </c>
      <c r="H729" s="24"/>
      <c r="I729" s="5">
        <v>-6.5</v>
      </c>
      <c r="J729" s="5"/>
      <c r="L729" s="34"/>
      <c r="M729" s="34"/>
      <c r="N729" s="33"/>
      <c r="O729" s="34"/>
      <c r="P729" s="33"/>
      <c r="Q729" s="4"/>
      <c r="R729" s="18"/>
      <c r="S729" s="18"/>
      <c r="T729" s="18" t="s">
        <v>351</v>
      </c>
      <c r="U729" s="18" t="s">
        <v>377</v>
      </c>
    </row>
    <row r="730" spans="1:23" x14ac:dyDescent="0.2">
      <c r="A730">
        <v>2</v>
      </c>
      <c r="B730">
        <v>2</v>
      </c>
      <c r="C730">
        <v>1</v>
      </c>
      <c r="D730" s="31" t="s">
        <v>691</v>
      </c>
      <c r="E730" s="24" t="s">
        <v>692</v>
      </c>
      <c r="F730" s="24">
        <v>101</v>
      </c>
      <c r="G730" s="24">
        <v>94</v>
      </c>
      <c r="H730" s="24">
        <v>84</v>
      </c>
      <c r="I730" s="5">
        <v>-19</v>
      </c>
      <c r="J730" s="5"/>
      <c r="L730" s="34">
        <v>101</v>
      </c>
      <c r="M730" s="34">
        <v>94</v>
      </c>
      <c r="N730" s="33">
        <v>68.900000000000006</v>
      </c>
      <c r="O730" s="34">
        <v>126</v>
      </c>
      <c r="P730" s="33">
        <f t="shared" ref="P730:P732" si="11">ROUND(((M730-N730)*113/O730),1)</f>
        <v>22.5</v>
      </c>
      <c r="Q730" s="4"/>
      <c r="R730" s="18"/>
      <c r="S730" s="18"/>
      <c r="T730" s="18" t="s">
        <v>551</v>
      </c>
      <c r="U730" s="18" t="s">
        <v>342</v>
      </c>
      <c r="V730" t="s">
        <v>357</v>
      </c>
    </row>
    <row r="731" spans="1:23" x14ac:dyDescent="0.2">
      <c r="A731">
        <v>3</v>
      </c>
      <c r="B731">
        <v>3</v>
      </c>
      <c r="C731">
        <v>2</v>
      </c>
      <c r="D731" s="31" t="s">
        <v>693</v>
      </c>
      <c r="E731" s="24" t="s">
        <v>694</v>
      </c>
      <c r="F731" s="24">
        <v>95</v>
      </c>
      <c r="G731" s="24">
        <v>92</v>
      </c>
      <c r="H731" s="24">
        <v>79</v>
      </c>
      <c r="I731" s="5">
        <v>-17</v>
      </c>
      <c r="J731" s="5"/>
      <c r="L731" s="34">
        <v>95</v>
      </c>
      <c r="M731" s="34">
        <v>92</v>
      </c>
      <c r="N731" s="33">
        <v>68.900000000000006</v>
      </c>
      <c r="O731" s="34">
        <v>120</v>
      </c>
      <c r="P731" s="33">
        <f t="shared" si="11"/>
        <v>21.8</v>
      </c>
      <c r="Q731" s="4"/>
      <c r="R731" s="18"/>
      <c r="S731" s="18"/>
      <c r="T731" s="18" t="s">
        <v>566</v>
      </c>
      <c r="U731" s="18" t="s">
        <v>441</v>
      </c>
      <c r="V731" t="s">
        <v>552</v>
      </c>
    </row>
    <row r="732" spans="1:23" x14ac:dyDescent="0.2">
      <c r="A732">
        <v>4</v>
      </c>
      <c r="B732">
        <v>4</v>
      </c>
      <c r="C732">
        <v>3</v>
      </c>
      <c r="D732" s="31" t="s">
        <v>696</v>
      </c>
      <c r="E732" s="24" t="s">
        <v>435</v>
      </c>
      <c r="F732" s="24">
        <v>104</v>
      </c>
      <c r="G732" s="24">
        <v>100</v>
      </c>
      <c r="H732" s="24">
        <v>86</v>
      </c>
      <c r="I732" s="5">
        <v>5.3</v>
      </c>
      <c r="J732" s="5"/>
      <c r="K732" s="48" t="s">
        <v>697</v>
      </c>
      <c r="L732" s="34">
        <v>104</v>
      </c>
      <c r="M732" s="34">
        <v>100</v>
      </c>
      <c r="N732" s="33">
        <v>70.3</v>
      </c>
      <c r="O732" s="34">
        <v>135</v>
      </c>
      <c r="P732" s="33">
        <f t="shared" si="11"/>
        <v>24.9</v>
      </c>
      <c r="Q732" s="4"/>
      <c r="R732" s="18"/>
      <c r="S732" s="18"/>
      <c r="T732" s="18" t="s">
        <v>698</v>
      </c>
      <c r="U732" s="18" t="s">
        <v>699</v>
      </c>
      <c r="V732" t="s">
        <v>700</v>
      </c>
    </row>
    <row r="733" spans="1:23" x14ac:dyDescent="0.2">
      <c r="A733">
        <v>5</v>
      </c>
      <c r="B733">
        <v>5</v>
      </c>
      <c r="D733" s="31" t="s">
        <v>702</v>
      </c>
      <c r="E733" s="24" t="s">
        <v>184</v>
      </c>
      <c r="F733" s="24">
        <v>89</v>
      </c>
      <c r="G733" s="24">
        <v>89</v>
      </c>
      <c r="H733" s="24"/>
      <c r="I733" s="5">
        <v>21.75</v>
      </c>
      <c r="J733" s="5"/>
      <c r="K733" s="13" t="s">
        <v>104</v>
      </c>
      <c r="L733" s="36"/>
      <c r="M733" s="24"/>
      <c r="N733" s="24"/>
      <c r="O733" s="24"/>
      <c r="P733" s="33"/>
      <c r="Q733" s="24"/>
      <c r="R733" s="18"/>
      <c r="S733" s="18"/>
      <c r="T733" s="18" t="s">
        <v>703</v>
      </c>
      <c r="U733" s="18" t="s">
        <v>346</v>
      </c>
    </row>
    <row r="734" spans="1:23" x14ac:dyDescent="0.2">
      <c r="A734">
        <v>6</v>
      </c>
      <c r="B734">
        <v>6</v>
      </c>
      <c r="D734" s="31" t="s">
        <v>710</v>
      </c>
      <c r="E734" s="24" t="s">
        <v>461</v>
      </c>
      <c r="F734" s="24">
        <v>97</v>
      </c>
      <c r="G734" s="24">
        <v>97</v>
      </c>
      <c r="H734" s="24"/>
      <c r="I734" s="5">
        <v>-16.5</v>
      </c>
      <c r="J734" s="5"/>
      <c r="L734" s="36"/>
      <c r="M734" s="24"/>
      <c r="N734" s="24"/>
      <c r="O734" s="24"/>
      <c r="P734" s="33"/>
      <c r="Q734" s="4"/>
      <c r="R734" s="18"/>
      <c r="S734" s="18"/>
      <c r="T734" s="41" t="s">
        <v>376</v>
      </c>
      <c r="U734" s="41" t="s">
        <v>713</v>
      </c>
      <c r="V734" s="24" t="s">
        <v>706</v>
      </c>
      <c r="W734" s="41" t="s">
        <v>348</v>
      </c>
    </row>
    <row r="735" spans="1:23" x14ac:dyDescent="0.2">
      <c r="A735">
        <v>7</v>
      </c>
      <c r="B735">
        <v>7</v>
      </c>
      <c r="D735" s="31" t="s">
        <v>727</v>
      </c>
      <c r="E735" s="24" t="s">
        <v>728</v>
      </c>
      <c r="F735" s="24">
        <v>92</v>
      </c>
      <c r="G735" s="24">
        <v>92</v>
      </c>
      <c r="H735" s="24"/>
      <c r="I735" s="5">
        <v>-1.5</v>
      </c>
      <c r="J735" s="5"/>
      <c r="L735" s="36"/>
      <c r="M735" s="24"/>
      <c r="N735" s="24"/>
      <c r="O735" s="24"/>
      <c r="P735" s="33"/>
      <c r="Q735" s="4"/>
      <c r="R735" s="18"/>
      <c r="S735" s="18"/>
      <c r="T735" s="18" t="s">
        <v>729</v>
      </c>
      <c r="U735" s="18" t="s">
        <v>721</v>
      </c>
    </row>
    <row r="736" spans="1:23" x14ac:dyDescent="0.2">
      <c r="A736">
        <v>8</v>
      </c>
      <c r="B736">
        <v>8</v>
      </c>
      <c r="D736" s="31" t="s">
        <v>752</v>
      </c>
      <c r="E736" s="24" t="s">
        <v>461</v>
      </c>
      <c r="F736" s="24">
        <v>81</v>
      </c>
      <c r="G736" s="24">
        <v>81</v>
      </c>
      <c r="H736" s="24"/>
      <c r="I736" s="5">
        <v>27</v>
      </c>
      <c r="J736" s="5"/>
      <c r="K736" s="13" t="s">
        <v>104</v>
      </c>
      <c r="L736" s="36"/>
      <c r="M736" s="34"/>
      <c r="N736" s="33"/>
      <c r="O736" s="34"/>
      <c r="P736" s="33"/>
      <c r="Q736" s="4"/>
      <c r="R736" s="18"/>
      <c r="S736" s="18"/>
      <c r="T736" s="18" t="s">
        <v>753</v>
      </c>
      <c r="U736" s="18" t="s">
        <v>745</v>
      </c>
      <c r="V736" t="s">
        <v>562</v>
      </c>
    </row>
    <row r="737" spans="1:22" x14ac:dyDescent="0.2">
      <c r="A737">
        <v>9</v>
      </c>
      <c r="B737">
        <v>9</v>
      </c>
      <c r="D737" s="31" t="s">
        <v>767</v>
      </c>
      <c r="E737" s="24" t="s">
        <v>548</v>
      </c>
      <c r="F737" s="24">
        <v>104</v>
      </c>
      <c r="G737" s="24">
        <v>104</v>
      </c>
      <c r="H737" s="24"/>
      <c r="I737" s="5">
        <v>-16</v>
      </c>
      <c r="J737" s="5"/>
      <c r="K737" s="15"/>
      <c r="L737" s="36"/>
      <c r="M737" s="34"/>
      <c r="N737" s="33"/>
      <c r="O737" s="34"/>
      <c r="P737" s="33"/>
      <c r="Q737" s="24"/>
      <c r="R737" s="18"/>
      <c r="S737" s="18"/>
      <c r="T737" s="18" t="s">
        <v>770</v>
      </c>
      <c r="U737" s="18" t="s">
        <v>755</v>
      </c>
    </row>
    <row r="738" spans="1:22" x14ac:dyDescent="0.2">
      <c r="A738">
        <v>10</v>
      </c>
      <c r="B738">
        <v>10</v>
      </c>
      <c r="D738" s="31" t="s">
        <v>771</v>
      </c>
      <c r="E738" s="24" t="s">
        <v>24</v>
      </c>
      <c r="F738" s="24">
        <v>96</v>
      </c>
      <c r="G738" s="24">
        <v>96</v>
      </c>
      <c r="H738" s="24"/>
      <c r="I738" s="5">
        <v>-19</v>
      </c>
      <c r="J738" s="4"/>
      <c r="K738" s="15"/>
      <c r="L738" s="36"/>
      <c r="M738" s="34"/>
      <c r="N738" s="33"/>
      <c r="O738" s="34"/>
      <c r="P738" s="33"/>
      <c r="Q738" s="4"/>
      <c r="R738" s="18"/>
      <c r="S738" s="18"/>
      <c r="T738" s="18" t="s">
        <v>434</v>
      </c>
      <c r="U738" s="18" t="s">
        <v>353</v>
      </c>
      <c r="V738" t="s">
        <v>773</v>
      </c>
    </row>
    <row r="739" spans="1:22" x14ac:dyDescent="0.2">
      <c r="A739">
        <v>11</v>
      </c>
      <c r="B739">
        <v>11</v>
      </c>
      <c r="D739" s="31" t="s">
        <v>803</v>
      </c>
      <c r="E739" s="24" t="s">
        <v>804</v>
      </c>
      <c r="F739" s="24">
        <v>95</v>
      </c>
      <c r="G739" s="24">
        <v>95</v>
      </c>
      <c r="H739" s="24"/>
      <c r="I739" s="5">
        <v>8</v>
      </c>
      <c r="J739" s="4"/>
      <c r="K739" s="15"/>
      <c r="L739" s="36"/>
      <c r="M739" s="34"/>
      <c r="N739" s="33"/>
      <c r="O739" s="34"/>
      <c r="P739" s="33"/>
      <c r="Q739" s="24"/>
      <c r="R739" s="18"/>
      <c r="S739" s="18"/>
      <c r="T739" s="18" t="s">
        <v>805</v>
      </c>
      <c r="U739" s="18" t="s">
        <v>720</v>
      </c>
      <c r="V739" t="s">
        <v>769</v>
      </c>
    </row>
    <row r="740" spans="1:22" x14ac:dyDescent="0.2">
      <c r="A740">
        <v>12</v>
      </c>
      <c r="B740">
        <v>12</v>
      </c>
      <c r="D740" s="31" t="s">
        <v>818</v>
      </c>
      <c r="E740" s="24" t="s">
        <v>96</v>
      </c>
      <c r="F740" s="24">
        <v>105</v>
      </c>
      <c r="G740" s="24">
        <v>105</v>
      </c>
      <c r="H740" s="24"/>
      <c r="I740" s="5">
        <v>-16</v>
      </c>
      <c r="J740" s="5"/>
      <c r="L740" s="36"/>
      <c r="M740" s="34"/>
      <c r="N740" s="33"/>
      <c r="O740" s="34"/>
      <c r="P740" s="33"/>
      <c r="Q740" s="24"/>
      <c r="R740" s="18"/>
      <c r="S740" s="18"/>
      <c r="T740" s="18" t="s">
        <v>735</v>
      </c>
      <c r="U740" s="18" t="s">
        <v>717</v>
      </c>
      <c r="V740" t="s">
        <v>780</v>
      </c>
    </row>
    <row r="741" spans="1:22" x14ac:dyDescent="0.2">
      <c r="A741">
        <v>13</v>
      </c>
      <c r="B741">
        <v>13</v>
      </c>
      <c r="C741">
        <v>4</v>
      </c>
      <c r="D741" s="31" t="s">
        <v>824</v>
      </c>
      <c r="E741" s="24" t="s">
        <v>677</v>
      </c>
      <c r="F741" s="24">
        <v>96</v>
      </c>
      <c r="G741" s="24">
        <v>93</v>
      </c>
      <c r="H741" s="24">
        <v>79</v>
      </c>
      <c r="I741" s="5">
        <v>-19</v>
      </c>
      <c r="J741" s="5"/>
      <c r="K741" s="15"/>
      <c r="L741" s="36">
        <v>96</v>
      </c>
      <c r="M741" s="34">
        <v>93</v>
      </c>
      <c r="N741" s="33">
        <v>69.599999999999994</v>
      </c>
      <c r="O741" s="34">
        <v>126</v>
      </c>
      <c r="P741" s="33">
        <f t="shared" ref="P741:P779" si="12">ROUND(((M741-N741)*113/O741),1)</f>
        <v>21</v>
      </c>
      <c r="Q741" s="24"/>
      <c r="R741" s="18"/>
      <c r="S741" s="18"/>
      <c r="T741" s="41" t="s">
        <v>344</v>
      </c>
      <c r="U741" s="41" t="s">
        <v>726</v>
      </c>
      <c r="V741" s="24"/>
    </row>
    <row r="742" spans="1:22" x14ac:dyDescent="0.2">
      <c r="A742">
        <v>14</v>
      </c>
      <c r="B742">
        <v>14</v>
      </c>
      <c r="C742">
        <v>5</v>
      </c>
      <c r="D742" s="31" t="s">
        <v>820</v>
      </c>
      <c r="E742" s="24" t="s">
        <v>677</v>
      </c>
      <c r="F742" s="24">
        <v>87</v>
      </c>
      <c r="G742" s="24">
        <v>84</v>
      </c>
      <c r="H742" s="24">
        <v>70</v>
      </c>
      <c r="I742" s="5">
        <v>39.799999999999997</v>
      </c>
      <c r="J742" s="4"/>
      <c r="K742" s="30"/>
      <c r="L742" s="36">
        <v>87</v>
      </c>
      <c r="M742" s="34">
        <v>84</v>
      </c>
      <c r="N742" s="33">
        <v>69.599999999999994</v>
      </c>
      <c r="O742" s="34">
        <v>126</v>
      </c>
      <c r="P742" s="33">
        <f t="shared" si="12"/>
        <v>12.9</v>
      </c>
      <c r="Q742" s="24"/>
      <c r="R742" s="18"/>
      <c r="S742" s="18"/>
      <c r="T742" s="41" t="s">
        <v>711</v>
      </c>
      <c r="U742" s="41" t="s">
        <v>369</v>
      </c>
    </row>
    <row r="743" spans="1:22" x14ac:dyDescent="0.2">
      <c r="A743">
        <v>15</v>
      </c>
      <c r="B743">
        <v>15</v>
      </c>
      <c r="C743">
        <v>6</v>
      </c>
      <c r="D743" s="31" t="s">
        <v>825</v>
      </c>
      <c r="E743" s="24" t="s">
        <v>672</v>
      </c>
      <c r="F743" s="24">
        <v>102</v>
      </c>
      <c r="G743" s="24">
        <v>97</v>
      </c>
      <c r="H743" s="24">
        <v>84</v>
      </c>
      <c r="I743" s="5">
        <v>-20</v>
      </c>
      <c r="J743" s="5"/>
      <c r="K743" s="15"/>
      <c r="L743" s="36">
        <v>102</v>
      </c>
      <c r="M743" s="34">
        <v>97</v>
      </c>
      <c r="N743" s="33">
        <v>71.3</v>
      </c>
      <c r="O743" s="34">
        <v>132</v>
      </c>
      <c r="P743" s="33">
        <f t="shared" si="12"/>
        <v>22</v>
      </c>
      <c r="Q743" s="24"/>
      <c r="R743" s="18"/>
      <c r="S743" s="18"/>
      <c r="T743" s="41" t="s">
        <v>733</v>
      </c>
      <c r="U743" s="18"/>
    </row>
    <row r="744" spans="1:22" x14ac:dyDescent="0.2">
      <c r="A744">
        <v>16</v>
      </c>
      <c r="D744" s="22" t="s">
        <v>826</v>
      </c>
      <c r="E744" s="24" t="s">
        <v>530</v>
      </c>
      <c r="F744" s="24"/>
      <c r="G744" s="24"/>
      <c r="H744" s="24"/>
      <c r="I744" s="5"/>
      <c r="J744" s="5"/>
      <c r="K744" s="29" t="s">
        <v>846</v>
      </c>
      <c r="L744" s="36"/>
      <c r="M744" s="34"/>
      <c r="N744" s="33"/>
      <c r="O744" s="34"/>
      <c r="P744" s="33"/>
      <c r="Q744" s="24"/>
      <c r="R744" s="18"/>
      <c r="S744" s="18"/>
      <c r="T744" s="41" t="s">
        <v>845</v>
      </c>
      <c r="U744" s="41" t="s">
        <v>737</v>
      </c>
    </row>
    <row r="745" spans="1:22" x14ac:dyDescent="0.2">
      <c r="A745">
        <v>17</v>
      </c>
      <c r="B745">
        <v>16</v>
      </c>
      <c r="C745">
        <v>7</v>
      </c>
      <c r="D745" s="31" t="s">
        <v>853</v>
      </c>
      <c r="E745" s="24" t="s">
        <v>23</v>
      </c>
      <c r="F745" s="24">
        <v>88</v>
      </c>
      <c r="G745" s="24">
        <v>88</v>
      </c>
      <c r="H745" s="24">
        <v>71</v>
      </c>
      <c r="I745" s="5">
        <v>-1</v>
      </c>
      <c r="J745" s="5"/>
      <c r="K745" s="30"/>
      <c r="L745" s="36">
        <v>88</v>
      </c>
      <c r="M745" s="34">
        <v>88</v>
      </c>
      <c r="N745" s="33">
        <v>68.900000000000006</v>
      </c>
      <c r="O745" s="34">
        <v>126</v>
      </c>
      <c r="P745" s="33">
        <f t="shared" si="12"/>
        <v>17.100000000000001</v>
      </c>
      <c r="Q745" s="24"/>
      <c r="R745" s="18"/>
      <c r="S745" s="18"/>
      <c r="T745" s="41" t="s">
        <v>751</v>
      </c>
      <c r="U745" s="41" t="s">
        <v>397</v>
      </c>
      <c r="V745" s="24" t="s">
        <v>460</v>
      </c>
    </row>
    <row r="746" spans="1:22" x14ac:dyDescent="0.2">
      <c r="A746">
        <v>18</v>
      </c>
      <c r="B746">
        <v>17</v>
      </c>
      <c r="C746">
        <v>8</v>
      </c>
      <c r="D746" s="31" t="s">
        <v>862</v>
      </c>
      <c r="E746" s="24" t="s">
        <v>184</v>
      </c>
      <c r="F746" s="24">
        <v>102</v>
      </c>
      <c r="G746" s="24">
        <v>99</v>
      </c>
      <c r="H746" s="24">
        <v>86</v>
      </c>
      <c r="I746" s="5">
        <v>-24</v>
      </c>
      <c r="J746" s="5"/>
      <c r="K746" s="30"/>
      <c r="L746" s="36">
        <v>102</v>
      </c>
      <c r="M746" s="34">
        <v>99</v>
      </c>
      <c r="N746" s="33">
        <v>69.3</v>
      </c>
      <c r="O746" s="34">
        <v>123</v>
      </c>
      <c r="P746" s="33">
        <f t="shared" si="12"/>
        <v>27.3</v>
      </c>
      <c r="Q746" s="24"/>
      <c r="R746" s="18"/>
      <c r="S746" s="18"/>
      <c r="T746" s="18" t="s">
        <v>374</v>
      </c>
      <c r="U746" s="18" t="s">
        <v>807</v>
      </c>
      <c r="V746" t="s">
        <v>744</v>
      </c>
    </row>
    <row r="747" spans="1:22" x14ac:dyDescent="0.2">
      <c r="A747">
        <v>19</v>
      </c>
      <c r="B747">
        <v>18</v>
      </c>
      <c r="C747">
        <v>9</v>
      </c>
      <c r="D747" s="31" t="s">
        <v>865</v>
      </c>
      <c r="E747" s="24" t="s">
        <v>24</v>
      </c>
      <c r="F747" s="24">
        <v>84</v>
      </c>
      <c r="G747" s="24">
        <v>83</v>
      </c>
      <c r="H747" s="24">
        <v>68</v>
      </c>
      <c r="I747" s="5">
        <v>22</v>
      </c>
      <c r="J747" s="4"/>
      <c r="K747" s="30"/>
      <c r="L747" s="36">
        <v>84</v>
      </c>
      <c r="M747" s="34">
        <v>83</v>
      </c>
      <c r="N747" s="33">
        <v>70</v>
      </c>
      <c r="O747" s="34">
        <v>123</v>
      </c>
      <c r="P747" s="33">
        <f t="shared" si="12"/>
        <v>11.9</v>
      </c>
      <c r="Q747" s="4"/>
      <c r="R747" s="18"/>
      <c r="S747" s="18"/>
      <c r="T747" s="18" t="s">
        <v>465</v>
      </c>
      <c r="U747" s="18" t="s">
        <v>876</v>
      </c>
      <c r="V747" t="s">
        <v>373</v>
      </c>
    </row>
    <row r="748" spans="1:22" x14ac:dyDescent="0.2">
      <c r="A748">
        <v>20</v>
      </c>
      <c r="B748">
        <v>19</v>
      </c>
      <c r="C748">
        <v>10</v>
      </c>
      <c r="D748" s="31" t="s">
        <v>877</v>
      </c>
      <c r="E748" s="24" t="s">
        <v>461</v>
      </c>
      <c r="F748" s="24">
        <v>87</v>
      </c>
      <c r="G748" s="24">
        <v>87</v>
      </c>
      <c r="H748" s="24">
        <v>70</v>
      </c>
      <c r="I748" s="5">
        <v>1.75</v>
      </c>
      <c r="J748" s="5"/>
      <c r="K748" s="15"/>
      <c r="L748" s="36">
        <v>87</v>
      </c>
      <c r="M748" s="34">
        <v>87</v>
      </c>
      <c r="N748" s="33">
        <v>69.599999999999994</v>
      </c>
      <c r="O748" s="34">
        <v>124</v>
      </c>
      <c r="P748" s="33">
        <f t="shared" si="12"/>
        <v>15.9</v>
      </c>
      <c r="Q748" s="32"/>
      <c r="R748" s="18"/>
      <c r="S748" s="18"/>
      <c r="T748" s="18" t="s">
        <v>765</v>
      </c>
      <c r="U748" s="18" t="s">
        <v>819</v>
      </c>
      <c r="V748" t="s">
        <v>380</v>
      </c>
    </row>
    <row r="749" spans="1:22" x14ac:dyDescent="0.2">
      <c r="A749">
        <v>21</v>
      </c>
      <c r="B749">
        <v>20</v>
      </c>
      <c r="C749">
        <v>11</v>
      </c>
      <c r="D749" s="31" t="s">
        <v>880</v>
      </c>
      <c r="E749" s="24" t="s">
        <v>26</v>
      </c>
      <c r="F749" s="24">
        <v>99</v>
      </c>
      <c r="G749" s="24">
        <v>97</v>
      </c>
      <c r="H749" s="24">
        <v>82</v>
      </c>
      <c r="I749" s="5">
        <v>-14.35</v>
      </c>
      <c r="J749" s="4"/>
      <c r="K749" s="46"/>
      <c r="L749" s="34">
        <v>99</v>
      </c>
      <c r="M749" s="34">
        <v>97</v>
      </c>
      <c r="N749" s="33">
        <v>70.2</v>
      </c>
      <c r="O749" s="34">
        <v>128</v>
      </c>
      <c r="P749" s="33">
        <f t="shared" si="12"/>
        <v>23.7</v>
      </c>
      <c r="Q749" s="4"/>
      <c r="R749" s="18"/>
      <c r="S749" s="18"/>
      <c r="T749" s="18" t="s">
        <v>662</v>
      </c>
      <c r="U749" s="18" t="s">
        <v>886</v>
      </c>
      <c r="V749" t="s">
        <v>840</v>
      </c>
    </row>
    <row r="750" spans="1:22" x14ac:dyDescent="0.2">
      <c r="A750">
        <v>22</v>
      </c>
      <c r="B750">
        <v>21</v>
      </c>
      <c r="C750">
        <v>12</v>
      </c>
      <c r="D750" s="31" t="s">
        <v>935</v>
      </c>
      <c r="E750" s="24" t="s">
        <v>936</v>
      </c>
      <c r="F750" s="24">
        <v>93</v>
      </c>
      <c r="G750" s="24">
        <v>93</v>
      </c>
      <c r="H750" s="24">
        <v>76</v>
      </c>
      <c r="I750" s="5">
        <v>-10</v>
      </c>
      <c r="J750" s="4"/>
      <c r="L750" s="34">
        <v>93</v>
      </c>
      <c r="M750" s="34">
        <v>93</v>
      </c>
      <c r="N750" s="33">
        <v>70.400000000000006</v>
      </c>
      <c r="O750" s="34">
        <v>127</v>
      </c>
      <c r="P750" s="33">
        <f t="shared" si="12"/>
        <v>20.100000000000001</v>
      </c>
      <c r="Q750" s="4"/>
      <c r="R750" s="18"/>
      <c r="S750" s="18"/>
      <c r="T750" s="41" t="s">
        <v>937</v>
      </c>
      <c r="U750" s="41" t="s">
        <v>766</v>
      </c>
      <c r="V750" s="24" t="s">
        <v>879</v>
      </c>
    </row>
    <row r="751" spans="1:22" x14ac:dyDescent="0.2">
      <c r="A751">
        <v>23</v>
      </c>
      <c r="B751">
        <v>22</v>
      </c>
      <c r="C751">
        <v>13</v>
      </c>
      <c r="D751" s="31" t="s">
        <v>940</v>
      </c>
      <c r="E751" s="24" t="s">
        <v>946</v>
      </c>
      <c r="F751" s="24">
        <v>93</v>
      </c>
      <c r="G751" s="24">
        <v>93</v>
      </c>
      <c r="H751" s="24">
        <v>75</v>
      </c>
      <c r="I751" s="5">
        <v>-18.7</v>
      </c>
      <c r="J751" s="5"/>
      <c r="K751" s="29"/>
      <c r="L751" s="36">
        <v>93</v>
      </c>
      <c r="M751" s="34">
        <v>93</v>
      </c>
      <c r="N751" s="33">
        <v>70.400000000000006</v>
      </c>
      <c r="O751" s="34">
        <v>129</v>
      </c>
      <c r="P751" s="33">
        <f t="shared" si="12"/>
        <v>19.8</v>
      </c>
      <c r="Q751" s="32"/>
      <c r="R751" s="18"/>
      <c r="S751" s="18"/>
      <c r="T751" s="18" t="s">
        <v>947</v>
      </c>
      <c r="U751" s="18" t="s">
        <v>776</v>
      </c>
      <c r="V751" s="24" t="s">
        <v>939</v>
      </c>
    </row>
    <row r="752" spans="1:22" x14ac:dyDescent="0.2">
      <c r="A752">
        <v>24</v>
      </c>
      <c r="B752">
        <v>23</v>
      </c>
      <c r="C752">
        <v>14</v>
      </c>
      <c r="D752" s="31" t="s">
        <v>941</v>
      </c>
      <c r="E752" s="24" t="s">
        <v>950</v>
      </c>
      <c r="F752" s="24">
        <v>86</v>
      </c>
      <c r="G752" s="24">
        <v>86</v>
      </c>
      <c r="H752" s="24">
        <v>69</v>
      </c>
      <c r="I752" s="5">
        <v>2</v>
      </c>
      <c r="J752" s="4"/>
      <c r="K752" s="47"/>
      <c r="L752" s="36">
        <v>86</v>
      </c>
      <c r="M752" s="34">
        <v>86</v>
      </c>
      <c r="N752" s="33">
        <v>70.400000000000006</v>
      </c>
      <c r="O752" s="34">
        <v>128</v>
      </c>
      <c r="P752" s="33">
        <f t="shared" si="12"/>
        <v>13.8</v>
      </c>
      <c r="Q752" s="32"/>
      <c r="R752" s="18"/>
      <c r="S752" s="18"/>
      <c r="T752" s="18" t="s">
        <v>951</v>
      </c>
      <c r="U752" s="18" t="s">
        <v>833</v>
      </c>
      <c r="V752" s="24" t="s">
        <v>949</v>
      </c>
    </row>
    <row r="753" spans="1:24" x14ac:dyDescent="0.2">
      <c r="A753">
        <v>25</v>
      </c>
      <c r="B753">
        <v>24</v>
      </c>
      <c r="C753">
        <v>15</v>
      </c>
      <c r="D753" s="31" t="s">
        <v>942</v>
      </c>
      <c r="E753" s="24" t="s">
        <v>954</v>
      </c>
      <c r="F753" s="24">
        <v>91</v>
      </c>
      <c r="G753" s="24">
        <v>90</v>
      </c>
      <c r="H753" s="24">
        <v>74</v>
      </c>
      <c r="I753" s="5">
        <v>-5.7</v>
      </c>
      <c r="J753" s="5"/>
      <c r="L753" s="36">
        <v>91</v>
      </c>
      <c r="M753" s="34">
        <v>90</v>
      </c>
      <c r="N753" s="33">
        <v>70.400000000000006</v>
      </c>
      <c r="O753" s="34">
        <v>127</v>
      </c>
      <c r="P753" s="33">
        <f t="shared" si="12"/>
        <v>17.399999999999999</v>
      </c>
      <c r="Q753" s="4"/>
      <c r="R753" s="18"/>
      <c r="S753" s="18"/>
      <c r="T753" s="18" t="s">
        <v>955</v>
      </c>
      <c r="U753" s="18" t="s">
        <v>843</v>
      </c>
      <c r="V753" s="24" t="s">
        <v>953</v>
      </c>
    </row>
    <row r="754" spans="1:24" x14ac:dyDescent="0.2">
      <c r="A754">
        <v>26</v>
      </c>
      <c r="B754">
        <v>25</v>
      </c>
      <c r="C754">
        <v>16</v>
      </c>
      <c r="D754" s="31" t="s">
        <v>978</v>
      </c>
      <c r="E754" s="24" t="s">
        <v>461</v>
      </c>
      <c r="F754" s="24">
        <v>86</v>
      </c>
      <c r="G754" s="24">
        <v>86</v>
      </c>
      <c r="H754" s="24">
        <v>69</v>
      </c>
      <c r="I754" s="5">
        <v>47</v>
      </c>
      <c r="J754" s="5"/>
      <c r="K754" s="30" t="s">
        <v>104</v>
      </c>
      <c r="L754" s="34">
        <v>86</v>
      </c>
      <c r="M754" s="18">
        <v>86</v>
      </c>
      <c r="N754" s="4">
        <v>69.599999999999994</v>
      </c>
      <c r="O754" s="18">
        <v>124</v>
      </c>
      <c r="P754" s="33">
        <f t="shared" si="12"/>
        <v>14.9</v>
      </c>
      <c r="Q754" s="4"/>
      <c r="R754" s="18"/>
      <c r="S754" s="18"/>
      <c r="T754" s="18" t="s">
        <v>957</v>
      </c>
      <c r="U754" s="18" t="s">
        <v>859</v>
      </c>
    </row>
    <row r="755" spans="1:24" x14ac:dyDescent="0.2">
      <c r="A755" s="34">
        <v>27</v>
      </c>
      <c r="B755">
        <v>26</v>
      </c>
      <c r="C755">
        <v>17</v>
      </c>
      <c r="D755" s="22" t="s">
        <v>975</v>
      </c>
      <c r="E755" s="24" t="s">
        <v>24</v>
      </c>
      <c r="F755" s="24">
        <v>82</v>
      </c>
      <c r="G755" s="24">
        <v>82</v>
      </c>
      <c r="H755" s="24">
        <v>65</v>
      </c>
      <c r="I755" s="5">
        <v>7.5</v>
      </c>
      <c r="J755" s="5"/>
      <c r="L755" s="34">
        <v>82</v>
      </c>
      <c r="M755" s="24">
        <v>82</v>
      </c>
      <c r="N755" s="24">
        <v>70</v>
      </c>
      <c r="O755" s="24">
        <v>123</v>
      </c>
      <c r="P755" s="33">
        <f t="shared" si="12"/>
        <v>11</v>
      </c>
      <c r="Q755" s="4"/>
      <c r="R755" s="18"/>
      <c r="S755" s="18"/>
      <c r="T755" s="18" t="s">
        <v>1000</v>
      </c>
      <c r="U755" s="18" t="s">
        <v>709</v>
      </c>
      <c r="V755" t="s">
        <v>356</v>
      </c>
    </row>
    <row r="756" spans="1:24" x14ac:dyDescent="0.2">
      <c r="A756">
        <v>28</v>
      </c>
      <c r="B756">
        <v>27</v>
      </c>
      <c r="C756">
        <v>18</v>
      </c>
      <c r="D756" s="22" t="s">
        <v>976</v>
      </c>
      <c r="E756" s="24" t="s">
        <v>184</v>
      </c>
      <c r="F756" s="24">
        <v>89</v>
      </c>
      <c r="G756" s="24">
        <v>87</v>
      </c>
      <c r="H756" s="24">
        <v>72</v>
      </c>
      <c r="I756" s="5">
        <v>19</v>
      </c>
      <c r="J756" s="5"/>
      <c r="K756" s="15"/>
      <c r="L756" s="34">
        <v>89</v>
      </c>
      <c r="M756" s="18">
        <v>87</v>
      </c>
      <c r="N756" s="4">
        <v>69.3</v>
      </c>
      <c r="O756" s="18">
        <v>123</v>
      </c>
      <c r="P756" s="33">
        <f t="shared" si="12"/>
        <v>16.3</v>
      </c>
      <c r="Q756" s="32"/>
      <c r="R756" s="18"/>
      <c r="S756" s="18"/>
      <c r="T756" s="41" t="s">
        <v>842</v>
      </c>
      <c r="U756" s="41" t="s">
        <v>890</v>
      </c>
      <c r="V756" s="41" t="s">
        <v>861</v>
      </c>
    </row>
    <row r="757" spans="1:24" x14ac:dyDescent="0.2">
      <c r="A757">
        <v>29</v>
      </c>
      <c r="B757">
        <v>28</v>
      </c>
      <c r="C757">
        <v>19</v>
      </c>
      <c r="D757" s="31" t="s">
        <v>987</v>
      </c>
      <c r="E757" s="24" t="s">
        <v>461</v>
      </c>
      <c r="F757" s="24">
        <v>91</v>
      </c>
      <c r="G757" s="24">
        <v>91</v>
      </c>
      <c r="H757" s="24">
        <v>76</v>
      </c>
      <c r="I757" s="5">
        <v>-19</v>
      </c>
      <c r="J757" s="4"/>
      <c r="K757" s="15"/>
      <c r="L757" s="34">
        <v>91</v>
      </c>
      <c r="M757" s="18">
        <v>91</v>
      </c>
      <c r="N757" s="4">
        <v>69.599999999999994</v>
      </c>
      <c r="O757" s="18">
        <v>124</v>
      </c>
      <c r="P757" s="33">
        <f t="shared" si="12"/>
        <v>19.5</v>
      </c>
      <c r="Q757" s="32"/>
      <c r="R757" s="18"/>
      <c r="S757" s="18"/>
      <c r="T757" s="18" t="s">
        <v>883</v>
      </c>
      <c r="U757" s="18" t="s">
        <v>917</v>
      </c>
      <c r="V757" t="s">
        <v>382</v>
      </c>
      <c r="W757" s="18"/>
      <c r="X757" s="18"/>
    </row>
    <row r="758" spans="1:24" x14ac:dyDescent="0.2">
      <c r="A758">
        <v>30</v>
      </c>
      <c r="B758">
        <v>29</v>
      </c>
      <c r="C758">
        <v>20</v>
      </c>
      <c r="D758" s="31" t="s">
        <v>1033</v>
      </c>
      <c r="E758" s="24" t="s">
        <v>461</v>
      </c>
      <c r="F758" s="24">
        <v>84</v>
      </c>
      <c r="G758" s="24">
        <v>84</v>
      </c>
      <c r="H758" s="24">
        <v>68</v>
      </c>
      <c r="I758" s="5">
        <v>28</v>
      </c>
      <c r="J758" s="5"/>
      <c r="K758" s="48" t="s">
        <v>104</v>
      </c>
      <c r="L758" s="34">
        <v>84</v>
      </c>
      <c r="M758" s="34">
        <v>84</v>
      </c>
      <c r="N758" s="4">
        <v>69.599999999999994</v>
      </c>
      <c r="O758" s="18">
        <v>124</v>
      </c>
      <c r="P758" s="33">
        <f t="shared" si="12"/>
        <v>13.1</v>
      </c>
      <c r="Q758" s="32"/>
      <c r="R758" s="18"/>
      <c r="S758" s="18"/>
      <c r="T758" s="18" t="s">
        <v>1037</v>
      </c>
      <c r="U758" s="18" t="s">
        <v>1029</v>
      </c>
      <c r="V758" t="s">
        <v>1023</v>
      </c>
    </row>
    <row r="759" spans="1:24" x14ac:dyDescent="0.2">
      <c r="A759">
        <v>31</v>
      </c>
      <c r="B759">
        <v>30</v>
      </c>
      <c r="C759">
        <v>21</v>
      </c>
      <c r="D759" s="31" t="s">
        <v>1064</v>
      </c>
      <c r="E759" s="24" t="s">
        <v>461</v>
      </c>
      <c r="F759" s="24">
        <v>90</v>
      </c>
      <c r="G759" s="24">
        <v>90</v>
      </c>
      <c r="H759" s="24">
        <v>74</v>
      </c>
      <c r="I759" s="5">
        <v>-18</v>
      </c>
      <c r="J759" s="5"/>
      <c r="K759" s="13" t="s">
        <v>1088</v>
      </c>
      <c r="L759" s="34">
        <v>90</v>
      </c>
      <c r="M759" s="34">
        <v>90</v>
      </c>
      <c r="N759" s="33">
        <v>69.599999999999994</v>
      </c>
      <c r="O759" s="34">
        <v>124</v>
      </c>
      <c r="P759" s="33">
        <f t="shared" si="12"/>
        <v>18.600000000000001</v>
      </c>
      <c r="Q759" s="41"/>
      <c r="R759" s="18"/>
      <c r="S759" s="18"/>
      <c r="T759" s="18" t="s">
        <v>1040</v>
      </c>
      <c r="U759" s="18" t="s">
        <v>801</v>
      </c>
      <c r="V759" t="s">
        <v>1028</v>
      </c>
    </row>
    <row r="760" spans="1:24" x14ac:dyDescent="0.2">
      <c r="A760">
        <v>32</v>
      </c>
      <c r="B760">
        <v>31</v>
      </c>
      <c r="C760">
        <v>22</v>
      </c>
      <c r="D760" s="31" t="s">
        <v>1083</v>
      </c>
      <c r="E760" s="24" t="s">
        <v>97</v>
      </c>
      <c r="F760" s="24">
        <v>94</v>
      </c>
      <c r="G760" s="24">
        <v>93</v>
      </c>
      <c r="H760" s="24">
        <v>79</v>
      </c>
      <c r="I760" s="5">
        <v>-3.4</v>
      </c>
      <c r="J760" s="5"/>
      <c r="K760" s="15"/>
      <c r="L760" s="34">
        <v>94</v>
      </c>
      <c r="M760" s="18">
        <v>93</v>
      </c>
      <c r="N760" s="4">
        <v>71.3</v>
      </c>
      <c r="O760" s="18">
        <v>124</v>
      </c>
      <c r="P760" s="33">
        <f t="shared" si="12"/>
        <v>19.8</v>
      </c>
      <c r="Q760" s="41"/>
      <c r="R760" s="18"/>
      <c r="S760" s="18"/>
      <c r="T760" s="18" t="s">
        <v>1089</v>
      </c>
      <c r="U760" s="18" t="s">
        <v>901</v>
      </c>
    </row>
    <row r="761" spans="1:24" x14ac:dyDescent="0.2">
      <c r="A761">
        <v>33</v>
      </c>
      <c r="B761">
        <v>32</v>
      </c>
      <c r="C761">
        <v>23</v>
      </c>
      <c r="D761" s="31" t="s">
        <v>1090</v>
      </c>
      <c r="E761" s="24" t="s">
        <v>24</v>
      </c>
      <c r="F761" s="24">
        <v>85</v>
      </c>
      <c r="G761" s="24">
        <v>84</v>
      </c>
      <c r="H761" s="24">
        <v>70</v>
      </c>
      <c r="I761" s="5">
        <v>-5.5</v>
      </c>
      <c r="J761" s="5"/>
      <c r="L761" s="34">
        <v>85</v>
      </c>
      <c r="M761" s="34">
        <v>84</v>
      </c>
      <c r="N761" s="33">
        <v>70</v>
      </c>
      <c r="O761" s="34">
        <v>123</v>
      </c>
      <c r="P761" s="33">
        <f t="shared" si="12"/>
        <v>12.9</v>
      </c>
      <c r="Q761" s="18"/>
      <c r="R761" s="18"/>
      <c r="S761" s="18"/>
      <c r="T761" s="18" t="s">
        <v>372</v>
      </c>
      <c r="U761" s="18" t="s">
        <v>786</v>
      </c>
      <c r="V761" t="s">
        <v>764</v>
      </c>
    </row>
    <row r="762" spans="1:24" x14ac:dyDescent="0.2">
      <c r="A762">
        <v>34</v>
      </c>
      <c r="B762">
        <v>33</v>
      </c>
      <c r="C762">
        <v>24</v>
      </c>
      <c r="D762" s="31" t="s">
        <v>1101</v>
      </c>
      <c r="E762" s="24" t="s">
        <v>461</v>
      </c>
      <c r="F762" s="24">
        <v>92</v>
      </c>
      <c r="G762" s="24">
        <v>91</v>
      </c>
      <c r="H762" s="24">
        <v>77</v>
      </c>
      <c r="I762" s="5">
        <v>4</v>
      </c>
      <c r="J762" s="5"/>
      <c r="K762" s="48"/>
      <c r="L762" s="34">
        <v>92</v>
      </c>
      <c r="M762" s="34">
        <v>91</v>
      </c>
      <c r="N762" s="33">
        <v>69.599999999999994</v>
      </c>
      <c r="O762" s="34">
        <v>124</v>
      </c>
      <c r="P762" s="33">
        <f t="shared" si="12"/>
        <v>19.5</v>
      </c>
      <c r="Q762" s="18"/>
      <c r="R762" s="18"/>
      <c r="S762" s="18"/>
      <c r="T762" s="41" t="s">
        <v>1068</v>
      </c>
      <c r="U762" s="41" t="s">
        <v>1039</v>
      </c>
      <c r="V762" s="24" t="s">
        <v>782</v>
      </c>
    </row>
    <row r="763" spans="1:24" x14ac:dyDescent="0.2">
      <c r="A763">
        <v>35</v>
      </c>
      <c r="B763" s="24">
        <v>34</v>
      </c>
      <c r="C763">
        <v>25</v>
      </c>
      <c r="D763" s="31" t="s">
        <v>1118</v>
      </c>
      <c r="E763" s="24" t="s">
        <v>26</v>
      </c>
      <c r="F763" s="24">
        <v>89</v>
      </c>
      <c r="G763" s="24">
        <v>89</v>
      </c>
      <c r="H763" s="24">
        <v>73</v>
      </c>
      <c r="I763" s="5">
        <v>-7.5</v>
      </c>
      <c r="J763" s="5"/>
      <c r="K763" s="48"/>
      <c r="L763" s="34">
        <v>89</v>
      </c>
      <c r="M763" s="34">
        <v>89</v>
      </c>
      <c r="N763" s="33">
        <v>70.2</v>
      </c>
      <c r="O763" s="34">
        <v>128</v>
      </c>
      <c r="P763" s="33">
        <f t="shared" si="12"/>
        <v>16.600000000000001</v>
      </c>
      <c r="Q763" s="18"/>
      <c r="R763" s="18"/>
      <c r="S763" s="18"/>
      <c r="T763" s="18" t="s">
        <v>343</v>
      </c>
      <c r="U763" s="24"/>
    </row>
    <row r="764" spans="1:24" x14ac:dyDescent="0.2">
      <c r="A764">
        <v>36</v>
      </c>
      <c r="B764" s="24">
        <v>35</v>
      </c>
      <c r="C764">
        <v>26</v>
      </c>
      <c r="D764" s="31" t="s">
        <v>1125</v>
      </c>
      <c r="E764" s="24" t="s">
        <v>185</v>
      </c>
      <c r="F764" s="24">
        <v>81</v>
      </c>
      <c r="G764" s="24">
        <v>81</v>
      </c>
      <c r="H764" s="24">
        <v>66</v>
      </c>
      <c r="I764" s="5">
        <v>18</v>
      </c>
      <c r="J764" s="5"/>
      <c r="K764" s="13" t="s">
        <v>104</v>
      </c>
      <c r="L764" s="34">
        <v>81</v>
      </c>
      <c r="M764" s="34">
        <v>81</v>
      </c>
      <c r="N764" s="33">
        <v>69</v>
      </c>
      <c r="O764" s="34">
        <v>123</v>
      </c>
      <c r="P764" s="33">
        <f t="shared" si="12"/>
        <v>11</v>
      </c>
      <c r="Q764" s="18"/>
      <c r="R764" s="18"/>
      <c r="S764" s="18"/>
      <c r="T764" s="41"/>
      <c r="U764" s="41"/>
    </row>
    <row r="765" spans="1:24" x14ac:dyDescent="0.2">
      <c r="A765">
        <v>37</v>
      </c>
      <c r="B765" s="24">
        <v>36</v>
      </c>
      <c r="C765">
        <v>27</v>
      </c>
      <c r="D765" s="31" t="s">
        <v>1128</v>
      </c>
      <c r="E765" s="24" t="s">
        <v>185</v>
      </c>
      <c r="F765" s="24">
        <v>90</v>
      </c>
      <c r="G765" s="24">
        <v>90</v>
      </c>
      <c r="H765" s="24">
        <v>75</v>
      </c>
      <c r="I765" s="5">
        <v>-6.8</v>
      </c>
      <c r="J765" s="5"/>
      <c r="K765" s="48"/>
      <c r="L765" s="34">
        <v>90</v>
      </c>
      <c r="M765" s="34">
        <v>90</v>
      </c>
      <c r="N765" s="33">
        <v>69</v>
      </c>
      <c r="O765" s="34">
        <v>123</v>
      </c>
      <c r="P765" s="33">
        <f t="shared" si="12"/>
        <v>19.3</v>
      </c>
      <c r="Q765" s="18"/>
      <c r="R765" s="18"/>
      <c r="S765" s="18"/>
      <c r="T765" s="41" t="s">
        <v>707</v>
      </c>
      <c r="U765" s="41" t="s">
        <v>1081</v>
      </c>
      <c r="V765" t="s">
        <v>800</v>
      </c>
    </row>
    <row r="766" spans="1:24" x14ac:dyDescent="0.2">
      <c r="A766">
        <v>38</v>
      </c>
      <c r="B766" s="24">
        <v>37</v>
      </c>
      <c r="C766">
        <v>28</v>
      </c>
      <c r="D766" s="31" t="s">
        <v>1139</v>
      </c>
      <c r="E766" s="24" t="s">
        <v>461</v>
      </c>
      <c r="F766" s="24">
        <v>85</v>
      </c>
      <c r="G766" s="24">
        <v>85</v>
      </c>
      <c r="H766" s="24">
        <v>70</v>
      </c>
      <c r="I766" s="5">
        <v>25</v>
      </c>
      <c r="J766" s="5"/>
      <c r="K766" s="15" t="s">
        <v>104</v>
      </c>
      <c r="L766" s="34">
        <v>85</v>
      </c>
      <c r="M766" s="18">
        <v>85</v>
      </c>
      <c r="N766" s="4">
        <v>69.599999999999994</v>
      </c>
      <c r="O766" s="18">
        <v>124</v>
      </c>
      <c r="P766" s="4">
        <f t="shared" si="12"/>
        <v>14</v>
      </c>
      <c r="Q766" s="18"/>
      <c r="R766" s="18"/>
      <c r="S766" s="18"/>
      <c r="T766" s="18" t="s">
        <v>775</v>
      </c>
      <c r="U766" s="18" t="s">
        <v>1084</v>
      </c>
      <c r="V766" t="s">
        <v>1066</v>
      </c>
    </row>
    <row r="767" spans="1:24" x14ac:dyDescent="0.2">
      <c r="A767">
        <v>39</v>
      </c>
      <c r="B767" s="24">
        <v>38</v>
      </c>
      <c r="C767">
        <v>29</v>
      </c>
      <c r="D767" s="31" t="s">
        <v>1195</v>
      </c>
      <c r="E767" s="24" t="s">
        <v>492</v>
      </c>
      <c r="F767" s="24">
        <v>86</v>
      </c>
      <c r="G767" s="24">
        <v>86</v>
      </c>
      <c r="H767" s="24">
        <v>73</v>
      </c>
      <c r="I767" s="5">
        <v>-11.5</v>
      </c>
      <c r="J767" s="5"/>
      <c r="K767" s="15"/>
      <c r="L767" s="34">
        <v>86</v>
      </c>
      <c r="M767" s="18">
        <v>86</v>
      </c>
      <c r="N767" s="4">
        <v>69.2</v>
      </c>
      <c r="O767" s="18">
        <v>118</v>
      </c>
      <c r="P767" s="4">
        <f t="shared" si="12"/>
        <v>16.100000000000001</v>
      </c>
      <c r="Q767" s="18"/>
      <c r="R767" s="18"/>
      <c r="S767" s="18"/>
      <c r="T767" s="41" t="s">
        <v>1163</v>
      </c>
      <c r="U767" s="41" t="s">
        <v>863</v>
      </c>
      <c r="V767" s="24"/>
    </row>
    <row r="768" spans="1:24" x14ac:dyDescent="0.2">
      <c r="A768">
        <v>40</v>
      </c>
      <c r="B768" s="24">
        <v>39</v>
      </c>
      <c r="C768">
        <v>30</v>
      </c>
      <c r="D768" s="31" t="s">
        <v>1210</v>
      </c>
      <c r="E768" s="24" t="s">
        <v>548</v>
      </c>
      <c r="F768" s="24">
        <v>95</v>
      </c>
      <c r="G768" s="24">
        <v>93</v>
      </c>
      <c r="H768" s="24">
        <v>79</v>
      </c>
      <c r="I768" s="5">
        <v>-8</v>
      </c>
      <c r="J768" s="5"/>
      <c r="K768" s="15"/>
      <c r="L768" s="34">
        <v>95</v>
      </c>
      <c r="M768" s="18">
        <v>93</v>
      </c>
      <c r="N768" s="4">
        <v>70.099999999999994</v>
      </c>
      <c r="O768" s="18">
        <v>136</v>
      </c>
      <c r="P768" s="4">
        <f t="shared" si="12"/>
        <v>19</v>
      </c>
      <c r="Q768" s="18"/>
      <c r="R768" s="18"/>
      <c r="S768" s="18"/>
      <c r="T768" s="41" t="s">
        <v>1121</v>
      </c>
      <c r="U768" s="41" t="s">
        <v>903</v>
      </c>
      <c r="V768" s="24" t="s">
        <v>878</v>
      </c>
    </row>
    <row r="769" spans="1:24" x14ac:dyDescent="0.2">
      <c r="A769">
        <v>41</v>
      </c>
      <c r="B769" s="24">
        <v>40</v>
      </c>
      <c r="C769">
        <v>31</v>
      </c>
      <c r="D769" s="22" t="s">
        <v>1212</v>
      </c>
      <c r="E769" s="24" t="s">
        <v>548</v>
      </c>
      <c r="F769" s="24">
        <v>91</v>
      </c>
      <c r="G769" s="24">
        <v>90</v>
      </c>
      <c r="H769" s="24">
        <v>75</v>
      </c>
      <c r="I769" s="5">
        <v>8</v>
      </c>
      <c r="J769" s="5"/>
      <c r="K769" s="29"/>
      <c r="L769" s="34">
        <v>91</v>
      </c>
      <c r="M769" s="34">
        <v>90</v>
      </c>
      <c r="N769" s="24">
        <v>70.099999999999994</v>
      </c>
      <c r="O769" s="24">
        <v>136</v>
      </c>
      <c r="P769" s="4">
        <f t="shared" si="12"/>
        <v>16.5</v>
      </c>
      <c r="Q769" s="18"/>
      <c r="R769" s="18"/>
      <c r="S769" s="18"/>
      <c r="T769" s="41" t="s">
        <v>838</v>
      </c>
      <c r="U769" s="41"/>
      <c r="V769" s="24"/>
    </row>
    <row r="770" spans="1:24" x14ac:dyDescent="0.2">
      <c r="A770">
        <v>42</v>
      </c>
      <c r="B770" s="24">
        <v>41</v>
      </c>
      <c r="C770">
        <v>32</v>
      </c>
      <c r="D770" s="31" t="s">
        <v>1229</v>
      </c>
      <c r="E770" s="24" t="s">
        <v>1230</v>
      </c>
      <c r="F770" s="24">
        <v>93</v>
      </c>
      <c r="G770" s="24">
        <v>93</v>
      </c>
      <c r="H770" s="24">
        <v>77</v>
      </c>
      <c r="I770" s="5">
        <v>21</v>
      </c>
      <c r="J770" s="5"/>
      <c r="K770" s="47" t="s">
        <v>104</v>
      </c>
      <c r="L770" s="34">
        <v>93</v>
      </c>
      <c r="M770" s="18">
        <v>93</v>
      </c>
      <c r="N770" s="4">
        <v>71.099999999999994</v>
      </c>
      <c r="O770" s="18">
        <v>134</v>
      </c>
      <c r="P770" s="4">
        <f t="shared" si="12"/>
        <v>18.5</v>
      </c>
      <c r="Q770" s="18"/>
      <c r="R770" s="18"/>
      <c r="S770" s="18"/>
      <c r="T770" s="41" t="s">
        <v>1104</v>
      </c>
      <c r="U770" s="41" t="s">
        <v>1079</v>
      </c>
      <c r="V770" s="24"/>
    </row>
    <row r="771" spans="1:24" x14ac:dyDescent="0.2">
      <c r="A771">
        <v>43</v>
      </c>
      <c r="B771" s="24">
        <v>42</v>
      </c>
      <c r="C771">
        <v>33</v>
      </c>
      <c r="D771" s="31" t="s">
        <v>1249</v>
      </c>
      <c r="E771" s="24" t="s">
        <v>23</v>
      </c>
      <c r="F771" s="24">
        <v>88</v>
      </c>
      <c r="G771" s="24">
        <v>88</v>
      </c>
      <c r="H771" s="24">
        <v>73</v>
      </c>
      <c r="I771" s="5">
        <v>-7.7</v>
      </c>
      <c r="J771" s="5"/>
      <c r="K771" s="15"/>
      <c r="L771" s="34">
        <v>88</v>
      </c>
      <c r="M771" s="18">
        <v>88</v>
      </c>
      <c r="N771" s="4">
        <v>68.900000000000006</v>
      </c>
      <c r="O771" s="18">
        <v>126</v>
      </c>
      <c r="P771" s="4">
        <f t="shared" si="12"/>
        <v>17.100000000000001</v>
      </c>
      <c r="Q771" s="18"/>
      <c r="R771" s="18"/>
      <c r="S771" s="18"/>
      <c r="T771" s="41" t="s">
        <v>891</v>
      </c>
      <c r="U771" s="41" t="s">
        <v>385</v>
      </c>
      <c r="V771" s="24" t="s">
        <v>784</v>
      </c>
    </row>
    <row r="772" spans="1:24" x14ac:dyDescent="0.2">
      <c r="A772">
        <v>44</v>
      </c>
      <c r="B772" s="24">
        <v>43</v>
      </c>
      <c r="C772">
        <v>34</v>
      </c>
      <c r="D772" s="31" t="s">
        <v>1259</v>
      </c>
      <c r="E772" s="24" t="s">
        <v>1260</v>
      </c>
      <c r="F772" s="24">
        <v>85</v>
      </c>
      <c r="G772" s="24">
        <v>85</v>
      </c>
      <c r="H772" s="24">
        <v>69</v>
      </c>
      <c r="I772" s="5">
        <v>25.5</v>
      </c>
      <c r="J772" s="5"/>
      <c r="K772" s="15" t="s">
        <v>104</v>
      </c>
      <c r="L772" s="34">
        <v>85</v>
      </c>
      <c r="M772" s="18">
        <v>85</v>
      </c>
      <c r="N772" s="4">
        <v>70.599999999999994</v>
      </c>
      <c r="O772" s="18">
        <v>131</v>
      </c>
      <c r="P772" s="4">
        <f t="shared" si="12"/>
        <v>12.4</v>
      </c>
      <c r="Q772" s="18"/>
      <c r="R772" s="18"/>
      <c r="S772" s="18"/>
      <c r="T772" s="41" t="s">
        <v>1142</v>
      </c>
      <c r="U772" s="41" t="s">
        <v>1086</v>
      </c>
      <c r="V772" s="24"/>
    </row>
    <row r="773" spans="1:24" x14ac:dyDescent="0.2">
      <c r="A773">
        <v>45</v>
      </c>
      <c r="B773" s="24">
        <v>44</v>
      </c>
      <c r="C773">
        <v>35</v>
      </c>
      <c r="D773" s="31" t="s">
        <v>1265</v>
      </c>
      <c r="E773" s="24" t="s">
        <v>217</v>
      </c>
      <c r="F773" s="24">
        <v>98</v>
      </c>
      <c r="G773" s="24">
        <v>98</v>
      </c>
      <c r="H773" s="24">
        <v>83</v>
      </c>
      <c r="I773" s="5">
        <v>11.5</v>
      </c>
      <c r="J773" s="5"/>
      <c r="K773" s="15"/>
      <c r="L773" s="34">
        <v>98</v>
      </c>
      <c r="M773" s="18">
        <v>98</v>
      </c>
      <c r="N773" s="4">
        <v>69.7</v>
      </c>
      <c r="O773" s="18">
        <v>130</v>
      </c>
      <c r="P773" s="4">
        <f t="shared" si="12"/>
        <v>24.6</v>
      </c>
      <c r="Q773" s="18"/>
      <c r="R773" s="18"/>
      <c r="S773" s="18"/>
      <c r="T773" s="41" t="s">
        <v>378</v>
      </c>
      <c r="U773" s="41" t="s">
        <v>1103</v>
      </c>
      <c r="V773" s="24"/>
    </row>
    <row r="774" spans="1:24" x14ac:dyDescent="0.2">
      <c r="A774">
        <v>46</v>
      </c>
      <c r="B774" s="24">
        <v>45</v>
      </c>
      <c r="C774">
        <v>36</v>
      </c>
      <c r="D774" s="31" t="s">
        <v>1270</v>
      </c>
      <c r="E774" s="24" t="s">
        <v>221</v>
      </c>
      <c r="F774" s="24">
        <v>95</v>
      </c>
      <c r="G774" s="24">
        <v>93</v>
      </c>
      <c r="H774" s="24">
        <v>79</v>
      </c>
      <c r="I774" s="5">
        <v>-4</v>
      </c>
      <c r="J774" s="5"/>
      <c r="K774" s="15"/>
      <c r="L774" s="34">
        <v>95</v>
      </c>
      <c r="M774" s="18">
        <v>93</v>
      </c>
      <c r="N774" s="4">
        <v>71.099999999999994</v>
      </c>
      <c r="O774" s="18">
        <v>137</v>
      </c>
      <c r="P774" s="4">
        <f t="shared" si="12"/>
        <v>18.100000000000001</v>
      </c>
      <c r="Q774" s="18"/>
      <c r="R774" s="18"/>
      <c r="S774" s="18"/>
      <c r="T774" s="41" t="s">
        <v>1204</v>
      </c>
      <c r="U774" s="41" t="s">
        <v>1027</v>
      </c>
      <c r="V774" s="24"/>
    </row>
    <row r="775" spans="1:24" x14ac:dyDescent="0.2">
      <c r="A775">
        <v>47</v>
      </c>
      <c r="B775" s="24">
        <v>46</v>
      </c>
      <c r="C775">
        <v>37</v>
      </c>
      <c r="D775" s="31" t="s">
        <v>1272</v>
      </c>
      <c r="E775" s="24" t="s">
        <v>217</v>
      </c>
      <c r="F775" s="24">
        <v>95</v>
      </c>
      <c r="G775" s="24">
        <v>92</v>
      </c>
      <c r="H775" s="24">
        <v>80</v>
      </c>
      <c r="I775" s="5">
        <v>27.3</v>
      </c>
      <c r="J775" s="5"/>
      <c r="K775" s="15"/>
      <c r="L775" s="34">
        <v>95</v>
      </c>
      <c r="M775" s="18">
        <v>92</v>
      </c>
      <c r="N775" s="4">
        <v>69.7</v>
      </c>
      <c r="O775" s="18">
        <v>130</v>
      </c>
      <c r="P775" s="4">
        <f t="shared" si="12"/>
        <v>19.399999999999999</v>
      </c>
      <c r="Q775" s="18"/>
      <c r="R775" s="18"/>
      <c r="S775" s="18"/>
      <c r="T775" s="41" t="s">
        <v>856</v>
      </c>
      <c r="U775" s="41" t="s">
        <v>349</v>
      </c>
      <c r="V775" s="24" t="s">
        <v>1141</v>
      </c>
    </row>
    <row r="776" spans="1:24" x14ac:dyDescent="0.2">
      <c r="A776">
        <v>48</v>
      </c>
      <c r="B776" s="24">
        <v>47</v>
      </c>
      <c r="C776">
        <v>38</v>
      </c>
      <c r="D776" s="31" t="s">
        <v>1282</v>
      </c>
      <c r="E776" s="24" t="s">
        <v>219</v>
      </c>
      <c r="F776" s="24">
        <v>95</v>
      </c>
      <c r="G776" s="24">
        <v>94</v>
      </c>
      <c r="H776" s="24">
        <v>80</v>
      </c>
      <c r="I776" s="5">
        <v>-19</v>
      </c>
      <c r="J776" s="5"/>
      <c r="K776" s="15"/>
      <c r="L776" s="34">
        <v>95</v>
      </c>
      <c r="M776" s="18">
        <v>94</v>
      </c>
      <c r="N776" s="4">
        <v>68.900000000000006</v>
      </c>
      <c r="O776" s="18">
        <v>126</v>
      </c>
      <c r="P776" s="4">
        <f t="shared" si="12"/>
        <v>22.5</v>
      </c>
      <c r="Q776" s="18"/>
      <c r="R776" s="18"/>
      <c r="S776" s="18"/>
      <c r="T776" s="41" t="s">
        <v>350</v>
      </c>
      <c r="U776" s="41" t="s">
        <v>1274</v>
      </c>
      <c r="V776" s="24" t="s">
        <v>1116</v>
      </c>
    </row>
    <row r="777" spans="1:24" x14ac:dyDescent="0.2">
      <c r="A777">
        <v>49</v>
      </c>
      <c r="B777" s="24">
        <v>48</v>
      </c>
      <c r="C777">
        <v>39</v>
      </c>
      <c r="D777" s="31" t="s">
        <v>1288</v>
      </c>
      <c r="E777" s="24" t="s">
        <v>221</v>
      </c>
      <c r="F777" s="24">
        <v>97</v>
      </c>
      <c r="G777" s="24">
        <v>93</v>
      </c>
      <c r="H777" s="24">
        <v>81</v>
      </c>
      <c r="I777" s="5">
        <v>18</v>
      </c>
      <c r="J777" s="5"/>
      <c r="K777" s="15"/>
      <c r="L777" s="34">
        <v>97</v>
      </c>
      <c r="M777" s="18">
        <v>93</v>
      </c>
      <c r="N777" s="4">
        <v>71.099999999999994</v>
      </c>
      <c r="O777" s="18">
        <v>137</v>
      </c>
      <c r="P777" s="4">
        <f t="shared" si="12"/>
        <v>18.100000000000001</v>
      </c>
      <c r="Q777" s="18"/>
      <c r="R777" s="18"/>
      <c r="S777" s="18"/>
      <c r="T777" s="41" t="s">
        <v>708</v>
      </c>
      <c r="U777" s="18" t="s">
        <v>1300</v>
      </c>
      <c r="V777" t="s">
        <v>925</v>
      </c>
    </row>
    <row r="778" spans="1:24" x14ac:dyDescent="0.2">
      <c r="A778">
        <v>50</v>
      </c>
      <c r="B778" s="24">
        <v>49</v>
      </c>
      <c r="C778">
        <v>40</v>
      </c>
      <c r="D778" s="31" t="s">
        <v>1313</v>
      </c>
      <c r="E778" s="24" t="s">
        <v>1260</v>
      </c>
      <c r="F778" s="24">
        <v>92</v>
      </c>
      <c r="G778" s="24">
        <v>92</v>
      </c>
      <c r="H778" s="24">
        <v>76</v>
      </c>
      <c r="I778" s="5">
        <v>-7.7</v>
      </c>
      <c r="J778" s="5"/>
      <c r="K778" s="15"/>
      <c r="L778" s="34">
        <v>92</v>
      </c>
      <c r="M778" s="18">
        <v>92</v>
      </c>
      <c r="N778" s="4">
        <v>70.7</v>
      </c>
      <c r="O778" s="18">
        <v>132</v>
      </c>
      <c r="P778" s="4">
        <f t="shared" si="12"/>
        <v>18.2</v>
      </c>
      <c r="Q778" s="18"/>
      <c r="R778" s="18"/>
      <c r="S778" s="18"/>
      <c r="T778" s="41" t="s">
        <v>1315</v>
      </c>
      <c r="U778" s="41" t="s">
        <v>1233</v>
      </c>
      <c r="V778" s="24" t="s">
        <v>1203</v>
      </c>
    </row>
    <row r="779" spans="1:24" x14ac:dyDescent="0.2">
      <c r="A779">
        <v>51</v>
      </c>
      <c r="B779" s="24">
        <v>50</v>
      </c>
      <c r="C779">
        <v>41</v>
      </c>
      <c r="D779" s="31" t="s">
        <v>1328</v>
      </c>
      <c r="E779" s="24" t="s">
        <v>1260</v>
      </c>
      <c r="F779" s="24">
        <v>83</v>
      </c>
      <c r="G779" s="24">
        <v>83</v>
      </c>
      <c r="H779" s="24">
        <v>67</v>
      </c>
      <c r="I779" s="5">
        <v>25.5</v>
      </c>
      <c r="J779" s="5"/>
      <c r="K779" s="15" t="s">
        <v>104</v>
      </c>
      <c r="L779" s="34">
        <v>83</v>
      </c>
      <c r="M779" s="18">
        <v>83</v>
      </c>
      <c r="N779" s="4">
        <v>70.7</v>
      </c>
      <c r="O779" s="18">
        <v>132</v>
      </c>
      <c r="P779" s="4">
        <f t="shared" si="12"/>
        <v>10.5</v>
      </c>
      <c r="Q779" s="18"/>
      <c r="R779" s="18"/>
      <c r="S779" s="18"/>
      <c r="T779" s="18" t="s">
        <v>1292</v>
      </c>
      <c r="U779" s="18" t="s">
        <v>1232</v>
      </c>
    </row>
    <row r="780" spans="1:24" x14ac:dyDescent="0.2">
      <c r="A780">
        <v>52</v>
      </c>
      <c r="B780" s="24">
        <v>51</v>
      </c>
      <c r="D780" s="31" t="s">
        <v>1367</v>
      </c>
      <c r="E780" s="24" t="s">
        <v>537</v>
      </c>
      <c r="F780" s="24">
        <v>99</v>
      </c>
      <c r="G780" s="24">
        <v>99</v>
      </c>
      <c r="I780" s="5">
        <v>-12</v>
      </c>
      <c r="J780" s="5"/>
      <c r="K780" s="15"/>
      <c r="M780" s="18"/>
      <c r="N780" s="4"/>
      <c r="O780" s="18"/>
      <c r="P780" s="4"/>
      <c r="Q780" s="18"/>
      <c r="R780" s="18"/>
      <c r="S780" s="18"/>
      <c r="T780" s="18" t="s">
        <v>1361</v>
      </c>
      <c r="U780" s="18" t="s">
        <v>1291</v>
      </c>
      <c r="V780" t="s">
        <v>1179</v>
      </c>
      <c r="W780" s="18" t="s">
        <v>899</v>
      </c>
      <c r="X780" s="18" t="s">
        <v>904</v>
      </c>
    </row>
    <row r="781" spans="1:24" x14ac:dyDescent="0.2">
      <c r="A781">
        <v>53</v>
      </c>
      <c r="B781" s="24">
        <v>52</v>
      </c>
      <c r="D781" s="31" t="s">
        <v>1383</v>
      </c>
      <c r="E781" s="24" t="s">
        <v>1384</v>
      </c>
      <c r="F781" s="24">
        <v>88</v>
      </c>
      <c r="G781" s="24">
        <v>88</v>
      </c>
      <c r="I781" s="5">
        <v>-12.35</v>
      </c>
      <c r="J781" s="5"/>
      <c r="K781" s="15"/>
      <c r="M781" s="18"/>
      <c r="N781" s="4"/>
      <c r="O781" s="18"/>
      <c r="P781" s="4"/>
      <c r="Q781" s="18"/>
      <c r="R781" s="18"/>
      <c r="S781" s="18"/>
      <c r="T781" s="18" t="s">
        <v>1373</v>
      </c>
      <c r="U781" s="18" t="s">
        <v>1314</v>
      </c>
      <c r="V781" t="s">
        <v>1262</v>
      </c>
    </row>
    <row r="782" spans="1:24" x14ac:dyDescent="0.2">
      <c r="A782">
        <v>54</v>
      </c>
      <c r="B782" s="24">
        <v>53</v>
      </c>
      <c r="D782" s="31" t="s">
        <v>1398</v>
      </c>
      <c r="E782" s="24" t="s">
        <v>1399</v>
      </c>
      <c r="F782" s="24">
        <v>101</v>
      </c>
      <c r="G782" s="24">
        <v>101</v>
      </c>
      <c r="I782" s="5">
        <v>-17</v>
      </c>
      <c r="J782" s="5"/>
      <c r="K782" s="15"/>
      <c r="M782" s="18"/>
      <c r="N782" s="18"/>
      <c r="O782" s="18"/>
      <c r="P782" s="4"/>
      <c r="Q782" s="18"/>
      <c r="R782" s="18"/>
      <c r="S782" s="18"/>
      <c r="T782" s="18" t="s">
        <v>1387</v>
      </c>
      <c r="U782" s="18" t="s">
        <v>1331</v>
      </c>
      <c r="V782" t="s">
        <v>1220</v>
      </c>
      <c r="W782" s="18" t="s">
        <v>910</v>
      </c>
      <c r="X782" s="18" t="s">
        <v>1290</v>
      </c>
    </row>
    <row r="783" spans="1:24" x14ac:dyDescent="0.2">
      <c r="A783">
        <v>55</v>
      </c>
      <c r="B783" s="24">
        <v>54</v>
      </c>
      <c r="D783" s="31" t="s">
        <v>1406</v>
      </c>
      <c r="E783" s="24" t="s">
        <v>548</v>
      </c>
      <c r="F783" s="24">
        <v>97</v>
      </c>
      <c r="G783" s="24">
        <v>97</v>
      </c>
      <c r="I783" s="5">
        <v>-12.3</v>
      </c>
      <c r="J783" s="5"/>
      <c r="K783" s="15"/>
      <c r="M783" s="18"/>
      <c r="N783" s="18"/>
      <c r="O783" s="18"/>
      <c r="P783" s="4"/>
      <c r="Q783" s="18"/>
      <c r="R783" s="18"/>
      <c r="S783" s="18"/>
      <c r="T783" s="18" t="s">
        <v>1403</v>
      </c>
      <c r="U783" s="18" t="s">
        <v>1347</v>
      </c>
      <c r="V783" t="s">
        <v>1317</v>
      </c>
    </row>
    <row r="784" spans="1:24" x14ac:dyDescent="0.2">
      <c r="A784">
        <v>56</v>
      </c>
      <c r="B784" s="24">
        <v>55</v>
      </c>
      <c r="D784" s="31" t="s">
        <v>1412</v>
      </c>
      <c r="E784" s="24" t="s">
        <v>1413</v>
      </c>
      <c r="F784" s="24">
        <v>111</v>
      </c>
      <c r="G784" s="24">
        <v>111</v>
      </c>
      <c r="I784" s="5">
        <v>-6</v>
      </c>
      <c r="J784" s="5"/>
      <c r="K784" s="15"/>
      <c r="M784" s="18"/>
      <c r="N784" s="18"/>
      <c r="O784" s="18"/>
      <c r="P784" s="4"/>
      <c r="Q784" s="18"/>
      <c r="R784" s="18"/>
      <c r="S784" s="18"/>
      <c r="T784" s="18" t="s">
        <v>1374</v>
      </c>
      <c r="U784" s="18" t="s">
        <v>1360</v>
      </c>
    </row>
    <row r="785" spans="1:21" x14ac:dyDescent="0.2">
      <c r="I785" s="5"/>
      <c r="J785" s="5"/>
      <c r="K785" s="15"/>
      <c r="M785" s="18"/>
      <c r="N785" s="18"/>
      <c r="O785" s="18"/>
      <c r="P785" s="4"/>
      <c r="Q785" s="18"/>
      <c r="R785" s="18"/>
      <c r="S785" s="18"/>
      <c r="T785" s="18"/>
      <c r="U785" s="18"/>
    </row>
    <row r="786" spans="1:21" x14ac:dyDescent="0.2">
      <c r="I786" s="5"/>
      <c r="J786" s="5"/>
      <c r="K786" s="15"/>
      <c r="M786" s="18"/>
      <c r="N786" s="18"/>
      <c r="O786" s="18"/>
      <c r="P786" s="4"/>
      <c r="Q786" s="18"/>
      <c r="R786" s="18"/>
      <c r="S786" s="18"/>
      <c r="T786" s="18"/>
      <c r="U786" s="18"/>
    </row>
    <row r="787" spans="1:21" x14ac:dyDescent="0.2">
      <c r="I787" s="5"/>
      <c r="J787" s="5"/>
      <c r="K787" s="15"/>
      <c r="M787" s="18"/>
      <c r="N787" s="18"/>
      <c r="O787" s="18"/>
      <c r="P787" s="18"/>
      <c r="Q787" s="18"/>
      <c r="R787" s="18"/>
      <c r="S787" s="18"/>
      <c r="T787" s="18"/>
      <c r="U787" s="18"/>
    </row>
    <row r="788" spans="1:21" x14ac:dyDescent="0.2">
      <c r="I788" s="5"/>
      <c r="J788" s="5"/>
      <c r="K788" s="15"/>
      <c r="M788" s="18"/>
      <c r="N788" s="18"/>
      <c r="O788" s="18"/>
      <c r="P788" s="18"/>
      <c r="Q788" s="18"/>
      <c r="R788" s="18"/>
      <c r="S788" s="18"/>
      <c r="T788" s="18"/>
      <c r="U788" s="18"/>
    </row>
    <row r="789" spans="1:21" x14ac:dyDescent="0.2">
      <c r="I789" s="5"/>
      <c r="J789" s="5"/>
      <c r="K789" s="15"/>
      <c r="M789" s="18"/>
      <c r="N789" s="18"/>
      <c r="O789" s="18"/>
      <c r="P789" s="18"/>
      <c r="Q789" s="18"/>
      <c r="R789" s="18"/>
      <c r="S789" s="18"/>
      <c r="T789" s="18"/>
      <c r="U789" s="18"/>
    </row>
    <row r="790" spans="1:21" x14ac:dyDescent="0.2">
      <c r="I790" s="5"/>
      <c r="J790" s="5"/>
      <c r="K790" s="15"/>
      <c r="M790" s="18"/>
      <c r="N790" s="18"/>
      <c r="O790" s="18"/>
      <c r="P790" s="18"/>
      <c r="Q790" s="18"/>
      <c r="R790" s="18"/>
      <c r="S790" s="18"/>
      <c r="T790" s="18"/>
      <c r="U790" s="18"/>
    </row>
    <row r="791" spans="1:21" x14ac:dyDescent="0.2">
      <c r="I791" s="5"/>
      <c r="J791" s="5"/>
      <c r="K791" s="15"/>
      <c r="M791" s="18"/>
      <c r="N791" s="18"/>
      <c r="O791" s="18"/>
      <c r="P791" s="18"/>
      <c r="Q791" s="18"/>
      <c r="R791" s="18"/>
      <c r="S791" s="18"/>
      <c r="T791" s="18"/>
      <c r="U791" s="18"/>
    </row>
    <row r="792" spans="1:21" x14ac:dyDescent="0.2">
      <c r="I792" s="5"/>
      <c r="J792" s="5"/>
      <c r="K792" s="15"/>
      <c r="M792" s="18"/>
      <c r="N792" s="18"/>
      <c r="O792" s="18"/>
      <c r="P792" s="18"/>
      <c r="Q792" s="18"/>
      <c r="R792" s="18"/>
      <c r="S792" s="18"/>
      <c r="T792" s="18"/>
      <c r="U792" s="18"/>
    </row>
    <row r="793" spans="1:21" x14ac:dyDescent="0.2">
      <c r="I793" s="5"/>
      <c r="J793" s="5"/>
      <c r="K793" s="15"/>
      <c r="M793" s="18"/>
      <c r="N793" s="18"/>
      <c r="O793" s="18"/>
      <c r="P793" s="18"/>
      <c r="Q793" s="18"/>
      <c r="R793" s="18"/>
      <c r="S793" s="18"/>
      <c r="T793" s="18"/>
      <c r="U793" s="18"/>
    </row>
    <row r="794" spans="1:21" x14ac:dyDescent="0.2">
      <c r="I794" s="5"/>
      <c r="J794" s="5"/>
      <c r="K794" s="15"/>
      <c r="M794" s="18"/>
      <c r="N794" s="18"/>
      <c r="O794" s="18"/>
      <c r="P794" s="18"/>
      <c r="Q794" s="18"/>
      <c r="R794" s="18"/>
      <c r="S794" s="18"/>
      <c r="T794" s="18"/>
      <c r="U794" s="18"/>
    </row>
    <row r="795" spans="1:21" x14ac:dyDescent="0.2">
      <c r="I795" s="5"/>
      <c r="J795" s="5"/>
      <c r="K795" s="15"/>
      <c r="M795" s="18"/>
      <c r="N795" s="18"/>
      <c r="O795" s="18"/>
      <c r="P795" s="18"/>
      <c r="Q795" s="18"/>
      <c r="R795" s="18"/>
      <c r="S795" s="18"/>
      <c r="T795" s="18"/>
      <c r="U795" s="18"/>
    </row>
    <row r="796" spans="1:21" x14ac:dyDescent="0.2">
      <c r="I796" s="5"/>
      <c r="J796" s="5"/>
      <c r="K796" s="15"/>
      <c r="M796" s="18"/>
      <c r="N796" s="18"/>
      <c r="O796" s="18"/>
      <c r="P796" s="18"/>
      <c r="Q796" s="18"/>
      <c r="R796" s="18"/>
      <c r="S796" s="18"/>
      <c r="T796" s="18"/>
      <c r="U796" s="18"/>
    </row>
    <row r="797" spans="1:21" x14ac:dyDescent="0.2">
      <c r="I797" s="5"/>
      <c r="J797" s="5"/>
      <c r="K797" s="15"/>
      <c r="M797" s="18"/>
      <c r="N797" s="18"/>
      <c r="O797" s="18"/>
      <c r="P797" s="18"/>
      <c r="Q797" s="18"/>
      <c r="R797" s="18"/>
      <c r="S797" s="18"/>
      <c r="T797" s="18"/>
      <c r="U797" s="18"/>
    </row>
    <row r="798" spans="1:21" x14ac:dyDescent="0.2">
      <c r="I798" s="5"/>
      <c r="J798" s="5"/>
      <c r="K798" s="15"/>
      <c r="M798" s="18"/>
      <c r="N798" s="18"/>
      <c r="O798" s="18"/>
      <c r="P798" s="18"/>
      <c r="Q798" s="18"/>
      <c r="R798" s="18"/>
      <c r="S798" s="18"/>
      <c r="T798" s="18"/>
      <c r="U798" s="18"/>
    </row>
    <row r="799" spans="1:21" x14ac:dyDescent="0.2">
      <c r="I799" s="5"/>
      <c r="J799" s="5"/>
      <c r="K799" s="15"/>
      <c r="M799" s="18"/>
      <c r="N799" s="18"/>
      <c r="O799" s="18"/>
      <c r="P799" s="18"/>
      <c r="Q799" s="18"/>
      <c r="R799" s="18"/>
      <c r="S799" s="18"/>
      <c r="T799" s="18"/>
      <c r="U799" s="18"/>
    </row>
    <row r="800" spans="1:21" x14ac:dyDescent="0.2">
      <c r="A800">
        <f>COUNT(A709:A799)</f>
        <v>56</v>
      </c>
      <c r="B800">
        <f>COUNT(B709:B799)</f>
        <v>55</v>
      </c>
      <c r="C800">
        <f>COUNT(C709:C799)</f>
        <v>41</v>
      </c>
      <c r="F800">
        <f>AVERAGE(F709:F799)</f>
        <v>92.563636363636363</v>
      </c>
      <c r="G800">
        <f>AVERAGE(G709:G799)</f>
        <v>91.654545454545456</v>
      </c>
      <c r="H800">
        <f>AVERAGE(H709:H799)</f>
        <v>75.097560975609753</v>
      </c>
      <c r="I800" s="5">
        <f>SUM(I706:I799)</f>
        <v>-28.09999999999998</v>
      </c>
      <c r="J800" s="4">
        <f>SUM(J706:J799)</f>
        <v>0</v>
      </c>
      <c r="P800" s="4">
        <f>SUM(Q709:Q718)</f>
        <v>145.19999999999999</v>
      </c>
      <c r="Q800" s="4">
        <f>(P800*0.096)-0.05</f>
        <v>13.889199999999999</v>
      </c>
      <c r="R800" s="18"/>
      <c r="S800" s="18"/>
      <c r="T800" s="18"/>
      <c r="U800" s="18"/>
    </row>
    <row r="801" spans="1:21" ht="18" x14ac:dyDescent="0.25">
      <c r="A801" s="3" t="s">
        <v>227</v>
      </c>
      <c r="C801" s="11" t="s">
        <v>228</v>
      </c>
      <c r="D801">
        <v>5807500</v>
      </c>
      <c r="K801" s="15"/>
      <c r="R801" s="18"/>
      <c r="S801">
        <f>SUM(S707:S800)</f>
        <v>0</v>
      </c>
      <c r="T801" s="18"/>
      <c r="U801" s="18"/>
    </row>
    <row r="802" spans="1:21" x14ac:dyDescent="0.2">
      <c r="A802" t="s">
        <v>2</v>
      </c>
      <c r="D802" s="4">
        <v>90.6</v>
      </c>
      <c r="E802" t="s">
        <v>3</v>
      </c>
      <c r="F802" s="4">
        <f>TRUNC(D802*0.096,1)</f>
        <v>8.6</v>
      </c>
      <c r="H802" s="4">
        <f>P900</f>
        <v>94.700000000000017</v>
      </c>
      <c r="K802" s="15"/>
      <c r="R802" s="18"/>
      <c r="S802" s="18"/>
      <c r="T802" s="18"/>
      <c r="U802" s="18"/>
    </row>
    <row r="803" spans="1:21" x14ac:dyDescent="0.2">
      <c r="A803" t="s">
        <v>4</v>
      </c>
      <c r="D803" s="4">
        <v>94.7</v>
      </c>
      <c r="E803" t="s">
        <v>5</v>
      </c>
      <c r="F803" s="4">
        <f>TRUNC(D803*0.096,1)</f>
        <v>9</v>
      </c>
      <c r="R803" s="18"/>
      <c r="S803" s="18"/>
      <c r="T803" s="18"/>
      <c r="U803" s="18"/>
    </row>
    <row r="804" spans="1:21" x14ac:dyDescent="0.2">
      <c r="A804" s="1" t="s">
        <v>9</v>
      </c>
      <c r="B804" s="1" t="s">
        <v>6</v>
      </c>
      <c r="C804" s="1" t="s">
        <v>7</v>
      </c>
      <c r="D804" s="1" t="s">
        <v>10</v>
      </c>
      <c r="E804" s="1" t="s">
        <v>11</v>
      </c>
      <c r="F804" s="1" t="s">
        <v>12</v>
      </c>
      <c r="G804" s="1" t="s">
        <v>13</v>
      </c>
      <c r="H804" s="1" t="s">
        <v>7</v>
      </c>
      <c r="I804" s="1" t="s">
        <v>14</v>
      </c>
      <c r="J804" s="1" t="s">
        <v>258</v>
      </c>
      <c r="K804" s="14" t="s">
        <v>125</v>
      </c>
      <c r="L804" s="14" t="s">
        <v>12</v>
      </c>
      <c r="M804" s="1" t="s">
        <v>13</v>
      </c>
      <c r="N804" s="1" t="s">
        <v>15</v>
      </c>
      <c r="O804" s="1" t="s">
        <v>16</v>
      </c>
      <c r="P804" s="1" t="s">
        <v>18</v>
      </c>
      <c r="Q804" s="1" t="s">
        <v>225</v>
      </c>
      <c r="R804" s="18"/>
      <c r="S804" s="18"/>
      <c r="T804" s="18"/>
      <c r="U804" s="18"/>
    </row>
    <row r="805" spans="1:21" x14ac:dyDescent="0.2">
      <c r="R805" s="56" t="s">
        <v>334</v>
      </c>
      <c r="S805" s="18" t="s">
        <v>335</v>
      </c>
      <c r="T805" s="18"/>
      <c r="U805" s="18"/>
    </row>
    <row r="806" spans="1:21" x14ac:dyDescent="0.2">
      <c r="D806" s="2"/>
      <c r="E806" t="s">
        <v>20</v>
      </c>
      <c r="I806" s="5">
        <v>-12</v>
      </c>
      <c r="J806" s="5"/>
      <c r="K806" s="14"/>
      <c r="L806" s="4"/>
      <c r="R806" s="18"/>
      <c r="S806" s="18"/>
      <c r="T806" s="18"/>
      <c r="U806" s="18"/>
    </row>
    <row r="807" spans="1:21" x14ac:dyDescent="0.2">
      <c r="E807" t="s">
        <v>21</v>
      </c>
      <c r="I807" s="5">
        <v>-12</v>
      </c>
      <c r="J807" s="5"/>
      <c r="L807" s="1"/>
      <c r="M807" s="1"/>
      <c r="R807" s="18"/>
      <c r="S807" s="18"/>
      <c r="T807" s="18"/>
      <c r="U807" s="18"/>
    </row>
    <row r="808" spans="1:21" x14ac:dyDescent="0.2">
      <c r="D808" s="2"/>
      <c r="E808" t="s">
        <v>22</v>
      </c>
      <c r="I808" s="5">
        <v>-15</v>
      </c>
      <c r="J808" s="5"/>
      <c r="R808" s="18"/>
      <c r="S808" s="18"/>
      <c r="T808" s="18"/>
      <c r="U808" s="18"/>
    </row>
    <row r="809" spans="1:21" x14ac:dyDescent="0.2">
      <c r="D809" s="22" t="s">
        <v>572</v>
      </c>
      <c r="E809" s="24" t="s">
        <v>573</v>
      </c>
      <c r="F809" s="24"/>
      <c r="G809" s="24"/>
      <c r="H809" s="24"/>
      <c r="I809" s="5"/>
      <c r="J809" s="5"/>
      <c r="L809" s="36">
        <v>86</v>
      </c>
      <c r="M809" s="24">
        <v>86</v>
      </c>
      <c r="N809" s="24">
        <v>69.900000000000006</v>
      </c>
      <c r="O809" s="24">
        <v>128</v>
      </c>
      <c r="P809" s="33">
        <f t="shared" ref="P809:P838" si="13">ROUND(((M809-N809)*113/O809),1)</f>
        <v>14.2</v>
      </c>
      <c r="Q809" s="4">
        <v>3.1</v>
      </c>
      <c r="R809" s="18"/>
      <c r="S809" s="18"/>
      <c r="T809" s="18"/>
      <c r="U809" s="18"/>
    </row>
    <row r="810" spans="1:21" x14ac:dyDescent="0.2">
      <c r="D810" s="22" t="s">
        <v>574</v>
      </c>
      <c r="E810" s="24" t="s">
        <v>575</v>
      </c>
      <c r="F810" s="24"/>
      <c r="G810" s="24"/>
      <c r="H810" s="24"/>
      <c r="I810" s="5"/>
      <c r="J810" s="5"/>
      <c r="L810" s="36">
        <v>87</v>
      </c>
      <c r="M810" s="24">
        <v>82</v>
      </c>
      <c r="N810" s="24">
        <v>67.900000000000006</v>
      </c>
      <c r="O810" s="24">
        <v>126</v>
      </c>
      <c r="P810" s="33">
        <f t="shared" si="13"/>
        <v>12.6</v>
      </c>
      <c r="Q810" s="4">
        <v>9</v>
      </c>
      <c r="R810" s="18"/>
      <c r="S810" s="18"/>
      <c r="T810" s="18"/>
      <c r="U810" s="18"/>
    </row>
    <row r="811" spans="1:21" x14ac:dyDescent="0.2">
      <c r="D811" s="22" t="s">
        <v>582</v>
      </c>
      <c r="E811" s="24" t="s">
        <v>461</v>
      </c>
      <c r="F811" s="24"/>
      <c r="G811" s="24"/>
      <c r="H811" s="24"/>
      <c r="I811" s="5"/>
      <c r="J811" s="4"/>
      <c r="L811" s="36">
        <v>87</v>
      </c>
      <c r="M811" s="24">
        <v>81</v>
      </c>
      <c r="N811" s="24">
        <v>69.599999999999994</v>
      </c>
      <c r="O811" s="24">
        <v>124</v>
      </c>
      <c r="P811" s="33">
        <f t="shared" si="13"/>
        <v>10.4</v>
      </c>
      <c r="Q811" s="4">
        <v>9.5</v>
      </c>
      <c r="R811" s="18"/>
      <c r="S811" s="18"/>
      <c r="T811" s="18"/>
      <c r="U811" s="18"/>
    </row>
    <row r="812" spans="1:21" x14ac:dyDescent="0.2">
      <c r="D812" s="22" t="s">
        <v>595</v>
      </c>
      <c r="E812" s="24" t="s">
        <v>23</v>
      </c>
      <c r="F812" s="24"/>
      <c r="G812" s="24"/>
      <c r="H812" s="24"/>
      <c r="I812" s="5"/>
      <c r="J812" s="5"/>
      <c r="L812" s="36">
        <v>82</v>
      </c>
      <c r="M812" s="24">
        <v>82</v>
      </c>
      <c r="N812" s="24">
        <v>68.900000000000006</v>
      </c>
      <c r="O812" s="24">
        <v>120</v>
      </c>
      <c r="P812" s="33">
        <f t="shared" si="13"/>
        <v>12.3</v>
      </c>
      <c r="Q812" s="4">
        <v>9.5</v>
      </c>
      <c r="R812" s="18"/>
      <c r="S812" s="18"/>
      <c r="T812" s="18"/>
      <c r="U812" s="18"/>
    </row>
    <row r="813" spans="1:21" x14ac:dyDescent="0.2">
      <c r="D813" s="22" t="s">
        <v>471</v>
      </c>
      <c r="E813" s="24" t="s">
        <v>185</v>
      </c>
      <c r="F813" s="24"/>
      <c r="G813" s="24"/>
      <c r="H813" s="24"/>
      <c r="I813" s="5"/>
      <c r="J813" s="5"/>
      <c r="L813" s="36">
        <v>81</v>
      </c>
      <c r="M813" s="24">
        <v>80</v>
      </c>
      <c r="N813" s="24">
        <v>69</v>
      </c>
      <c r="O813" s="24">
        <v>123</v>
      </c>
      <c r="P813" s="33">
        <f t="shared" si="13"/>
        <v>10.1</v>
      </c>
      <c r="Q813" s="4">
        <v>10</v>
      </c>
      <c r="R813" s="18"/>
      <c r="S813" s="18"/>
      <c r="T813" s="18"/>
      <c r="U813" s="18"/>
    </row>
    <row r="814" spans="1:21" x14ac:dyDescent="0.2">
      <c r="D814" s="22" t="s">
        <v>602</v>
      </c>
      <c r="E814" s="24" t="s">
        <v>492</v>
      </c>
      <c r="F814" s="24"/>
      <c r="G814" s="24"/>
      <c r="H814" s="24"/>
      <c r="I814" s="5"/>
      <c r="J814" s="5"/>
      <c r="K814" s="29"/>
      <c r="L814" s="36">
        <v>81</v>
      </c>
      <c r="M814" s="24">
        <v>80</v>
      </c>
      <c r="N814" s="24">
        <v>69.2</v>
      </c>
      <c r="O814" s="24">
        <v>118</v>
      </c>
      <c r="P814" s="33">
        <f t="shared" si="13"/>
        <v>10.3</v>
      </c>
      <c r="Q814" s="4">
        <v>10.4</v>
      </c>
      <c r="R814" s="18"/>
      <c r="S814" s="18"/>
      <c r="T814" s="18"/>
      <c r="U814" s="18"/>
    </row>
    <row r="815" spans="1:21" x14ac:dyDescent="0.2">
      <c r="D815" s="22" t="s">
        <v>607</v>
      </c>
      <c r="E815" s="24" t="s">
        <v>608</v>
      </c>
      <c r="F815" s="24"/>
      <c r="G815" s="24"/>
      <c r="H815" s="24"/>
      <c r="I815" s="5"/>
      <c r="J815" s="4"/>
      <c r="L815" s="36">
        <v>79</v>
      </c>
      <c r="M815" s="24">
        <v>79</v>
      </c>
      <c r="N815" s="24">
        <v>69.400000000000006</v>
      </c>
      <c r="O815" s="24">
        <v>130</v>
      </c>
      <c r="P815" s="33">
        <f t="shared" si="13"/>
        <v>8.3000000000000007</v>
      </c>
      <c r="Q815" s="4">
        <v>10.4</v>
      </c>
      <c r="R815" s="18"/>
      <c r="S815" s="18"/>
      <c r="T815" s="18"/>
      <c r="U815" s="18"/>
    </row>
    <row r="816" spans="1:21" x14ac:dyDescent="0.2">
      <c r="D816" s="22" t="s">
        <v>609</v>
      </c>
      <c r="E816" s="24" t="s">
        <v>23</v>
      </c>
      <c r="F816" s="24"/>
      <c r="G816" s="24"/>
      <c r="H816" s="24"/>
      <c r="I816" s="5"/>
      <c r="J816" s="5"/>
      <c r="L816" s="36">
        <v>86</v>
      </c>
      <c r="M816" s="24">
        <v>86</v>
      </c>
      <c r="N816" s="24">
        <v>68.900000000000006</v>
      </c>
      <c r="O816" s="24">
        <v>120</v>
      </c>
      <c r="P816" s="33">
        <f t="shared" si="13"/>
        <v>16.100000000000001</v>
      </c>
      <c r="Q816" s="4">
        <v>10.5</v>
      </c>
      <c r="R816" s="18"/>
      <c r="S816" s="18"/>
      <c r="T816" s="18"/>
      <c r="U816" s="18"/>
    </row>
    <row r="817" spans="1:22" x14ac:dyDescent="0.2">
      <c r="D817" s="22" t="s">
        <v>617</v>
      </c>
      <c r="E817" s="24" t="s">
        <v>30</v>
      </c>
      <c r="F817" s="24"/>
      <c r="G817" s="24"/>
      <c r="H817" s="24"/>
      <c r="I817" s="5"/>
      <c r="J817" s="4"/>
      <c r="L817" s="36">
        <v>80</v>
      </c>
      <c r="M817" s="24">
        <v>80</v>
      </c>
      <c r="N817" s="24">
        <v>69.099999999999994</v>
      </c>
      <c r="O817" s="24">
        <v>122</v>
      </c>
      <c r="P817" s="33">
        <f t="shared" si="13"/>
        <v>10.1</v>
      </c>
      <c r="Q817" s="4">
        <v>10.9</v>
      </c>
      <c r="R817" s="18"/>
      <c r="S817" s="18"/>
      <c r="T817" s="18"/>
      <c r="U817" s="18"/>
    </row>
    <row r="818" spans="1:22" x14ac:dyDescent="0.2">
      <c r="D818" s="22" t="s">
        <v>618</v>
      </c>
      <c r="E818" s="24" t="s">
        <v>23</v>
      </c>
      <c r="F818" s="24"/>
      <c r="G818" s="24"/>
      <c r="H818" s="24"/>
      <c r="I818" s="5"/>
      <c r="J818" s="5"/>
      <c r="L818" s="36">
        <v>82</v>
      </c>
      <c r="M818" s="24">
        <v>80</v>
      </c>
      <c r="N818" s="24">
        <v>68.900000000000006</v>
      </c>
      <c r="O818" s="24">
        <v>120</v>
      </c>
      <c r="P818" s="33">
        <f t="shared" si="13"/>
        <v>10.5</v>
      </c>
      <c r="Q818" s="4">
        <v>11.4</v>
      </c>
      <c r="R818" s="18"/>
      <c r="S818" s="18"/>
    </row>
    <row r="819" spans="1:22" x14ac:dyDescent="0.2">
      <c r="D819" s="22" t="s">
        <v>622</v>
      </c>
      <c r="E819" s="24" t="s">
        <v>623</v>
      </c>
      <c r="F819" s="24"/>
      <c r="G819" s="24"/>
      <c r="H819" s="24"/>
      <c r="I819" s="5"/>
      <c r="J819" s="4"/>
      <c r="K819" s="29"/>
      <c r="L819" s="36">
        <v>88</v>
      </c>
      <c r="M819" s="24">
        <v>88</v>
      </c>
      <c r="N819" s="24">
        <v>69.599999999999994</v>
      </c>
      <c r="O819" s="24">
        <v>123</v>
      </c>
      <c r="P819" s="33">
        <f t="shared" si="13"/>
        <v>16.899999999999999</v>
      </c>
      <c r="Q819" s="4">
        <v>12.6</v>
      </c>
      <c r="R819" s="18"/>
      <c r="S819" s="18"/>
    </row>
    <row r="820" spans="1:22" x14ac:dyDescent="0.2">
      <c r="D820" s="22" t="s">
        <v>651</v>
      </c>
      <c r="E820" s="24" t="s">
        <v>23</v>
      </c>
      <c r="F820" s="24"/>
      <c r="G820" s="24"/>
      <c r="H820" s="24"/>
      <c r="I820" s="5"/>
      <c r="J820" s="5"/>
      <c r="K820" s="29"/>
      <c r="L820" s="24">
        <v>81</v>
      </c>
      <c r="M820" s="24">
        <v>81</v>
      </c>
      <c r="N820" s="24">
        <v>68.900000000000006</v>
      </c>
      <c r="O820" s="24">
        <v>120</v>
      </c>
      <c r="P820" s="33">
        <f t="shared" si="13"/>
        <v>11.4</v>
      </c>
      <c r="Q820" s="4">
        <v>14.8</v>
      </c>
      <c r="R820" s="18"/>
      <c r="S820" s="18"/>
    </row>
    <row r="821" spans="1:22" x14ac:dyDescent="0.2">
      <c r="D821" s="22" t="s">
        <v>652</v>
      </c>
      <c r="E821" s="24" t="s">
        <v>461</v>
      </c>
      <c r="F821" s="24"/>
      <c r="G821" s="24"/>
      <c r="H821" s="24"/>
      <c r="I821" s="5"/>
      <c r="J821" s="4"/>
      <c r="L821" s="34">
        <v>73</v>
      </c>
      <c r="M821" s="24">
        <v>73</v>
      </c>
      <c r="N821" s="24">
        <v>69.599999999999994</v>
      </c>
      <c r="O821" s="24">
        <v>124</v>
      </c>
      <c r="P821" s="33">
        <f t="shared" si="13"/>
        <v>3.1</v>
      </c>
      <c r="Q821" s="4">
        <v>15.1</v>
      </c>
      <c r="R821" s="18"/>
      <c r="S821" s="18"/>
    </row>
    <row r="822" spans="1:22" x14ac:dyDescent="0.2">
      <c r="D822" s="22" t="s">
        <v>657</v>
      </c>
      <c r="E822" s="24" t="s">
        <v>461</v>
      </c>
      <c r="F822" s="24"/>
      <c r="G822" s="24"/>
      <c r="H822" s="24"/>
      <c r="I822" s="5"/>
      <c r="J822" s="5"/>
      <c r="L822" s="24">
        <v>81</v>
      </c>
      <c r="M822" s="24">
        <v>81</v>
      </c>
      <c r="N822" s="24">
        <v>69.599999999999994</v>
      </c>
      <c r="O822" s="24">
        <v>124</v>
      </c>
      <c r="P822" s="33">
        <f t="shared" si="13"/>
        <v>10.4</v>
      </c>
      <c r="Q822" s="4">
        <v>15.3</v>
      </c>
      <c r="R822" s="18"/>
      <c r="S822" s="18"/>
    </row>
    <row r="823" spans="1:22" x14ac:dyDescent="0.2">
      <c r="D823" s="22" t="s">
        <v>664</v>
      </c>
      <c r="E823" s="24" t="s">
        <v>23</v>
      </c>
      <c r="F823" s="24"/>
      <c r="G823" s="24"/>
      <c r="H823" s="24"/>
      <c r="I823" s="5"/>
      <c r="J823" s="5"/>
      <c r="L823" s="24">
        <v>79</v>
      </c>
      <c r="M823" s="24">
        <v>79</v>
      </c>
      <c r="N823" s="24">
        <v>69</v>
      </c>
      <c r="O823" s="24">
        <v>126</v>
      </c>
      <c r="P823" s="33">
        <f t="shared" si="13"/>
        <v>9</v>
      </c>
      <c r="Q823" s="4">
        <v>15.6</v>
      </c>
      <c r="R823" s="18"/>
      <c r="S823" s="18"/>
    </row>
    <row r="824" spans="1:22" x14ac:dyDescent="0.2">
      <c r="D824" s="22" t="s">
        <v>665</v>
      </c>
      <c r="E824" s="24" t="s">
        <v>492</v>
      </c>
      <c r="F824" s="24"/>
      <c r="G824" s="24"/>
      <c r="H824" s="24"/>
      <c r="I824" s="5"/>
      <c r="J824" s="5"/>
      <c r="K824" s="29"/>
      <c r="L824" s="24">
        <v>85</v>
      </c>
      <c r="M824" s="24">
        <v>85</v>
      </c>
      <c r="N824" s="24">
        <v>69.2</v>
      </c>
      <c r="O824" s="24">
        <v>118</v>
      </c>
      <c r="P824" s="33">
        <f t="shared" si="13"/>
        <v>15.1</v>
      </c>
      <c r="Q824" s="4">
        <v>15.6</v>
      </c>
      <c r="R824" s="18"/>
      <c r="S824" s="18"/>
    </row>
    <row r="825" spans="1:22" x14ac:dyDescent="0.2">
      <c r="A825" s="2"/>
      <c r="B825" s="2"/>
      <c r="C825" s="2"/>
      <c r="D825" s="22" t="s">
        <v>675</v>
      </c>
      <c r="E825" s="24" t="s">
        <v>461</v>
      </c>
      <c r="F825" s="24"/>
      <c r="G825" s="24"/>
      <c r="H825" s="24"/>
      <c r="I825" s="5"/>
      <c r="J825" s="4"/>
      <c r="L825" s="24">
        <v>80</v>
      </c>
      <c r="M825" s="24">
        <v>80</v>
      </c>
      <c r="N825" s="24">
        <v>69.599999999999994</v>
      </c>
      <c r="O825" s="24">
        <v>124</v>
      </c>
      <c r="P825" s="33">
        <f t="shared" si="13"/>
        <v>9.5</v>
      </c>
      <c r="Q825" s="4">
        <v>16.8</v>
      </c>
      <c r="R825" s="18"/>
      <c r="S825" s="18"/>
    </row>
    <row r="826" spans="1:22" x14ac:dyDescent="0.2">
      <c r="D826" s="22" t="s">
        <v>680</v>
      </c>
      <c r="E826" s="24" t="s">
        <v>461</v>
      </c>
      <c r="F826" s="24"/>
      <c r="G826" s="24"/>
      <c r="H826" s="24"/>
      <c r="I826" s="5"/>
      <c r="J826" s="4"/>
      <c r="L826" s="24">
        <v>81</v>
      </c>
      <c r="M826" s="24">
        <v>81</v>
      </c>
      <c r="N826" s="24">
        <v>69.599999999999994</v>
      </c>
      <c r="O826" s="24">
        <v>124</v>
      </c>
      <c r="P826" s="33">
        <f t="shared" si="13"/>
        <v>10.4</v>
      </c>
      <c r="Q826" s="4">
        <v>16.899999999999999</v>
      </c>
      <c r="R826" s="18"/>
      <c r="S826" s="18"/>
    </row>
    <row r="827" spans="1:22" x14ac:dyDescent="0.2">
      <c r="D827" s="22" t="s">
        <v>682</v>
      </c>
      <c r="E827" s="24" t="s">
        <v>608</v>
      </c>
      <c r="F827" s="24"/>
      <c r="G827" s="24"/>
      <c r="H827" s="24"/>
      <c r="I827" s="5"/>
      <c r="J827" s="5"/>
      <c r="L827" s="24">
        <v>90</v>
      </c>
      <c r="M827" s="24">
        <v>87</v>
      </c>
      <c r="N827" s="24">
        <v>69.400000000000006</v>
      </c>
      <c r="O827" s="24">
        <v>130</v>
      </c>
      <c r="P827" s="33">
        <f t="shared" si="13"/>
        <v>15.3</v>
      </c>
      <c r="Q827" s="4">
        <v>17.2</v>
      </c>
      <c r="R827" s="18"/>
      <c r="S827" s="18"/>
    </row>
    <row r="828" spans="1:22" x14ac:dyDescent="0.2">
      <c r="D828" s="22" t="s">
        <v>684</v>
      </c>
      <c r="E828" s="24" t="s">
        <v>461</v>
      </c>
      <c r="F828" s="24"/>
      <c r="G828" s="24"/>
      <c r="H828" s="24"/>
      <c r="I828" s="5"/>
      <c r="J828" s="5"/>
      <c r="L828" s="24">
        <v>81</v>
      </c>
      <c r="M828" s="24">
        <v>80</v>
      </c>
      <c r="N828" s="24">
        <v>69.599999999999994</v>
      </c>
      <c r="O828" s="24">
        <v>124</v>
      </c>
      <c r="P828" s="33">
        <f t="shared" si="13"/>
        <v>9.5</v>
      </c>
      <c r="Q828" s="4">
        <v>20.100000000000001</v>
      </c>
      <c r="R828" s="18"/>
    </row>
    <row r="829" spans="1:22" x14ac:dyDescent="0.2">
      <c r="A829">
        <v>1</v>
      </c>
      <c r="B829">
        <v>1</v>
      </c>
      <c r="C829">
        <v>1</v>
      </c>
      <c r="D829" s="22" t="s">
        <v>824</v>
      </c>
      <c r="E829" s="24" t="s">
        <v>677</v>
      </c>
      <c r="F829" s="24">
        <v>93</v>
      </c>
      <c r="G829" s="24">
        <v>92</v>
      </c>
      <c r="H829" s="24">
        <v>83</v>
      </c>
      <c r="I829" s="5">
        <v>-20</v>
      </c>
      <c r="J829" s="5"/>
      <c r="L829" s="36">
        <v>93</v>
      </c>
      <c r="M829" s="24">
        <v>92</v>
      </c>
      <c r="N829" s="24">
        <v>69.599999999999994</v>
      </c>
      <c r="O829" s="24">
        <v>126</v>
      </c>
      <c r="P829" s="33">
        <f t="shared" si="13"/>
        <v>20.100000000000001</v>
      </c>
      <c r="Q829" s="32"/>
      <c r="T829" t="s">
        <v>347</v>
      </c>
      <c r="U829" t="s">
        <v>356</v>
      </c>
    </row>
    <row r="830" spans="1:22" x14ac:dyDescent="0.2">
      <c r="A830">
        <v>2</v>
      </c>
      <c r="B830">
        <v>2</v>
      </c>
      <c r="C830">
        <v>2</v>
      </c>
      <c r="D830" s="22" t="s">
        <v>820</v>
      </c>
      <c r="E830" s="24" t="s">
        <v>677</v>
      </c>
      <c r="F830" s="24">
        <v>87</v>
      </c>
      <c r="G830" s="24">
        <v>87</v>
      </c>
      <c r="H830" s="24">
        <v>77</v>
      </c>
      <c r="I830" s="5">
        <v>-10</v>
      </c>
      <c r="J830" s="5"/>
      <c r="L830" s="36">
        <v>87</v>
      </c>
      <c r="M830" s="24">
        <v>87</v>
      </c>
      <c r="N830" s="24">
        <v>69.599999999999994</v>
      </c>
      <c r="O830" s="24">
        <v>126</v>
      </c>
      <c r="P830" s="33">
        <f t="shared" si="13"/>
        <v>15.6</v>
      </c>
      <c r="Q830" s="4"/>
      <c r="T830" t="s">
        <v>841</v>
      </c>
      <c r="U830" t="s">
        <v>348</v>
      </c>
    </row>
    <row r="831" spans="1:22" x14ac:dyDescent="0.2">
      <c r="A831" s="2">
        <v>3</v>
      </c>
      <c r="B831" s="2">
        <v>3</v>
      </c>
      <c r="C831" s="2">
        <v>3</v>
      </c>
      <c r="D831" s="22" t="s">
        <v>825</v>
      </c>
      <c r="E831" s="24" t="s">
        <v>672</v>
      </c>
      <c r="F831" s="24">
        <v>83</v>
      </c>
      <c r="G831" s="24">
        <v>83</v>
      </c>
      <c r="H831" s="24">
        <v>73</v>
      </c>
      <c r="I831" s="5">
        <v>19.850000000000001</v>
      </c>
      <c r="J831" s="4"/>
      <c r="L831" s="34">
        <v>83</v>
      </c>
      <c r="M831" s="24">
        <v>83</v>
      </c>
      <c r="N831" s="24">
        <v>71.3</v>
      </c>
      <c r="O831" s="24">
        <v>132</v>
      </c>
      <c r="P831" s="33">
        <f t="shared" si="13"/>
        <v>10</v>
      </c>
      <c r="Q831" s="4"/>
      <c r="T831" s="24" t="s">
        <v>369</v>
      </c>
      <c r="U831" s="24" t="s">
        <v>344</v>
      </c>
      <c r="V831" s="24" t="s">
        <v>352</v>
      </c>
    </row>
    <row r="832" spans="1:22" x14ac:dyDescent="0.2">
      <c r="A832">
        <v>4</v>
      </c>
      <c r="D832" s="22" t="s">
        <v>826</v>
      </c>
      <c r="E832" s="24" t="s">
        <v>530</v>
      </c>
      <c r="F832" s="24"/>
      <c r="G832" s="24"/>
      <c r="H832" s="24"/>
      <c r="I832" s="5"/>
      <c r="J832" s="5"/>
      <c r="K832" s="29" t="s">
        <v>846</v>
      </c>
      <c r="L832" s="24"/>
      <c r="M832" s="24"/>
      <c r="N832" s="24"/>
      <c r="O832" s="24"/>
      <c r="P832" s="33"/>
      <c r="Q832" s="4"/>
      <c r="S832" s="4"/>
      <c r="T832" s="24" t="s">
        <v>342</v>
      </c>
    </row>
    <row r="833" spans="1:24" x14ac:dyDescent="0.2">
      <c r="A833">
        <v>5</v>
      </c>
      <c r="B833">
        <v>4</v>
      </c>
      <c r="C833">
        <v>4</v>
      </c>
      <c r="D833" s="22" t="s">
        <v>862</v>
      </c>
      <c r="E833" s="24" t="s">
        <v>184</v>
      </c>
      <c r="F833" s="24">
        <v>88</v>
      </c>
      <c r="G833" s="24">
        <v>88</v>
      </c>
      <c r="H833" s="24">
        <v>79</v>
      </c>
      <c r="I833" s="5">
        <v>-21</v>
      </c>
      <c r="J833" s="5"/>
      <c r="L833" s="36">
        <v>88</v>
      </c>
      <c r="M833" s="24">
        <v>88</v>
      </c>
      <c r="N833" s="24">
        <v>69.3</v>
      </c>
      <c r="O833" s="24">
        <v>123</v>
      </c>
      <c r="P833" s="33">
        <f t="shared" si="13"/>
        <v>17.2</v>
      </c>
      <c r="Q833" s="4"/>
      <c r="S833" s="4"/>
      <c r="T833" s="24" t="s">
        <v>375</v>
      </c>
      <c r="U833" t="s">
        <v>346</v>
      </c>
      <c r="V833" t="s">
        <v>353</v>
      </c>
    </row>
    <row r="834" spans="1:24" x14ac:dyDescent="0.2">
      <c r="A834">
        <v>6</v>
      </c>
      <c r="B834">
        <v>5</v>
      </c>
      <c r="C834">
        <v>5</v>
      </c>
      <c r="D834" s="22" t="s">
        <v>976</v>
      </c>
      <c r="E834" s="24" t="s">
        <v>184</v>
      </c>
      <c r="F834" s="24">
        <v>83</v>
      </c>
      <c r="G834" s="24">
        <v>83</v>
      </c>
      <c r="H834" s="24">
        <v>74</v>
      </c>
      <c r="I834" s="5">
        <v>-8.5</v>
      </c>
      <c r="J834" s="5"/>
      <c r="K834" s="15"/>
      <c r="L834" s="34">
        <v>83</v>
      </c>
      <c r="M834" s="18">
        <v>83</v>
      </c>
      <c r="N834" s="4">
        <v>69.3</v>
      </c>
      <c r="O834" s="18">
        <v>123</v>
      </c>
      <c r="P834" s="33">
        <f t="shared" si="13"/>
        <v>12.6</v>
      </c>
      <c r="Q834" s="24"/>
      <c r="S834" s="4"/>
      <c r="T834" s="24" t="s">
        <v>581</v>
      </c>
      <c r="U834" t="s">
        <v>662</v>
      </c>
      <c r="V834" t="s">
        <v>380</v>
      </c>
    </row>
    <row r="835" spans="1:24" x14ac:dyDescent="0.2">
      <c r="A835" s="2">
        <v>7</v>
      </c>
      <c r="B835">
        <v>6</v>
      </c>
      <c r="C835">
        <v>6</v>
      </c>
      <c r="D835" s="22" t="s">
        <v>1033</v>
      </c>
      <c r="E835" s="24" t="s">
        <v>461</v>
      </c>
      <c r="F835" s="24">
        <v>91</v>
      </c>
      <c r="G835" s="24">
        <v>88</v>
      </c>
      <c r="H835" s="24">
        <v>82</v>
      </c>
      <c r="I835" s="5">
        <v>-19</v>
      </c>
      <c r="J835" s="5"/>
      <c r="L835" s="36">
        <v>91</v>
      </c>
      <c r="M835" s="24">
        <v>88</v>
      </c>
      <c r="N835" s="24">
        <v>69.599999999999994</v>
      </c>
      <c r="O835" s="24">
        <v>124</v>
      </c>
      <c r="P835" s="33">
        <f t="shared" si="13"/>
        <v>16.8</v>
      </c>
      <c r="Q835" s="4"/>
      <c r="R835" s="24"/>
      <c r="S835" s="4"/>
      <c r="T835" s="24" t="s">
        <v>580</v>
      </c>
      <c r="U835" t="s">
        <v>351</v>
      </c>
      <c r="V835" t="s">
        <v>706</v>
      </c>
    </row>
    <row r="836" spans="1:24" x14ac:dyDescent="0.2">
      <c r="A836" s="2">
        <v>8</v>
      </c>
      <c r="B836">
        <v>7</v>
      </c>
      <c r="C836">
        <v>7</v>
      </c>
      <c r="D836" s="22" t="s">
        <v>1313</v>
      </c>
      <c r="E836" s="24" t="s">
        <v>1260</v>
      </c>
      <c r="F836" s="24">
        <v>88</v>
      </c>
      <c r="G836" s="24">
        <v>88</v>
      </c>
      <c r="H836" s="24">
        <v>78</v>
      </c>
      <c r="I836" s="5">
        <v>-15</v>
      </c>
      <c r="J836" s="4"/>
      <c r="L836" s="36">
        <v>88</v>
      </c>
      <c r="M836" s="24">
        <v>88</v>
      </c>
      <c r="N836" s="24">
        <v>70.7</v>
      </c>
      <c r="O836" s="24">
        <v>132</v>
      </c>
      <c r="P836" s="33">
        <f t="shared" si="13"/>
        <v>14.8</v>
      </c>
      <c r="Q836" s="24"/>
      <c r="S836" s="4"/>
      <c r="T836" s="24" t="s">
        <v>701</v>
      </c>
      <c r="U836" s="24" t="s">
        <v>551</v>
      </c>
      <c r="V836" s="24" t="s">
        <v>721</v>
      </c>
    </row>
    <row r="837" spans="1:24" x14ac:dyDescent="0.2">
      <c r="A837" s="2">
        <v>9</v>
      </c>
      <c r="B837">
        <v>8</v>
      </c>
      <c r="C837">
        <v>8</v>
      </c>
      <c r="D837" s="22" t="s">
        <v>1345</v>
      </c>
      <c r="E837" s="24" t="s">
        <v>534</v>
      </c>
      <c r="F837" s="24">
        <v>86</v>
      </c>
      <c r="G837" s="24">
        <v>84</v>
      </c>
      <c r="H837" s="24">
        <v>75</v>
      </c>
      <c r="I837" s="5">
        <v>24.3</v>
      </c>
      <c r="J837" s="5"/>
      <c r="K837" s="13" t="s">
        <v>104</v>
      </c>
      <c r="L837" s="36">
        <v>86</v>
      </c>
      <c r="M837" s="24">
        <v>84</v>
      </c>
      <c r="N837" s="24">
        <v>71</v>
      </c>
      <c r="O837" s="24">
        <v>135</v>
      </c>
      <c r="P837" s="33">
        <f t="shared" si="13"/>
        <v>10.9</v>
      </c>
      <c r="Q837" s="24"/>
      <c r="S837" s="4"/>
      <c r="T837" s="24" t="s">
        <v>566</v>
      </c>
      <c r="U837" s="24" t="s">
        <v>441</v>
      </c>
      <c r="V837" s="24" t="s">
        <v>861</v>
      </c>
      <c r="W837" s="24" t="s">
        <v>745</v>
      </c>
    </row>
    <row r="838" spans="1:24" x14ac:dyDescent="0.2">
      <c r="A838" s="2">
        <v>10</v>
      </c>
      <c r="B838">
        <v>9</v>
      </c>
      <c r="C838">
        <v>9</v>
      </c>
      <c r="D838" s="22" t="s">
        <v>1359</v>
      </c>
      <c r="E838" s="24" t="s">
        <v>536</v>
      </c>
      <c r="F838" s="24">
        <v>89</v>
      </c>
      <c r="G838" s="24">
        <v>88</v>
      </c>
      <c r="H838" s="24">
        <v>79</v>
      </c>
      <c r="I838" s="5">
        <v>-11.5</v>
      </c>
      <c r="J838" s="5"/>
      <c r="L838" s="36">
        <v>89</v>
      </c>
      <c r="M838" s="24">
        <v>88</v>
      </c>
      <c r="N838" s="24">
        <v>70.2</v>
      </c>
      <c r="O838" s="24">
        <v>129</v>
      </c>
      <c r="P838" s="33">
        <f t="shared" si="13"/>
        <v>15.6</v>
      </c>
      <c r="Q838" s="24"/>
      <c r="R838" s="18"/>
      <c r="S838" s="4"/>
      <c r="T838" s="24" t="s">
        <v>699</v>
      </c>
      <c r="U838" s="24" t="s">
        <v>377</v>
      </c>
      <c r="V838" s="24" t="s">
        <v>883</v>
      </c>
      <c r="W838" s="24" t="s">
        <v>755</v>
      </c>
    </row>
    <row r="839" spans="1:24" x14ac:dyDescent="0.2">
      <c r="A839">
        <v>11</v>
      </c>
      <c r="B839">
        <v>10</v>
      </c>
      <c r="D839" s="22" t="s">
        <v>1367</v>
      </c>
      <c r="E839" s="24" t="s">
        <v>537</v>
      </c>
      <c r="F839" s="24">
        <v>86</v>
      </c>
      <c r="G839" s="24">
        <v>86</v>
      </c>
      <c r="H839" s="24"/>
      <c r="I839" s="5">
        <v>13.5</v>
      </c>
      <c r="J839" s="5"/>
      <c r="K839" s="29"/>
      <c r="L839" s="36"/>
      <c r="M839" s="24"/>
      <c r="N839" s="24"/>
      <c r="O839" s="24"/>
      <c r="P839" s="33"/>
      <c r="Q839" s="24"/>
      <c r="R839" s="18"/>
      <c r="S839" s="4"/>
      <c r="T839" s="24" t="s">
        <v>704</v>
      </c>
      <c r="U839" s="24" t="s">
        <v>698</v>
      </c>
      <c r="V839" s="24" t="s">
        <v>720</v>
      </c>
      <c r="W839" s="24" t="s">
        <v>717</v>
      </c>
      <c r="X839" s="24" t="s">
        <v>904</v>
      </c>
    </row>
    <row r="840" spans="1:24" x14ac:dyDescent="0.2">
      <c r="A840" s="2">
        <v>12</v>
      </c>
      <c r="B840">
        <v>11</v>
      </c>
      <c r="D840" s="22" t="s">
        <v>1371</v>
      </c>
      <c r="E840" s="24" t="s">
        <v>123</v>
      </c>
      <c r="F840" s="24">
        <v>83</v>
      </c>
      <c r="G840" s="24">
        <v>83</v>
      </c>
      <c r="H840" s="24"/>
      <c r="I840" s="5">
        <v>19.649999999999999</v>
      </c>
      <c r="J840" s="4"/>
      <c r="L840" s="36"/>
      <c r="M840" s="24"/>
      <c r="N840" s="24"/>
      <c r="O840" s="24"/>
      <c r="P840" s="33"/>
      <c r="R840" s="18"/>
      <c r="S840" s="4"/>
      <c r="T840" s="41" t="s">
        <v>703</v>
      </c>
      <c r="U840" s="41" t="s">
        <v>735</v>
      </c>
      <c r="V840" s="24" t="s">
        <v>1018</v>
      </c>
      <c r="W840" s="41" t="s">
        <v>769</v>
      </c>
    </row>
    <row r="841" spans="1:24" x14ac:dyDescent="0.2">
      <c r="A841">
        <v>13</v>
      </c>
      <c r="B841">
        <v>12</v>
      </c>
      <c r="D841" s="22" t="s">
        <v>1383</v>
      </c>
      <c r="E841" s="24" t="s">
        <v>1384</v>
      </c>
      <c r="F841" s="24">
        <v>78</v>
      </c>
      <c r="G841" s="24">
        <v>78</v>
      </c>
      <c r="H841" s="24"/>
      <c r="I841" s="5">
        <v>37.549999999999997</v>
      </c>
      <c r="J841" s="5"/>
      <c r="K841" s="13" t="s">
        <v>104</v>
      </c>
      <c r="L841" s="36"/>
      <c r="M841" s="24"/>
      <c r="N841" s="24"/>
      <c r="O841" s="24"/>
      <c r="P841" s="33"/>
      <c r="R841" s="24"/>
      <c r="S841" s="18"/>
      <c r="T841" s="41" t="s">
        <v>712</v>
      </c>
      <c r="U841" s="41" t="s">
        <v>713</v>
      </c>
      <c r="V841" s="24" t="s">
        <v>780</v>
      </c>
    </row>
    <row r="842" spans="1:24" x14ac:dyDescent="0.2">
      <c r="A842">
        <v>14</v>
      </c>
      <c r="B842">
        <v>13</v>
      </c>
      <c r="D842" s="22" t="s">
        <v>1398</v>
      </c>
      <c r="E842" s="24" t="s">
        <v>1399</v>
      </c>
      <c r="F842" s="24">
        <v>91</v>
      </c>
      <c r="G842" s="24">
        <v>91</v>
      </c>
      <c r="H842" s="24"/>
      <c r="I842" s="5">
        <v>-15</v>
      </c>
      <c r="J842" s="4"/>
      <c r="L842" s="36"/>
      <c r="M842" s="24"/>
      <c r="N842" s="24"/>
      <c r="O842" s="24"/>
      <c r="P842" s="33"/>
      <c r="R842" s="24"/>
      <c r="S842" s="18"/>
      <c r="T842" s="18" t="s">
        <v>730</v>
      </c>
      <c r="U842" s="18" t="s">
        <v>729</v>
      </c>
      <c r="V842" s="24" t="s">
        <v>751</v>
      </c>
      <c r="W842" s="18" t="s">
        <v>726</v>
      </c>
      <c r="X842" s="18" t="s">
        <v>807</v>
      </c>
    </row>
    <row r="843" spans="1:24" x14ac:dyDescent="0.2">
      <c r="A843">
        <v>15</v>
      </c>
      <c r="B843">
        <v>14</v>
      </c>
      <c r="D843" s="22" t="s">
        <v>1406</v>
      </c>
      <c r="E843" s="24" t="s">
        <v>548</v>
      </c>
      <c r="F843" s="24">
        <v>93</v>
      </c>
      <c r="G843" s="24">
        <v>93</v>
      </c>
      <c r="H843" s="24"/>
      <c r="I843" s="5">
        <v>-18.75</v>
      </c>
      <c r="J843" s="5"/>
      <c r="L843" s="36"/>
      <c r="M843" s="24"/>
      <c r="N843" s="24"/>
      <c r="O843" s="24"/>
      <c r="P843" s="33"/>
      <c r="R843" s="24"/>
      <c r="S843" s="18"/>
      <c r="T843" s="34" t="s">
        <v>754</v>
      </c>
      <c r="U843" s="18" t="s">
        <v>753</v>
      </c>
      <c r="V843" s="24" t="s">
        <v>840</v>
      </c>
    </row>
    <row r="844" spans="1:24" x14ac:dyDescent="0.2">
      <c r="D844" s="22"/>
      <c r="E844" s="24"/>
      <c r="F844" s="24"/>
      <c r="G844" s="24"/>
      <c r="H844" s="24"/>
      <c r="I844" s="5"/>
      <c r="J844" s="4"/>
      <c r="K844" s="29"/>
      <c r="L844" s="36"/>
      <c r="M844" s="24"/>
      <c r="N844" s="24"/>
      <c r="O844" s="24"/>
      <c r="P844" s="33"/>
      <c r="R844" s="24"/>
      <c r="S844" s="18"/>
      <c r="T844" s="18"/>
      <c r="U844" s="18"/>
    </row>
    <row r="845" spans="1:24" x14ac:dyDescent="0.2">
      <c r="D845" s="22"/>
      <c r="E845" s="24"/>
      <c r="F845" s="24"/>
      <c r="G845" s="24"/>
      <c r="H845" s="24"/>
      <c r="I845" s="5"/>
      <c r="J845" s="5"/>
      <c r="L845" s="24"/>
      <c r="M845" s="24"/>
      <c r="N845" s="24"/>
      <c r="O845" s="24"/>
      <c r="P845" s="33"/>
      <c r="R845" s="24"/>
      <c r="S845" s="18"/>
      <c r="T845" s="18"/>
      <c r="U845" s="18"/>
    </row>
    <row r="846" spans="1:24" x14ac:dyDescent="0.2">
      <c r="D846" s="22"/>
      <c r="E846" s="24"/>
      <c r="F846" s="24"/>
      <c r="G846" s="24"/>
      <c r="H846" s="24"/>
      <c r="I846" s="5"/>
      <c r="J846" s="5"/>
      <c r="K846" s="29"/>
      <c r="L846" s="24"/>
      <c r="M846" s="24"/>
      <c r="N846" s="24"/>
      <c r="O846" s="24"/>
      <c r="P846" s="33"/>
      <c r="R846" s="24"/>
      <c r="S846" s="18"/>
      <c r="T846" s="18"/>
      <c r="U846" s="18"/>
    </row>
    <row r="847" spans="1:24" x14ac:dyDescent="0.2">
      <c r="D847" s="22"/>
      <c r="E847" s="24"/>
      <c r="F847" s="24"/>
      <c r="G847" s="24"/>
      <c r="H847" s="24"/>
      <c r="I847" s="5"/>
      <c r="J847" s="4"/>
      <c r="L847" s="34"/>
      <c r="M847" s="24"/>
      <c r="N847" s="24"/>
      <c r="O847" s="24"/>
      <c r="P847" s="33"/>
      <c r="R847" s="24"/>
      <c r="S847" s="18"/>
      <c r="T847" s="18"/>
      <c r="U847" s="18"/>
    </row>
    <row r="848" spans="1:24" x14ac:dyDescent="0.2">
      <c r="D848" s="22"/>
      <c r="E848" s="24"/>
      <c r="F848" s="24"/>
      <c r="G848" s="24"/>
      <c r="H848" s="24"/>
      <c r="I848" s="5"/>
      <c r="J848" s="5"/>
      <c r="L848" s="24"/>
      <c r="M848" s="24"/>
      <c r="N848" s="24"/>
      <c r="O848" s="24"/>
      <c r="P848" s="33"/>
      <c r="R848" s="24"/>
      <c r="S848" s="18"/>
      <c r="T848" s="18"/>
      <c r="U848" s="18"/>
    </row>
    <row r="849" spans="1:24" x14ac:dyDescent="0.2">
      <c r="A849" s="2"/>
      <c r="D849" s="22"/>
      <c r="E849" s="24"/>
      <c r="F849" s="24"/>
      <c r="G849" s="24"/>
      <c r="H849" s="24"/>
      <c r="I849" s="5"/>
      <c r="J849" s="5"/>
      <c r="L849" s="24"/>
      <c r="M849" s="24"/>
      <c r="N849" s="24"/>
      <c r="O849" s="24"/>
      <c r="P849" s="33"/>
      <c r="R849" s="24"/>
      <c r="S849" s="18"/>
      <c r="T849" s="18"/>
      <c r="U849" s="18"/>
    </row>
    <row r="850" spans="1:24" x14ac:dyDescent="0.2">
      <c r="D850" s="22"/>
      <c r="E850" s="24"/>
      <c r="F850" s="24"/>
      <c r="G850" s="24"/>
      <c r="H850" s="24"/>
      <c r="I850" s="5"/>
      <c r="J850" s="5"/>
      <c r="K850" s="29"/>
      <c r="L850" s="24"/>
      <c r="M850" s="24"/>
      <c r="N850" s="24"/>
      <c r="O850" s="24"/>
      <c r="P850" s="33"/>
      <c r="R850" s="24"/>
      <c r="S850" s="18"/>
      <c r="T850" s="18"/>
      <c r="U850" s="18"/>
    </row>
    <row r="851" spans="1:24" x14ac:dyDescent="0.2">
      <c r="D851" s="22"/>
      <c r="E851" s="24"/>
      <c r="F851" s="24"/>
      <c r="G851" s="24"/>
      <c r="H851" s="24"/>
      <c r="I851" s="5"/>
      <c r="J851" s="4"/>
      <c r="L851" s="24"/>
      <c r="M851" s="24"/>
      <c r="N851" s="24"/>
      <c r="O851" s="24"/>
      <c r="P851" s="33"/>
      <c r="R851" s="24"/>
      <c r="S851" s="18"/>
      <c r="T851" s="18"/>
      <c r="U851" s="18"/>
    </row>
    <row r="852" spans="1:24" x14ac:dyDescent="0.2">
      <c r="D852" s="22"/>
      <c r="E852" s="24"/>
      <c r="F852" s="24"/>
      <c r="G852" s="24"/>
      <c r="H852" s="24"/>
      <c r="I852" s="5"/>
      <c r="J852" s="4"/>
      <c r="L852" s="24"/>
      <c r="M852" s="24"/>
      <c r="N852" s="24"/>
      <c r="O852" s="24"/>
      <c r="P852" s="33"/>
      <c r="R852" s="24"/>
      <c r="S852" s="18"/>
      <c r="T852" s="18"/>
      <c r="U852" s="18"/>
    </row>
    <row r="853" spans="1:24" x14ac:dyDescent="0.2">
      <c r="D853" s="22"/>
      <c r="E853" s="24"/>
      <c r="F853" s="24"/>
      <c r="G853" s="24"/>
      <c r="H853" s="24"/>
      <c r="I853" s="5"/>
      <c r="J853" s="5"/>
      <c r="L853" s="24"/>
      <c r="M853" s="24"/>
      <c r="N853" s="24"/>
      <c r="O853" s="24"/>
      <c r="P853" s="33"/>
      <c r="R853" s="24"/>
      <c r="S853" s="18"/>
      <c r="T853" s="18"/>
      <c r="U853" s="18"/>
    </row>
    <row r="854" spans="1:24" x14ac:dyDescent="0.2">
      <c r="D854" s="22"/>
      <c r="E854" s="24"/>
      <c r="F854" s="24"/>
      <c r="G854" s="24"/>
      <c r="H854" s="24"/>
      <c r="I854" s="5"/>
      <c r="J854" s="5"/>
      <c r="L854" s="24"/>
      <c r="M854" s="24"/>
      <c r="N854" s="24"/>
      <c r="O854" s="24"/>
      <c r="P854" s="33"/>
      <c r="R854" s="24"/>
      <c r="S854" s="18"/>
      <c r="T854" s="18"/>
      <c r="U854" s="18"/>
    </row>
    <row r="855" spans="1:24" x14ac:dyDescent="0.2">
      <c r="D855" s="22"/>
      <c r="E855" s="24"/>
      <c r="F855" s="24"/>
      <c r="G855" s="24"/>
      <c r="I855" s="5"/>
      <c r="J855" s="5"/>
      <c r="L855" s="25"/>
      <c r="M855" s="24"/>
      <c r="N855" s="24"/>
      <c r="O855" s="24"/>
      <c r="P855" s="33"/>
      <c r="R855" s="24"/>
      <c r="S855" s="18"/>
      <c r="T855" s="41"/>
      <c r="U855" s="41"/>
      <c r="V855" s="24"/>
    </row>
    <row r="856" spans="1:24" x14ac:dyDescent="0.2">
      <c r="D856" s="22"/>
      <c r="E856" s="24"/>
      <c r="F856" s="24"/>
      <c r="G856" s="24"/>
      <c r="H856" s="24"/>
      <c r="I856" s="5"/>
      <c r="J856" s="5"/>
      <c r="L856" s="25"/>
      <c r="M856" s="24"/>
      <c r="N856" s="24"/>
      <c r="O856" s="24"/>
      <c r="P856" s="33"/>
      <c r="R856" s="24"/>
      <c r="S856" s="18"/>
      <c r="T856" s="41"/>
      <c r="U856" s="41"/>
      <c r="V856" s="24"/>
    </row>
    <row r="857" spans="1:24" x14ac:dyDescent="0.2">
      <c r="D857" s="22"/>
      <c r="E857" s="24"/>
      <c r="F857" s="24"/>
      <c r="G857" s="24"/>
      <c r="H857" s="24"/>
      <c r="I857" s="5"/>
      <c r="J857" s="4"/>
      <c r="K857" s="29"/>
      <c r="L857" s="25"/>
      <c r="M857" s="24"/>
      <c r="N857" s="24"/>
      <c r="O857" s="24"/>
      <c r="P857" s="33"/>
      <c r="R857" s="24"/>
      <c r="S857" s="18"/>
      <c r="T857" s="41"/>
      <c r="U857" s="41"/>
    </row>
    <row r="858" spans="1:24" x14ac:dyDescent="0.2">
      <c r="D858" s="22"/>
      <c r="E858" s="24"/>
      <c r="F858" s="24"/>
      <c r="G858" s="24"/>
      <c r="H858" s="24"/>
      <c r="I858" s="5"/>
      <c r="J858" s="5"/>
      <c r="K858" s="29"/>
      <c r="L858" s="25"/>
      <c r="M858" s="24"/>
      <c r="N858" s="24"/>
      <c r="O858" s="24"/>
      <c r="P858" s="33"/>
      <c r="S858" s="18"/>
      <c r="T858" s="18"/>
      <c r="U858" s="18"/>
    </row>
    <row r="859" spans="1:24" x14ac:dyDescent="0.2">
      <c r="D859" s="22"/>
      <c r="E859" s="24"/>
      <c r="F859" s="24"/>
      <c r="G859" s="24"/>
      <c r="H859" s="24"/>
      <c r="I859" s="5"/>
      <c r="J859" s="5"/>
      <c r="L859" s="25"/>
      <c r="M859" s="24"/>
      <c r="N859" s="24"/>
      <c r="O859" s="24"/>
      <c r="P859" s="33"/>
      <c r="R859" s="24"/>
      <c r="S859" s="18"/>
      <c r="T859" s="18"/>
      <c r="U859" s="18"/>
    </row>
    <row r="860" spans="1:24" x14ac:dyDescent="0.2">
      <c r="D860" s="22"/>
      <c r="E860" s="24"/>
      <c r="F860" s="24"/>
      <c r="G860" s="24"/>
      <c r="H860" s="24"/>
      <c r="I860" s="5"/>
      <c r="J860" s="5"/>
      <c r="L860" s="25"/>
      <c r="M860" s="24"/>
      <c r="N860" s="24"/>
      <c r="O860" s="24"/>
      <c r="P860" s="33"/>
      <c r="R860" s="24"/>
      <c r="S860" s="18"/>
      <c r="T860" s="41"/>
      <c r="U860" s="41"/>
      <c r="V860" s="24"/>
    </row>
    <row r="861" spans="1:24" x14ac:dyDescent="0.2">
      <c r="D861" s="22"/>
      <c r="E861" s="24"/>
      <c r="F861" s="24"/>
      <c r="G861" s="24"/>
      <c r="H861" s="24"/>
      <c r="I861" s="5"/>
      <c r="J861" s="5"/>
      <c r="L861" s="25"/>
      <c r="M861" s="24"/>
      <c r="N861" s="24"/>
      <c r="O861" s="24"/>
      <c r="P861" s="33"/>
      <c r="R861" s="24"/>
      <c r="S861" s="18"/>
      <c r="T861" s="41"/>
      <c r="U861" s="41"/>
      <c r="V861" s="41"/>
    </row>
    <row r="862" spans="1:24" x14ac:dyDescent="0.2">
      <c r="D862" s="31"/>
      <c r="E862" s="24"/>
      <c r="F862" s="24"/>
      <c r="G862" s="24"/>
      <c r="H862" s="24"/>
      <c r="I862" s="5"/>
      <c r="J862" s="5"/>
      <c r="L862" s="25"/>
      <c r="M862" s="24"/>
      <c r="N862" s="24"/>
      <c r="O862" s="24"/>
      <c r="P862" s="33"/>
      <c r="R862" s="24"/>
      <c r="S862" s="18"/>
      <c r="T862" s="41"/>
      <c r="U862" s="41"/>
      <c r="V862" s="24"/>
    </row>
    <row r="863" spans="1:24" x14ac:dyDescent="0.2">
      <c r="D863" s="22"/>
      <c r="E863" s="24"/>
      <c r="F863" s="24"/>
      <c r="G863" s="24"/>
      <c r="H863" s="24"/>
      <c r="I863" s="5"/>
      <c r="J863" s="5"/>
      <c r="K863" s="48"/>
      <c r="L863" s="24"/>
      <c r="M863" s="24"/>
      <c r="N863" s="24"/>
      <c r="O863" s="24"/>
      <c r="P863" s="33"/>
      <c r="R863" s="24"/>
      <c r="S863" s="18"/>
      <c r="T863" s="18"/>
      <c r="U863" s="18"/>
      <c r="V863" s="24"/>
      <c r="W863" s="18"/>
      <c r="X863" s="18"/>
    </row>
    <row r="864" spans="1:24" x14ac:dyDescent="0.2">
      <c r="D864" s="22"/>
      <c r="E864" s="24"/>
      <c r="F864" s="24"/>
      <c r="G864" s="24"/>
      <c r="H864" s="24"/>
      <c r="I864" s="5"/>
      <c r="J864" s="5"/>
      <c r="K864" s="48"/>
      <c r="L864" s="24"/>
      <c r="M864" s="24"/>
      <c r="N864" s="24"/>
      <c r="O864" s="24"/>
      <c r="P864" s="33"/>
      <c r="R864" s="18"/>
      <c r="S864" s="18"/>
      <c r="T864" s="18"/>
      <c r="U864" s="18"/>
      <c r="V864" s="24"/>
    </row>
    <row r="865" spans="4:22" x14ac:dyDescent="0.2">
      <c r="D865" s="22"/>
      <c r="E865" s="24"/>
      <c r="F865" s="24"/>
      <c r="G865" s="24"/>
      <c r="H865" s="24"/>
      <c r="I865" s="5"/>
      <c r="J865" s="5"/>
      <c r="L865" s="24"/>
      <c r="M865" s="24"/>
      <c r="N865" s="24"/>
      <c r="O865" s="24"/>
      <c r="P865" s="33"/>
      <c r="R865" s="18"/>
      <c r="S865" s="18"/>
      <c r="T865" s="18"/>
      <c r="U865" s="18"/>
    </row>
    <row r="866" spans="4:22" x14ac:dyDescent="0.2">
      <c r="D866" s="22"/>
      <c r="E866" s="24"/>
      <c r="F866" s="24"/>
      <c r="G866" s="24"/>
      <c r="H866" s="24"/>
      <c r="I866" s="5"/>
      <c r="J866" s="5"/>
      <c r="K866" s="48"/>
      <c r="L866" s="24"/>
      <c r="M866" s="24"/>
      <c r="N866" s="24"/>
      <c r="O866" s="24"/>
      <c r="P866" s="33"/>
      <c r="R866" s="18"/>
      <c r="S866" s="18"/>
      <c r="T866" s="18"/>
      <c r="U866" s="18"/>
    </row>
    <row r="867" spans="4:22" x14ac:dyDescent="0.2">
      <c r="D867" s="22"/>
      <c r="E867" s="24"/>
      <c r="F867" s="24"/>
      <c r="G867" s="24"/>
      <c r="I867" s="5"/>
      <c r="J867" s="5"/>
      <c r="R867" s="18"/>
      <c r="S867" s="18"/>
      <c r="T867" s="18"/>
      <c r="U867" s="18"/>
    </row>
    <row r="868" spans="4:22" x14ac:dyDescent="0.2">
      <c r="D868" s="22"/>
      <c r="E868" s="24"/>
      <c r="F868" s="24"/>
      <c r="G868" s="24"/>
      <c r="I868" s="5"/>
      <c r="J868" s="5"/>
      <c r="R868" s="18"/>
      <c r="S868" s="18"/>
      <c r="T868" s="18"/>
      <c r="U868" s="18"/>
    </row>
    <row r="869" spans="4:22" x14ac:dyDescent="0.2">
      <c r="D869" s="22"/>
      <c r="E869" s="24"/>
      <c r="I869" s="5"/>
      <c r="J869" s="5"/>
      <c r="R869" s="18"/>
      <c r="S869" s="18"/>
      <c r="T869" s="18"/>
      <c r="U869" s="18"/>
    </row>
    <row r="870" spans="4:22" x14ac:dyDescent="0.2">
      <c r="D870" s="2"/>
      <c r="I870" s="5"/>
      <c r="J870" s="5"/>
      <c r="R870" s="18"/>
      <c r="S870" s="18"/>
      <c r="T870" s="18"/>
      <c r="U870" s="18"/>
    </row>
    <row r="871" spans="4:22" x14ac:dyDescent="0.2">
      <c r="D871" s="2"/>
      <c r="I871" s="5"/>
      <c r="J871" s="5"/>
      <c r="R871" s="18"/>
      <c r="S871" s="18"/>
      <c r="T871" s="18"/>
      <c r="U871" s="18"/>
    </row>
    <row r="872" spans="4:22" x14ac:dyDescent="0.2">
      <c r="D872" s="2"/>
      <c r="I872" s="5"/>
      <c r="J872" s="5"/>
      <c r="R872" s="18"/>
      <c r="S872" s="18"/>
      <c r="T872" s="41"/>
      <c r="U872" s="41"/>
      <c r="V872" s="24"/>
    </row>
    <row r="873" spans="4:22" x14ac:dyDescent="0.2">
      <c r="D873" s="2"/>
      <c r="I873" s="5"/>
      <c r="J873" s="5"/>
      <c r="R873" s="18"/>
      <c r="S873" s="18"/>
      <c r="T873" s="18"/>
      <c r="U873" s="18"/>
    </row>
    <row r="874" spans="4:22" x14ac:dyDescent="0.2">
      <c r="D874" s="2"/>
      <c r="I874" s="5"/>
      <c r="J874" s="5"/>
      <c r="R874" s="18"/>
      <c r="S874" s="18"/>
      <c r="T874" s="41"/>
      <c r="U874" s="41"/>
      <c r="V874" s="24"/>
    </row>
    <row r="875" spans="4:22" x14ac:dyDescent="0.2">
      <c r="D875" s="2"/>
      <c r="I875" s="5"/>
      <c r="J875" s="5"/>
      <c r="R875" s="18"/>
      <c r="S875" s="18"/>
      <c r="T875" s="41"/>
      <c r="U875" s="41"/>
      <c r="V875" s="24"/>
    </row>
    <row r="876" spans="4:22" x14ac:dyDescent="0.2">
      <c r="D876" s="2"/>
      <c r="I876" s="5"/>
      <c r="J876" s="5"/>
      <c r="R876" s="18"/>
      <c r="S876" s="18"/>
      <c r="T876" s="41"/>
      <c r="U876" s="41"/>
    </row>
    <row r="877" spans="4:22" x14ac:dyDescent="0.2">
      <c r="D877" s="2"/>
      <c r="I877" s="5"/>
      <c r="J877" s="5"/>
      <c r="R877" s="18"/>
      <c r="S877" s="18"/>
      <c r="T877" s="18"/>
      <c r="U877" s="18"/>
    </row>
    <row r="878" spans="4:22" x14ac:dyDescent="0.2">
      <c r="D878" s="2"/>
      <c r="I878" s="5"/>
      <c r="J878" s="5"/>
      <c r="R878" s="18"/>
      <c r="S878" s="18"/>
      <c r="T878" s="18"/>
      <c r="U878" s="18"/>
    </row>
    <row r="879" spans="4:22" x14ac:dyDescent="0.2">
      <c r="D879" s="2"/>
      <c r="I879" s="5"/>
      <c r="J879" s="5"/>
      <c r="R879" s="18"/>
      <c r="S879" s="18"/>
      <c r="T879" s="18"/>
      <c r="U879" s="18"/>
    </row>
    <row r="880" spans="4:22" x14ac:dyDescent="0.2">
      <c r="D880" s="2"/>
      <c r="I880" s="5"/>
      <c r="J880" s="5"/>
      <c r="R880" s="18"/>
      <c r="S880" s="18"/>
      <c r="T880" s="18"/>
      <c r="U880" s="18"/>
    </row>
    <row r="881" spans="9:21" x14ac:dyDescent="0.2">
      <c r="I881" s="5"/>
      <c r="J881" s="5"/>
      <c r="R881" s="18"/>
      <c r="S881" s="18"/>
      <c r="T881" s="18"/>
      <c r="U881" s="18"/>
    </row>
    <row r="882" spans="9:21" x14ac:dyDescent="0.2">
      <c r="I882" s="5"/>
      <c r="J882" s="5"/>
      <c r="R882" s="18"/>
      <c r="S882" s="18"/>
      <c r="T882" s="18"/>
      <c r="U882" s="18"/>
    </row>
    <row r="883" spans="9:21" x14ac:dyDescent="0.2">
      <c r="I883" s="5"/>
      <c r="J883" s="5"/>
      <c r="R883" s="18"/>
      <c r="S883" s="18"/>
      <c r="T883" s="18"/>
      <c r="U883" s="18"/>
    </row>
    <row r="884" spans="9:21" x14ac:dyDescent="0.2">
      <c r="I884" s="5"/>
      <c r="J884" s="5"/>
      <c r="R884" s="18"/>
      <c r="S884" s="18"/>
      <c r="T884" s="18"/>
      <c r="U884" s="18"/>
    </row>
    <row r="885" spans="9:21" x14ac:dyDescent="0.2">
      <c r="I885" s="5"/>
      <c r="J885" s="5"/>
      <c r="R885" s="18"/>
      <c r="S885" s="18"/>
    </row>
    <row r="886" spans="9:21" x14ac:dyDescent="0.2">
      <c r="I886" s="5"/>
      <c r="J886" s="5"/>
      <c r="R886" s="18"/>
      <c r="S886" s="18"/>
    </row>
    <row r="887" spans="9:21" x14ac:dyDescent="0.2">
      <c r="I887" s="5"/>
      <c r="J887" s="5"/>
      <c r="R887" s="18"/>
      <c r="S887" s="18"/>
    </row>
    <row r="888" spans="9:21" x14ac:dyDescent="0.2">
      <c r="I888" s="5"/>
      <c r="J888" s="5"/>
      <c r="R888" s="18"/>
      <c r="S888" s="18"/>
    </row>
    <row r="889" spans="9:21" x14ac:dyDescent="0.2">
      <c r="I889" s="5"/>
      <c r="J889" s="5"/>
      <c r="R889" s="18"/>
      <c r="S889" s="18"/>
    </row>
    <row r="890" spans="9:21" x14ac:dyDescent="0.2">
      <c r="I890" s="5"/>
      <c r="J890" s="5"/>
      <c r="R890" s="18"/>
      <c r="S890" s="18"/>
    </row>
    <row r="891" spans="9:21" x14ac:dyDescent="0.2">
      <c r="I891" s="5"/>
      <c r="J891" s="5"/>
      <c r="R891" s="18"/>
      <c r="S891" s="18"/>
    </row>
    <row r="892" spans="9:21" x14ac:dyDescent="0.2">
      <c r="I892" s="5"/>
      <c r="J892" s="5"/>
      <c r="R892" s="18"/>
      <c r="S892" s="18"/>
    </row>
    <row r="893" spans="9:21" x14ac:dyDescent="0.2">
      <c r="I893" s="5"/>
      <c r="J893" s="5"/>
      <c r="R893" s="18"/>
      <c r="S893" s="18"/>
    </row>
    <row r="894" spans="9:21" x14ac:dyDescent="0.2">
      <c r="I894" s="5"/>
      <c r="J894" s="5"/>
      <c r="R894" s="18"/>
      <c r="S894" s="18"/>
    </row>
    <row r="895" spans="9:21" x14ac:dyDescent="0.2">
      <c r="I895" s="5"/>
      <c r="J895" s="5"/>
      <c r="R895" s="18"/>
      <c r="S895" s="18"/>
    </row>
    <row r="896" spans="9:21" x14ac:dyDescent="0.2">
      <c r="I896" s="5"/>
      <c r="J896" s="5"/>
      <c r="R896" s="18"/>
      <c r="S896" s="18"/>
    </row>
    <row r="897" spans="1:19" x14ac:dyDescent="0.2">
      <c r="I897" s="5"/>
      <c r="J897" s="5"/>
      <c r="R897" s="18"/>
      <c r="S897" s="18"/>
    </row>
    <row r="898" spans="1:19" x14ac:dyDescent="0.2">
      <c r="I898" s="5"/>
      <c r="J898" s="5"/>
      <c r="R898" s="18"/>
      <c r="S898" s="18"/>
    </row>
    <row r="899" spans="1:19" x14ac:dyDescent="0.2">
      <c r="I899" s="5"/>
      <c r="J899" s="5"/>
      <c r="R899" s="18"/>
      <c r="S899" s="18"/>
    </row>
    <row r="900" spans="1:19" x14ac:dyDescent="0.2">
      <c r="A900">
        <f>COUNT(A809:A899)</f>
        <v>15</v>
      </c>
      <c r="B900">
        <f>COUNT(B809:B899)</f>
        <v>14</v>
      </c>
      <c r="C900">
        <f>COUNT(C809:C899)</f>
        <v>9</v>
      </c>
      <c r="F900">
        <f>AVERAGE(F809:F899)</f>
        <v>87.071428571428569</v>
      </c>
      <c r="G900">
        <f>AVERAGE(G809:G899)</f>
        <v>86.571428571428569</v>
      </c>
      <c r="H900">
        <f>AVERAGE(H809:H899)</f>
        <v>77.777777777777771</v>
      </c>
      <c r="I900" s="5">
        <f>SUM(I806:I899)</f>
        <v>-62.90000000000002</v>
      </c>
      <c r="J900" s="4">
        <f>SUM(J806:J899)</f>
        <v>0</v>
      </c>
      <c r="P900" s="4">
        <f>SUM(Q809:Q818)</f>
        <v>94.700000000000017</v>
      </c>
      <c r="Q900" s="4">
        <f>(P900*0.096)-0.05</f>
        <v>9.0412000000000017</v>
      </c>
      <c r="R900" s="18"/>
      <c r="S900" s="18"/>
    </row>
    <row r="901" spans="1:19" ht="18" x14ac:dyDescent="0.25">
      <c r="A901" s="3" t="s">
        <v>38</v>
      </c>
      <c r="C901" s="11" t="s">
        <v>27</v>
      </c>
      <c r="D901">
        <v>3348653</v>
      </c>
      <c r="K901" s="15"/>
      <c r="M901" s="18"/>
      <c r="N901" s="18"/>
      <c r="O901" s="18"/>
      <c r="P901" s="18"/>
      <c r="Q901" s="18"/>
      <c r="R901" s="18"/>
    </row>
    <row r="902" spans="1:19" x14ac:dyDescent="0.2">
      <c r="A902" t="s">
        <v>2</v>
      </c>
      <c r="D902" s="4">
        <v>348.3</v>
      </c>
      <c r="E902" t="s">
        <v>3</v>
      </c>
      <c r="F902" s="4">
        <f>TRUNC(D902*0.096,1)</f>
        <v>33.4</v>
      </c>
      <c r="H902" s="4">
        <f>P1000</f>
        <v>334.8</v>
      </c>
      <c r="K902" s="15"/>
      <c r="M902" s="18"/>
      <c r="N902" s="18"/>
      <c r="O902" s="18"/>
      <c r="P902" s="18"/>
      <c r="Q902" s="18"/>
    </row>
    <row r="903" spans="1:19" x14ac:dyDescent="0.2">
      <c r="A903" t="s">
        <v>4</v>
      </c>
      <c r="D903" s="4">
        <v>334.8</v>
      </c>
      <c r="E903" t="s">
        <v>5</v>
      </c>
      <c r="F903" s="4">
        <f>TRUNC(D903*0.096,1)</f>
        <v>32.1</v>
      </c>
      <c r="M903" s="18"/>
      <c r="N903" s="18"/>
      <c r="O903" s="18"/>
      <c r="P903" s="18"/>
      <c r="Q903" s="18"/>
    </row>
    <row r="904" spans="1:19" x14ac:dyDescent="0.2">
      <c r="A904" s="1" t="s">
        <v>9</v>
      </c>
      <c r="B904" s="1" t="s">
        <v>6</v>
      </c>
      <c r="C904" s="1" t="s">
        <v>7</v>
      </c>
      <c r="D904" s="1" t="s">
        <v>10</v>
      </c>
      <c r="E904" s="1" t="s">
        <v>11</v>
      </c>
      <c r="F904" s="1" t="s">
        <v>12</v>
      </c>
      <c r="G904" s="1" t="s">
        <v>13</v>
      </c>
      <c r="H904" s="1" t="s">
        <v>7</v>
      </c>
      <c r="I904" s="1" t="s">
        <v>14</v>
      </c>
      <c r="J904" s="1" t="s">
        <v>258</v>
      </c>
      <c r="K904" s="14" t="s">
        <v>125</v>
      </c>
      <c r="L904" s="14" t="s">
        <v>12</v>
      </c>
      <c r="M904" s="1" t="s">
        <v>13</v>
      </c>
      <c r="N904" s="1" t="s">
        <v>15</v>
      </c>
      <c r="O904" s="1" t="s">
        <v>16</v>
      </c>
      <c r="P904" s="1" t="s">
        <v>18</v>
      </c>
      <c r="Q904" s="1" t="s">
        <v>225</v>
      </c>
    </row>
    <row r="905" spans="1:19" x14ac:dyDescent="0.2">
      <c r="M905" s="18"/>
      <c r="N905" s="18"/>
      <c r="O905" s="18"/>
      <c r="P905" s="18"/>
      <c r="Q905" s="18"/>
      <c r="R905" s="1"/>
      <c r="S905" s="1"/>
    </row>
    <row r="906" spans="1:19" x14ac:dyDescent="0.2">
      <c r="D906" s="2"/>
      <c r="E906" t="s">
        <v>20</v>
      </c>
      <c r="I906" s="5">
        <v>-12</v>
      </c>
      <c r="J906" s="5"/>
      <c r="K906" s="14"/>
      <c r="M906" s="18"/>
      <c r="N906" s="18"/>
      <c r="O906" s="18"/>
      <c r="P906" s="18"/>
      <c r="Q906" s="18"/>
    </row>
    <row r="907" spans="1:19" x14ac:dyDescent="0.2">
      <c r="E907" t="s">
        <v>21</v>
      </c>
      <c r="I907" s="5">
        <v>-12</v>
      </c>
      <c r="J907" s="5"/>
      <c r="M907" s="18"/>
      <c r="N907" s="18"/>
      <c r="O907" s="18"/>
      <c r="P907" s="18"/>
      <c r="Q907" s="18"/>
    </row>
    <row r="908" spans="1:19" x14ac:dyDescent="0.2">
      <c r="D908" s="2"/>
      <c r="E908" t="s">
        <v>22</v>
      </c>
      <c r="I908" s="5">
        <v>-15</v>
      </c>
      <c r="J908" s="5"/>
      <c r="M908" s="18"/>
      <c r="N908" s="18"/>
      <c r="O908" s="18"/>
      <c r="P908" s="18"/>
      <c r="Q908" s="18"/>
    </row>
    <row r="909" spans="1:19" x14ac:dyDescent="0.2">
      <c r="D909" s="22" t="s">
        <v>640</v>
      </c>
      <c r="E909" s="24" t="s">
        <v>407</v>
      </c>
      <c r="F909" s="24"/>
      <c r="G909" s="24"/>
      <c r="H909" s="24"/>
      <c r="I909" s="5"/>
      <c r="J909" s="5"/>
      <c r="L909" s="34">
        <v>111</v>
      </c>
      <c r="M909" s="34">
        <v>106</v>
      </c>
      <c r="N909" s="24">
        <v>69.7</v>
      </c>
      <c r="O909" s="24">
        <v>127</v>
      </c>
      <c r="P909" s="4">
        <f t="shared" ref="P909:P928" si="14">ROUND(((M909-N909)*113/O909),1)</f>
        <v>32.299999999999997</v>
      </c>
      <c r="Q909" s="4">
        <v>25.7</v>
      </c>
      <c r="R909" s="4"/>
    </row>
    <row r="910" spans="1:19" x14ac:dyDescent="0.2">
      <c r="D910" s="22" t="s">
        <v>641</v>
      </c>
      <c r="E910" s="24" t="s">
        <v>407</v>
      </c>
      <c r="F910" s="24"/>
      <c r="G910" s="24"/>
      <c r="H910" s="24"/>
      <c r="I910" s="5"/>
      <c r="J910" s="5"/>
      <c r="L910" s="34">
        <v>115</v>
      </c>
      <c r="M910" s="34">
        <v>114</v>
      </c>
      <c r="N910" s="24">
        <v>69.7</v>
      </c>
      <c r="O910" s="24">
        <v>127</v>
      </c>
      <c r="P910" s="33">
        <f t="shared" si="14"/>
        <v>39.4</v>
      </c>
      <c r="Q910" s="4">
        <v>29.4</v>
      </c>
      <c r="R910" s="4"/>
    </row>
    <row r="911" spans="1:19" x14ac:dyDescent="0.2">
      <c r="D911" s="22" t="s">
        <v>642</v>
      </c>
      <c r="E911" s="24" t="s">
        <v>485</v>
      </c>
      <c r="F911" s="24"/>
      <c r="G911" s="24"/>
      <c r="H911" s="24"/>
      <c r="I911" s="5"/>
      <c r="J911" s="4"/>
      <c r="L911" s="36">
        <v>107</v>
      </c>
      <c r="M911" s="34">
        <v>107</v>
      </c>
      <c r="N911" s="24">
        <v>67.5</v>
      </c>
      <c r="O911" s="24">
        <v>116</v>
      </c>
      <c r="P911" s="4">
        <f t="shared" si="14"/>
        <v>38.5</v>
      </c>
      <c r="Q911" s="4">
        <v>30.3</v>
      </c>
      <c r="R911" s="4"/>
    </row>
    <row r="912" spans="1:19" x14ac:dyDescent="0.2">
      <c r="D912" s="22" t="s">
        <v>643</v>
      </c>
      <c r="E912" s="24" t="s">
        <v>485</v>
      </c>
      <c r="F912" s="24"/>
      <c r="G912" s="24"/>
      <c r="H912" s="24"/>
      <c r="I912" s="5"/>
      <c r="J912" s="4"/>
      <c r="L912" s="34">
        <v>114</v>
      </c>
      <c r="M912" s="34">
        <v>114</v>
      </c>
      <c r="N912" s="24">
        <v>67.5</v>
      </c>
      <c r="O912" s="24">
        <v>116</v>
      </c>
      <c r="P912" s="4">
        <f t="shared" si="14"/>
        <v>45.3</v>
      </c>
      <c r="Q912" s="4">
        <v>32.200000000000003</v>
      </c>
      <c r="R912" s="4"/>
    </row>
    <row r="913" spans="4:18" x14ac:dyDescent="0.2">
      <c r="D913" s="22" t="s">
        <v>648</v>
      </c>
      <c r="E913" s="24" t="s">
        <v>24</v>
      </c>
      <c r="F913" s="24"/>
      <c r="G913" s="24"/>
      <c r="H913" s="24"/>
      <c r="I913" s="5"/>
      <c r="J913" s="5"/>
      <c r="L913" s="36">
        <v>112</v>
      </c>
      <c r="M913" s="41">
        <v>109</v>
      </c>
      <c r="N913" s="32">
        <v>70</v>
      </c>
      <c r="O913" s="34">
        <v>123</v>
      </c>
      <c r="P913" s="33">
        <f t="shared" si="14"/>
        <v>35.799999999999997</v>
      </c>
      <c r="Q913" s="4">
        <v>34.200000000000003</v>
      </c>
      <c r="R913" s="4"/>
    </row>
    <row r="914" spans="4:18" x14ac:dyDescent="0.2">
      <c r="D914" s="22" t="s">
        <v>651</v>
      </c>
      <c r="E914" s="24" t="s">
        <v>23</v>
      </c>
      <c r="F914" s="24"/>
      <c r="G914" s="24"/>
      <c r="H914" s="24"/>
      <c r="I914" s="5"/>
      <c r="J914" s="4"/>
      <c r="K914" s="46"/>
      <c r="L914" s="36">
        <v>112</v>
      </c>
      <c r="M914" s="41">
        <v>111</v>
      </c>
      <c r="N914" s="32">
        <v>68.900000000000006</v>
      </c>
      <c r="O914" s="34">
        <v>118</v>
      </c>
      <c r="P914" s="4">
        <f t="shared" si="14"/>
        <v>40.299999999999997</v>
      </c>
      <c r="Q914" s="4">
        <v>34.299999999999997</v>
      </c>
      <c r="R914" s="4"/>
    </row>
    <row r="915" spans="4:18" x14ac:dyDescent="0.2">
      <c r="D915" s="22" t="s">
        <v>654</v>
      </c>
      <c r="E915" s="24" t="s">
        <v>26</v>
      </c>
      <c r="F915" s="24"/>
      <c r="G915" s="24"/>
      <c r="H915" s="24"/>
      <c r="I915" s="5"/>
      <c r="J915" s="5"/>
      <c r="L915" s="34">
        <v>111</v>
      </c>
      <c r="M915" s="18">
        <v>110</v>
      </c>
      <c r="N915" s="4">
        <v>70.2</v>
      </c>
      <c r="O915" s="18">
        <v>128</v>
      </c>
      <c r="P915" s="33">
        <f t="shared" si="14"/>
        <v>35.1</v>
      </c>
      <c r="Q915" s="4">
        <v>36.200000000000003</v>
      </c>
      <c r="R915" s="4"/>
    </row>
    <row r="916" spans="4:18" x14ac:dyDescent="0.2">
      <c r="D916" s="22" t="s">
        <v>658</v>
      </c>
      <c r="E916" s="24" t="s">
        <v>365</v>
      </c>
      <c r="F916" s="24"/>
      <c r="G916" s="24"/>
      <c r="H916" s="24"/>
      <c r="I916" s="5"/>
      <c r="J916" s="5"/>
      <c r="L916" s="34">
        <v>113</v>
      </c>
      <c r="M916" s="18">
        <v>112</v>
      </c>
      <c r="N916" s="4">
        <v>69.8</v>
      </c>
      <c r="O916" s="18">
        <v>135</v>
      </c>
      <c r="P916" s="4">
        <f t="shared" si="14"/>
        <v>35.299999999999997</v>
      </c>
      <c r="Q916" s="4">
        <v>36.9</v>
      </c>
      <c r="R916" s="4"/>
    </row>
    <row r="917" spans="4:18" x14ac:dyDescent="0.2">
      <c r="D917" s="22" t="s">
        <v>659</v>
      </c>
      <c r="E917" s="24" t="s">
        <v>365</v>
      </c>
      <c r="F917" s="24"/>
      <c r="G917" s="24"/>
      <c r="H917" s="24"/>
      <c r="I917" s="5"/>
      <c r="J917" s="5"/>
      <c r="K917" s="29"/>
      <c r="L917" s="34">
        <v>134</v>
      </c>
      <c r="M917" s="18">
        <v>128</v>
      </c>
      <c r="N917" s="4">
        <v>69.8</v>
      </c>
      <c r="O917" s="18">
        <v>135</v>
      </c>
      <c r="P917" s="4">
        <f t="shared" si="14"/>
        <v>48.7</v>
      </c>
      <c r="Q917" s="4">
        <v>37.799999999999997</v>
      </c>
      <c r="R917" s="4"/>
    </row>
    <row r="918" spans="4:18" x14ac:dyDescent="0.2">
      <c r="D918" s="22" t="s">
        <v>661</v>
      </c>
      <c r="E918" s="24" t="s">
        <v>24</v>
      </c>
      <c r="F918" s="24"/>
      <c r="G918" s="24"/>
      <c r="H918" s="24"/>
      <c r="I918" s="5"/>
      <c r="J918" s="5"/>
      <c r="K918" s="48"/>
      <c r="L918" s="34">
        <v>100</v>
      </c>
      <c r="M918" s="18">
        <v>100</v>
      </c>
      <c r="N918" s="4">
        <v>70</v>
      </c>
      <c r="O918" s="18">
        <v>123</v>
      </c>
      <c r="P918" s="33">
        <f t="shared" si="14"/>
        <v>27.6</v>
      </c>
      <c r="Q918" s="4">
        <v>37.799999999999997</v>
      </c>
      <c r="R918" s="4"/>
    </row>
    <row r="919" spans="4:18" x14ac:dyDescent="0.2">
      <c r="D919" s="22" t="s">
        <v>665</v>
      </c>
      <c r="E919" s="24" t="s">
        <v>492</v>
      </c>
      <c r="F919" s="24"/>
      <c r="G919" s="24"/>
      <c r="H919" s="24"/>
      <c r="I919" s="5"/>
      <c r="J919" s="5"/>
      <c r="K919" s="29"/>
      <c r="L919" s="34">
        <v>106</v>
      </c>
      <c r="M919" s="18">
        <v>104</v>
      </c>
      <c r="N919" s="4">
        <v>69.2</v>
      </c>
      <c r="O919" s="18">
        <v>118</v>
      </c>
      <c r="P919" s="4">
        <f t="shared" si="14"/>
        <v>33.299999999999997</v>
      </c>
      <c r="Q919" s="4">
        <v>38.1</v>
      </c>
      <c r="R919" s="4"/>
    </row>
    <row r="920" spans="4:18" x14ac:dyDescent="0.2">
      <c r="D920" s="22" t="s">
        <v>671</v>
      </c>
      <c r="E920" s="24" t="s">
        <v>219</v>
      </c>
      <c r="F920" s="24"/>
      <c r="G920" s="24"/>
      <c r="H920" s="24"/>
      <c r="I920" s="5"/>
      <c r="J920" s="5"/>
      <c r="K920" s="15"/>
      <c r="L920" s="34">
        <v>110</v>
      </c>
      <c r="M920" s="18">
        <v>110</v>
      </c>
      <c r="N920" s="24">
        <v>68.8</v>
      </c>
      <c r="O920" s="24">
        <v>122</v>
      </c>
      <c r="P920" s="33">
        <f t="shared" si="14"/>
        <v>38.200000000000003</v>
      </c>
      <c r="Q920" s="4">
        <v>39.1</v>
      </c>
      <c r="R920" s="4"/>
    </row>
    <row r="921" spans="4:18" x14ac:dyDescent="0.2">
      <c r="D921" s="22" t="s">
        <v>670</v>
      </c>
      <c r="E921" s="24" t="s">
        <v>215</v>
      </c>
      <c r="F921" s="24"/>
      <c r="G921" s="24"/>
      <c r="H921" s="24"/>
      <c r="I921" s="5"/>
      <c r="J921" s="5"/>
      <c r="L921" s="34">
        <v>111</v>
      </c>
      <c r="M921" s="34">
        <v>110</v>
      </c>
      <c r="N921" s="24">
        <v>68</v>
      </c>
      <c r="O921" s="24">
        <v>118</v>
      </c>
      <c r="P921" s="4">
        <f t="shared" si="14"/>
        <v>40.200000000000003</v>
      </c>
      <c r="Q921" s="4">
        <v>39.6</v>
      </c>
      <c r="R921" s="4"/>
    </row>
    <row r="922" spans="4:18" x14ac:dyDescent="0.2">
      <c r="D922" s="22" t="s">
        <v>674</v>
      </c>
      <c r="E922" s="24" t="s">
        <v>215</v>
      </c>
      <c r="F922" s="24"/>
      <c r="G922" s="24"/>
      <c r="H922" s="24"/>
      <c r="I922" s="5"/>
      <c r="J922" s="5"/>
      <c r="L922" s="34">
        <v>137</v>
      </c>
      <c r="M922" s="34">
        <v>130</v>
      </c>
      <c r="N922" s="24">
        <v>68</v>
      </c>
      <c r="O922" s="24">
        <v>118</v>
      </c>
      <c r="P922" s="33">
        <f t="shared" si="14"/>
        <v>59.4</v>
      </c>
      <c r="Q922" s="4">
        <v>39.6</v>
      </c>
      <c r="R922" s="4"/>
    </row>
    <row r="923" spans="4:18" x14ac:dyDescent="0.2">
      <c r="D923" s="22" t="s">
        <v>675</v>
      </c>
      <c r="E923" s="24" t="s">
        <v>221</v>
      </c>
      <c r="F923" s="24"/>
      <c r="G923" s="24"/>
      <c r="H923" s="24"/>
      <c r="I923" s="5"/>
      <c r="J923" s="5"/>
      <c r="K923" s="48"/>
      <c r="L923" s="34">
        <v>117</v>
      </c>
      <c r="M923" s="34">
        <v>117</v>
      </c>
      <c r="N923" s="24">
        <v>71.099999999999994</v>
      </c>
      <c r="O923" s="24">
        <v>137</v>
      </c>
      <c r="P923" s="4">
        <f t="shared" si="14"/>
        <v>37.9</v>
      </c>
      <c r="Q923" s="4">
        <v>40.1</v>
      </c>
      <c r="R923" s="4"/>
    </row>
    <row r="924" spans="4:18" x14ac:dyDescent="0.2">
      <c r="D924" s="22" t="s">
        <v>676</v>
      </c>
      <c r="E924" s="24" t="s">
        <v>221</v>
      </c>
      <c r="F924" s="24"/>
      <c r="G924" s="24"/>
      <c r="H924" s="24"/>
      <c r="I924" s="5"/>
      <c r="J924" s="5"/>
      <c r="L924" s="34">
        <v>120</v>
      </c>
      <c r="M924" s="34">
        <v>120</v>
      </c>
      <c r="N924" s="24">
        <v>71.099999999999994</v>
      </c>
      <c r="O924" s="24">
        <v>137</v>
      </c>
      <c r="P924" s="4">
        <f t="shared" si="14"/>
        <v>40.299999999999997</v>
      </c>
      <c r="Q924" s="4">
        <v>40.4</v>
      </c>
      <c r="R924" s="4"/>
    </row>
    <row r="925" spans="4:18" x14ac:dyDescent="0.2">
      <c r="D925" s="22" t="s">
        <v>678</v>
      </c>
      <c r="E925" s="24" t="s">
        <v>221</v>
      </c>
      <c r="F925" s="24"/>
      <c r="G925" s="24"/>
      <c r="H925" s="24"/>
      <c r="I925" s="5"/>
      <c r="J925" s="5"/>
      <c r="K925" s="48"/>
      <c r="L925" s="34">
        <v>125</v>
      </c>
      <c r="M925" s="34">
        <v>123</v>
      </c>
      <c r="N925" s="24">
        <v>71.099999999999994</v>
      </c>
      <c r="O925" s="24">
        <v>137</v>
      </c>
      <c r="P925" s="33">
        <f t="shared" si="14"/>
        <v>42.8</v>
      </c>
      <c r="Q925" s="4">
        <v>40.4</v>
      </c>
      <c r="R925" s="4"/>
    </row>
    <row r="926" spans="4:18" x14ac:dyDescent="0.2">
      <c r="D926" s="22" t="s">
        <v>681</v>
      </c>
      <c r="E926" s="24" t="s">
        <v>492</v>
      </c>
      <c r="F926" s="24"/>
      <c r="G926" s="24"/>
      <c r="H926" s="24"/>
      <c r="I926" s="5"/>
      <c r="J926" s="5"/>
      <c r="L926" s="34">
        <v>110</v>
      </c>
      <c r="M926" s="34">
        <v>110</v>
      </c>
      <c r="N926" s="24">
        <v>69.2</v>
      </c>
      <c r="O926" s="24">
        <v>118</v>
      </c>
      <c r="P926" s="4">
        <f t="shared" si="14"/>
        <v>39.1</v>
      </c>
      <c r="Q926" s="4">
        <v>45</v>
      </c>
      <c r="R926" s="4"/>
    </row>
    <row r="927" spans="4:18" x14ac:dyDescent="0.2">
      <c r="D927" s="22" t="s">
        <v>683</v>
      </c>
      <c r="E927" s="24" t="s">
        <v>23</v>
      </c>
      <c r="F927" s="24"/>
      <c r="G927" s="24"/>
      <c r="H927" s="24"/>
      <c r="I927" s="5"/>
      <c r="J927" s="5"/>
      <c r="K927" s="48"/>
      <c r="L927" s="34">
        <v>131</v>
      </c>
      <c r="M927" s="34">
        <v>128</v>
      </c>
      <c r="N927" s="24">
        <v>68.900000000000006</v>
      </c>
      <c r="O927" s="24">
        <v>126</v>
      </c>
      <c r="P927" s="4">
        <f t="shared" si="14"/>
        <v>53</v>
      </c>
      <c r="Q927" s="4">
        <v>47.7</v>
      </c>
      <c r="R927" s="4"/>
    </row>
    <row r="928" spans="4:18" x14ac:dyDescent="0.2">
      <c r="D928" s="22" t="s">
        <v>685</v>
      </c>
      <c r="E928" s="24" t="s">
        <v>492</v>
      </c>
      <c r="F928" s="24"/>
      <c r="G928" s="24"/>
      <c r="H928" s="24"/>
      <c r="I928" s="5"/>
      <c r="J928" s="5"/>
      <c r="L928" s="34">
        <v>106</v>
      </c>
      <c r="M928" s="18">
        <v>105</v>
      </c>
      <c r="N928" s="18">
        <v>69.2</v>
      </c>
      <c r="O928" s="18">
        <v>118</v>
      </c>
      <c r="P928" s="4">
        <f t="shared" si="14"/>
        <v>34.299999999999997</v>
      </c>
      <c r="Q928" s="4">
        <v>53</v>
      </c>
      <c r="R928" s="4"/>
    </row>
    <row r="929" spans="1:22" x14ac:dyDescent="0.2">
      <c r="A929">
        <v>1</v>
      </c>
      <c r="B929">
        <v>1</v>
      </c>
      <c r="D929" s="22" t="s">
        <v>705</v>
      </c>
      <c r="E929" s="24" t="s">
        <v>24</v>
      </c>
      <c r="F929" s="24">
        <v>103</v>
      </c>
      <c r="G929" s="24">
        <v>103</v>
      </c>
      <c r="H929" s="24"/>
      <c r="I929" s="5">
        <v>25</v>
      </c>
      <c r="J929" s="5"/>
      <c r="L929" s="24"/>
      <c r="M929" s="24"/>
      <c r="N929" s="18"/>
      <c r="O929" s="18"/>
      <c r="P929" s="4"/>
      <c r="Q929" s="4"/>
      <c r="T929" t="s">
        <v>350</v>
      </c>
      <c r="U929" t="s">
        <v>344</v>
      </c>
      <c r="V929" t="s">
        <v>434</v>
      </c>
    </row>
    <row r="930" spans="1:22" x14ac:dyDescent="0.2">
      <c r="A930">
        <v>2</v>
      </c>
      <c r="B930">
        <v>2</v>
      </c>
      <c r="D930" s="22" t="s">
        <v>714</v>
      </c>
      <c r="E930" s="24" t="s">
        <v>24</v>
      </c>
      <c r="F930" s="24">
        <v>111</v>
      </c>
      <c r="G930" s="24">
        <v>111</v>
      </c>
      <c r="H930" s="24"/>
      <c r="I930" s="5">
        <v>-14</v>
      </c>
      <c r="J930" s="5"/>
      <c r="K930" s="29"/>
      <c r="L930" s="22"/>
      <c r="M930" s="18"/>
      <c r="N930" s="4"/>
      <c r="O930" s="18"/>
      <c r="P930" s="4"/>
      <c r="Q930" s="4"/>
      <c r="T930" t="s">
        <v>343</v>
      </c>
      <c r="U930" t="s">
        <v>346</v>
      </c>
      <c r="V930" t="s">
        <v>353</v>
      </c>
    </row>
    <row r="931" spans="1:22" x14ac:dyDescent="0.2">
      <c r="A931">
        <v>3</v>
      </c>
      <c r="B931">
        <v>3</v>
      </c>
      <c r="D931" s="22" t="s">
        <v>741</v>
      </c>
      <c r="E931" s="24" t="s">
        <v>24</v>
      </c>
      <c r="F931" s="24">
        <v>102</v>
      </c>
      <c r="G931" s="24">
        <v>102</v>
      </c>
      <c r="H931" s="24"/>
      <c r="I931" s="5">
        <v>32</v>
      </c>
      <c r="J931" s="5"/>
      <c r="K931" s="48" t="s">
        <v>747</v>
      </c>
      <c r="L931" s="24"/>
      <c r="M931" s="24"/>
      <c r="N931" s="24"/>
      <c r="O931" s="24"/>
      <c r="P931" s="4"/>
      <c r="Q931" s="4"/>
      <c r="T931" s="24" t="s">
        <v>708</v>
      </c>
      <c r="U931" s="24" t="s">
        <v>707</v>
      </c>
    </row>
    <row r="932" spans="1:22" x14ac:dyDescent="0.2">
      <c r="A932">
        <v>4</v>
      </c>
      <c r="B932">
        <v>4</v>
      </c>
      <c r="D932" s="22" t="s">
        <v>771</v>
      </c>
      <c r="E932" s="24" t="s">
        <v>24</v>
      </c>
      <c r="F932" s="24">
        <v>110</v>
      </c>
      <c r="G932" s="24">
        <v>110</v>
      </c>
      <c r="H932" s="24"/>
      <c r="I932" s="5">
        <v>-16.399999999999999</v>
      </c>
      <c r="J932" s="5"/>
      <c r="L932" s="36"/>
      <c r="M932" s="24"/>
      <c r="N932" s="24"/>
      <c r="O932" s="24"/>
      <c r="P932" s="4"/>
      <c r="Q932" s="4"/>
      <c r="T932" s="24" t="s">
        <v>465</v>
      </c>
      <c r="U932" s="24" t="s">
        <v>722</v>
      </c>
      <c r="V932" t="s">
        <v>709</v>
      </c>
    </row>
    <row r="933" spans="1:22" x14ac:dyDescent="0.2">
      <c r="A933">
        <v>5</v>
      </c>
      <c r="B933">
        <v>5</v>
      </c>
      <c r="D933" s="22" t="s">
        <v>781</v>
      </c>
      <c r="E933" s="24" t="s">
        <v>24</v>
      </c>
      <c r="F933" s="24">
        <v>114</v>
      </c>
      <c r="G933" s="24">
        <v>114</v>
      </c>
      <c r="H933" s="24"/>
      <c r="I933" s="5">
        <v>7</v>
      </c>
      <c r="J933" s="5"/>
      <c r="K933" s="13" t="s">
        <v>787</v>
      </c>
      <c r="L933" s="36"/>
      <c r="M933" s="24"/>
      <c r="N933" s="24"/>
      <c r="O933" s="24"/>
      <c r="P933" s="4"/>
      <c r="Q933" s="4"/>
      <c r="R933" s="24"/>
      <c r="S933" s="4"/>
      <c r="T933" s="24" t="s">
        <v>786</v>
      </c>
      <c r="U933" s="24" t="s">
        <v>788</v>
      </c>
      <c r="V933" t="s">
        <v>662</v>
      </c>
    </row>
    <row r="934" spans="1:22" x14ac:dyDescent="0.2">
      <c r="A934">
        <v>6</v>
      </c>
      <c r="B934">
        <v>6</v>
      </c>
      <c r="C934">
        <v>1</v>
      </c>
      <c r="D934" s="22" t="s">
        <v>847</v>
      </c>
      <c r="E934" s="24" t="s">
        <v>848</v>
      </c>
      <c r="F934" s="24">
        <v>118</v>
      </c>
      <c r="G934" s="24">
        <v>113</v>
      </c>
      <c r="H934" s="24">
        <v>82</v>
      </c>
      <c r="I934" s="5">
        <v>29.5</v>
      </c>
      <c r="J934" s="5"/>
      <c r="K934" s="13" t="s">
        <v>849</v>
      </c>
      <c r="L934" s="36">
        <v>118</v>
      </c>
      <c r="M934" s="24">
        <v>113</v>
      </c>
      <c r="N934" s="24">
        <v>69.3</v>
      </c>
      <c r="O934" s="24">
        <v>123</v>
      </c>
      <c r="P934" s="4">
        <f t="shared" ref="P934:P951" si="15">ROUND(((M934-N934)*113/O934),1)</f>
        <v>40.1</v>
      </c>
      <c r="Q934" s="4"/>
      <c r="R934" s="24"/>
      <c r="S934" s="4"/>
      <c r="T934" s="24" t="s">
        <v>385</v>
      </c>
      <c r="U934" s="24" t="s">
        <v>397</v>
      </c>
      <c r="V934" t="s">
        <v>377</v>
      </c>
    </row>
    <row r="935" spans="1:22" x14ac:dyDescent="0.2">
      <c r="A935">
        <v>7</v>
      </c>
      <c r="B935">
        <v>7</v>
      </c>
      <c r="C935">
        <v>2</v>
      </c>
      <c r="D935" s="22" t="s">
        <v>853</v>
      </c>
      <c r="E935" s="24" t="s">
        <v>23</v>
      </c>
      <c r="F935" s="24">
        <v>110</v>
      </c>
      <c r="G935" s="24">
        <v>110</v>
      </c>
      <c r="H935" s="24">
        <v>72</v>
      </c>
      <c r="I935" s="5">
        <v>-7</v>
      </c>
      <c r="J935" s="5"/>
      <c r="L935" s="34">
        <v>110</v>
      </c>
      <c r="M935" s="34">
        <v>110</v>
      </c>
      <c r="N935" s="33">
        <v>68.900000000000006</v>
      </c>
      <c r="O935" s="34">
        <v>126</v>
      </c>
      <c r="P935" s="4">
        <f t="shared" si="15"/>
        <v>36.9</v>
      </c>
      <c r="Q935" s="4"/>
      <c r="R935" s="24"/>
      <c r="S935" s="4"/>
      <c r="T935" s="24" t="s">
        <v>860</v>
      </c>
      <c r="U935" s="24" t="s">
        <v>380</v>
      </c>
      <c r="V935" s="24"/>
    </row>
    <row r="936" spans="1:22" x14ac:dyDescent="0.2">
      <c r="A936">
        <v>8</v>
      </c>
      <c r="B936">
        <v>8</v>
      </c>
      <c r="C936">
        <v>3</v>
      </c>
      <c r="D936" s="22" t="s">
        <v>865</v>
      </c>
      <c r="E936" s="24" t="s">
        <v>24</v>
      </c>
      <c r="F936" s="24">
        <v>103</v>
      </c>
      <c r="G936" s="24">
        <v>103</v>
      </c>
      <c r="H936" s="24">
        <v>65</v>
      </c>
      <c r="I936" s="5">
        <v>9.75</v>
      </c>
      <c r="J936" s="5"/>
      <c r="K936" s="15" t="s">
        <v>869</v>
      </c>
      <c r="L936" s="36">
        <v>103</v>
      </c>
      <c r="M936" s="34">
        <v>103</v>
      </c>
      <c r="N936" s="33">
        <v>70</v>
      </c>
      <c r="O936" s="18">
        <v>123</v>
      </c>
      <c r="P936" s="4">
        <f t="shared" si="15"/>
        <v>30.3</v>
      </c>
      <c r="Q936" s="4"/>
      <c r="R936" s="24"/>
      <c r="S936" s="4"/>
      <c r="T936" s="24" t="s">
        <v>868</v>
      </c>
      <c r="U936" s="24" t="s">
        <v>342</v>
      </c>
      <c r="V936" s="24" t="s">
        <v>370</v>
      </c>
    </row>
    <row r="937" spans="1:22" x14ac:dyDescent="0.2">
      <c r="A937">
        <v>9</v>
      </c>
      <c r="B937">
        <v>9</v>
      </c>
      <c r="C937">
        <v>4</v>
      </c>
      <c r="D937" s="22" t="s">
        <v>892</v>
      </c>
      <c r="E937" s="24" t="s">
        <v>492</v>
      </c>
      <c r="F937" s="24">
        <v>128</v>
      </c>
      <c r="G937" s="24">
        <v>119</v>
      </c>
      <c r="H937" s="24">
        <v>94</v>
      </c>
      <c r="I937" s="5">
        <v>-23</v>
      </c>
      <c r="J937" s="5"/>
      <c r="L937" s="36">
        <v>128</v>
      </c>
      <c r="M937" s="34">
        <v>119</v>
      </c>
      <c r="N937" s="33">
        <v>69.2</v>
      </c>
      <c r="O937" s="34">
        <v>118</v>
      </c>
      <c r="P937" s="4">
        <f t="shared" si="15"/>
        <v>47.7</v>
      </c>
      <c r="Q937" s="4"/>
      <c r="R937" s="24"/>
      <c r="S937" s="4"/>
      <c r="T937" s="24" t="s">
        <v>812</v>
      </c>
      <c r="U937" s="24" t="s">
        <v>743</v>
      </c>
    </row>
    <row r="938" spans="1:22" x14ac:dyDescent="0.2">
      <c r="A938">
        <v>10</v>
      </c>
      <c r="B938">
        <v>10</v>
      </c>
      <c r="C938">
        <v>5</v>
      </c>
      <c r="D938" s="22" t="s">
        <v>906</v>
      </c>
      <c r="E938" s="24" t="s">
        <v>23</v>
      </c>
      <c r="F938" s="24">
        <v>123</v>
      </c>
      <c r="G938" s="24">
        <v>113</v>
      </c>
      <c r="H938" s="24">
        <v>86</v>
      </c>
      <c r="I938" s="5">
        <v>-22</v>
      </c>
      <c r="J938" s="4"/>
      <c r="K938" s="13" t="s">
        <v>913</v>
      </c>
      <c r="L938" s="36">
        <v>123</v>
      </c>
      <c r="M938" s="34">
        <v>113</v>
      </c>
      <c r="N938" s="33">
        <v>68.900000000000006</v>
      </c>
      <c r="O938" s="34">
        <v>126</v>
      </c>
      <c r="P938" s="4">
        <f t="shared" si="15"/>
        <v>39.6</v>
      </c>
      <c r="Q938" s="4"/>
      <c r="R938" s="24"/>
      <c r="S938" s="4"/>
      <c r="T938" s="24" t="s">
        <v>891</v>
      </c>
      <c r="U938" s="24" t="s">
        <v>706</v>
      </c>
      <c r="V938" t="s">
        <v>381</v>
      </c>
    </row>
    <row r="939" spans="1:22" x14ac:dyDescent="0.2">
      <c r="A939">
        <v>11</v>
      </c>
      <c r="B939">
        <v>11</v>
      </c>
      <c r="C939">
        <v>6</v>
      </c>
      <c r="D939" s="22" t="s">
        <v>975</v>
      </c>
      <c r="E939" s="24" t="s">
        <v>24</v>
      </c>
      <c r="F939" s="24">
        <v>119</v>
      </c>
      <c r="G939" s="24">
        <v>114</v>
      </c>
      <c r="H939" s="24">
        <v>83</v>
      </c>
      <c r="I939" s="5">
        <v>-23</v>
      </c>
      <c r="J939" s="5"/>
      <c r="K939" s="13" t="s">
        <v>996</v>
      </c>
      <c r="L939" s="24">
        <v>119</v>
      </c>
      <c r="M939" s="24">
        <v>114</v>
      </c>
      <c r="N939" s="24">
        <v>70</v>
      </c>
      <c r="O939" s="24">
        <v>123</v>
      </c>
      <c r="P939" s="33">
        <f t="shared" si="15"/>
        <v>40.4</v>
      </c>
      <c r="Q939" s="4"/>
      <c r="R939" s="24"/>
      <c r="S939" s="4"/>
      <c r="T939" s="24" t="s">
        <v>378</v>
      </c>
      <c r="U939" s="24" t="s">
        <v>387</v>
      </c>
      <c r="V939" t="s">
        <v>997</v>
      </c>
    </row>
    <row r="940" spans="1:22" x14ac:dyDescent="0.2">
      <c r="A940">
        <v>12</v>
      </c>
      <c r="B940">
        <v>12</v>
      </c>
      <c r="C940">
        <v>7</v>
      </c>
      <c r="D940" s="22" t="s">
        <v>1043</v>
      </c>
      <c r="E940" s="24" t="s">
        <v>26</v>
      </c>
      <c r="F940" s="24">
        <v>116</v>
      </c>
      <c r="G940" s="24">
        <v>115</v>
      </c>
      <c r="H940" s="24">
        <v>78</v>
      </c>
      <c r="I940" s="5">
        <v>-21</v>
      </c>
      <c r="J940" s="5"/>
      <c r="K940" s="29" t="s">
        <v>1058</v>
      </c>
      <c r="L940" s="36">
        <v>116</v>
      </c>
      <c r="M940" s="34">
        <v>115</v>
      </c>
      <c r="N940" s="33">
        <v>70.2</v>
      </c>
      <c r="O940" s="34">
        <v>128</v>
      </c>
      <c r="P940" s="4">
        <f t="shared" si="15"/>
        <v>39.6</v>
      </c>
      <c r="Q940" s="4"/>
      <c r="R940" s="24"/>
      <c r="S940" s="4"/>
      <c r="T940" s="24" t="s">
        <v>821</v>
      </c>
      <c r="U940" s="24" t="s">
        <v>401</v>
      </c>
      <c r="V940" s="24" t="s">
        <v>1059</v>
      </c>
    </row>
    <row r="941" spans="1:22" x14ac:dyDescent="0.2">
      <c r="A941">
        <v>13</v>
      </c>
      <c r="B941">
        <v>13</v>
      </c>
      <c r="C941">
        <v>8</v>
      </c>
      <c r="D941" s="22" t="s">
        <v>1069</v>
      </c>
      <c r="E941" s="24" t="s">
        <v>23</v>
      </c>
      <c r="F941" s="24">
        <v>111</v>
      </c>
      <c r="G941" s="24">
        <v>111</v>
      </c>
      <c r="H941" s="24">
        <v>73</v>
      </c>
      <c r="I941" s="5">
        <v>-7.2</v>
      </c>
      <c r="J941" s="5"/>
      <c r="K941" s="29" t="s">
        <v>1071</v>
      </c>
      <c r="L941" s="36">
        <v>111</v>
      </c>
      <c r="M941" s="34">
        <v>111</v>
      </c>
      <c r="N941" s="33">
        <v>68.900000000000006</v>
      </c>
      <c r="O941" s="34">
        <v>126</v>
      </c>
      <c r="P941" s="33">
        <f t="shared" si="15"/>
        <v>37.799999999999997</v>
      </c>
      <c r="Q941" s="4"/>
      <c r="R941" s="24"/>
      <c r="S941" s="4"/>
      <c r="T941" s="24" t="s">
        <v>856</v>
      </c>
      <c r="U941" s="24" t="s">
        <v>968</v>
      </c>
      <c r="V941" s="24" t="s">
        <v>460</v>
      </c>
    </row>
    <row r="942" spans="1:22" x14ac:dyDescent="0.2">
      <c r="A942">
        <v>14</v>
      </c>
      <c r="B942">
        <v>14</v>
      </c>
      <c r="C942">
        <v>9</v>
      </c>
      <c r="D942" s="22" t="s">
        <v>1143</v>
      </c>
      <c r="E942" s="24" t="s">
        <v>492</v>
      </c>
      <c r="F942" s="24">
        <v>112</v>
      </c>
      <c r="G942" s="24">
        <v>109</v>
      </c>
      <c r="H942" s="24">
        <v>76</v>
      </c>
      <c r="I942" s="5">
        <v>-15</v>
      </c>
      <c r="J942" s="4"/>
      <c r="K942" s="29" t="s">
        <v>1147</v>
      </c>
      <c r="L942" s="36">
        <v>112</v>
      </c>
      <c r="M942" s="34">
        <v>109</v>
      </c>
      <c r="N942" s="33">
        <v>69.2</v>
      </c>
      <c r="O942" s="34">
        <v>118</v>
      </c>
      <c r="P942" s="4">
        <f t="shared" si="15"/>
        <v>38.1</v>
      </c>
      <c r="Q942" s="4"/>
      <c r="R942" s="24"/>
      <c r="S942" s="4"/>
      <c r="T942" s="24" t="s">
        <v>441</v>
      </c>
      <c r="U942" s="24" t="s">
        <v>744</v>
      </c>
      <c r="V942" s="24" t="s">
        <v>894</v>
      </c>
    </row>
    <row r="943" spans="1:22" x14ac:dyDescent="0.2">
      <c r="A943">
        <v>15</v>
      </c>
      <c r="B943">
        <v>15</v>
      </c>
      <c r="C943">
        <v>10</v>
      </c>
      <c r="D943" s="22" t="s">
        <v>1159</v>
      </c>
      <c r="E943" s="24" t="s">
        <v>24</v>
      </c>
      <c r="F943" s="24">
        <v>119</v>
      </c>
      <c r="G943" s="24">
        <v>119</v>
      </c>
      <c r="H943" s="24">
        <v>82</v>
      </c>
      <c r="I943" s="5">
        <v>-19.7</v>
      </c>
      <c r="J943" s="5"/>
      <c r="L943" s="36">
        <v>119</v>
      </c>
      <c r="M943" s="34">
        <v>119</v>
      </c>
      <c r="N943" s="33">
        <v>70</v>
      </c>
      <c r="O943" s="34">
        <v>123</v>
      </c>
      <c r="P943" s="33">
        <f t="shared" si="15"/>
        <v>45</v>
      </c>
      <c r="Q943" s="4"/>
      <c r="R943" s="24"/>
      <c r="S943" s="4"/>
      <c r="T943" s="24" t="s">
        <v>861</v>
      </c>
      <c r="U943" s="24" t="s">
        <v>782</v>
      </c>
      <c r="V943" s="24"/>
    </row>
    <row r="944" spans="1:22" ht="25.5" x14ac:dyDescent="0.2">
      <c r="A944">
        <v>16</v>
      </c>
      <c r="B944">
        <v>16</v>
      </c>
      <c r="C944">
        <v>11</v>
      </c>
      <c r="D944" s="22" t="s">
        <v>1171</v>
      </c>
      <c r="E944" s="24" t="s">
        <v>23</v>
      </c>
      <c r="F944" s="24">
        <v>122</v>
      </c>
      <c r="G944" s="24">
        <v>114</v>
      </c>
      <c r="H944" s="24">
        <v>84</v>
      </c>
      <c r="I944" s="5">
        <v>-21.7</v>
      </c>
      <c r="J944" s="5"/>
      <c r="K944" s="48" t="s">
        <v>1175</v>
      </c>
      <c r="L944" s="36">
        <v>122</v>
      </c>
      <c r="M944" s="34">
        <v>114</v>
      </c>
      <c r="N944" s="33">
        <v>68.900000000000006</v>
      </c>
      <c r="O944" s="34">
        <v>126</v>
      </c>
      <c r="P944" s="33">
        <f t="shared" si="15"/>
        <v>40.4</v>
      </c>
      <c r="Q944" s="4"/>
      <c r="R944" s="24"/>
      <c r="S944" s="4"/>
      <c r="T944" s="24" t="s">
        <v>372</v>
      </c>
      <c r="U944" s="24" t="s">
        <v>398</v>
      </c>
      <c r="V944" s="24" t="s">
        <v>373</v>
      </c>
    </row>
    <row r="945" spans="1:22" x14ac:dyDescent="0.2">
      <c r="A945">
        <v>17</v>
      </c>
      <c r="B945">
        <v>17</v>
      </c>
      <c r="C945">
        <v>12</v>
      </c>
      <c r="D945" s="22" t="s">
        <v>1195</v>
      </c>
      <c r="E945" s="24" t="s">
        <v>492</v>
      </c>
      <c r="F945" s="24">
        <v>107</v>
      </c>
      <c r="G945" s="24">
        <v>107</v>
      </c>
      <c r="H945" s="24">
        <v>70</v>
      </c>
      <c r="I945" s="5">
        <v>20.3</v>
      </c>
      <c r="J945" s="4"/>
      <c r="K945" s="29" t="s">
        <v>1198</v>
      </c>
      <c r="L945" s="36">
        <v>107</v>
      </c>
      <c r="M945" s="34">
        <v>107</v>
      </c>
      <c r="N945" s="33">
        <v>69.2</v>
      </c>
      <c r="O945" s="34">
        <v>118</v>
      </c>
      <c r="P945" s="33">
        <f t="shared" si="15"/>
        <v>36.200000000000003</v>
      </c>
      <c r="Q945" s="4"/>
      <c r="R945" s="24"/>
      <c r="S945" s="4"/>
      <c r="T945" s="24" t="s">
        <v>927</v>
      </c>
      <c r="U945" s="24" t="s">
        <v>883</v>
      </c>
      <c r="V945" s="24" t="s">
        <v>917</v>
      </c>
    </row>
    <row r="946" spans="1:22" x14ac:dyDescent="0.2">
      <c r="A946">
        <v>18</v>
      </c>
      <c r="B946">
        <v>18</v>
      </c>
      <c r="C946">
        <v>13</v>
      </c>
      <c r="D946" s="22" t="s">
        <v>1234</v>
      </c>
      <c r="E946" s="24" t="s">
        <v>24</v>
      </c>
      <c r="F946" s="24">
        <v>98</v>
      </c>
      <c r="G946" s="24">
        <v>98</v>
      </c>
      <c r="H946" s="24">
        <v>59</v>
      </c>
      <c r="I946" s="5">
        <v>110</v>
      </c>
      <c r="J946" s="5"/>
      <c r="K946" s="29" t="s">
        <v>1235</v>
      </c>
      <c r="L946" s="36">
        <v>98</v>
      </c>
      <c r="M946" s="34">
        <v>98</v>
      </c>
      <c r="N946" s="33">
        <v>70</v>
      </c>
      <c r="O946" s="34">
        <v>123</v>
      </c>
      <c r="P946" s="33">
        <f t="shared" si="15"/>
        <v>25.7</v>
      </c>
      <c r="Q946" s="4"/>
      <c r="R946" s="24"/>
      <c r="S946" s="4"/>
      <c r="T946" s="24" t="s">
        <v>1062</v>
      </c>
      <c r="U946" s="24" t="s">
        <v>1217</v>
      </c>
      <c r="V946" s="24" t="s">
        <v>801</v>
      </c>
    </row>
    <row r="947" spans="1:22" x14ac:dyDescent="0.2">
      <c r="A947">
        <v>19</v>
      </c>
      <c r="B947">
        <v>19</v>
      </c>
      <c r="C947">
        <v>14</v>
      </c>
      <c r="D947" s="22" t="s">
        <v>1249</v>
      </c>
      <c r="E947" s="24" t="s">
        <v>23</v>
      </c>
      <c r="F947" s="24">
        <v>111</v>
      </c>
      <c r="G947" s="24">
        <v>111</v>
      </c>
      <c r="H947" s="24">
        <v>71</v>
      </c>
      <c r="I947" s="5">
        <v>34</v>
      </c>
      <c r="J947" s="5"/>
      <c r="L947" s="36">
        <v>111</v>
      </c>
      <c r="M947" s="34">
        <v>111</v>
      </c>
      <c r="N947" s="33">
        <v>68.900000000000006</v>
      </c>
      <c r="O947" s="34">
        <v>126</v>
      </c>
      <c r="P947" s="33">
        <f t="shared" si="15"/>
        <v>37.799999999999997</v>
      </c>
      <c r="Q947" s="4"/>
      <c r="R947" s="24"/>
      <c r="S947" s="4"/>
      <c r="T947" s="24" t="s">
        <v>351</v>
      </c>
      <c r="U947" s="24" t="s">
        <v>802</v>
      </c>
      <c r="V947" s="24" t="s">
        <v>800</v>
      </c>
    </row>
    <row r="948" spans="1:22" x14ac:dyDescent="0.2">
      <c r="A948">
        <v>20</v>
      </c>
      <c r="B948">
        <v>20</v>
      </c>
      <c r="C948">
        <v>15</v>
      </c>
      <c r="D948" s="22" t="s">
        <v>1313</v>
      </c>
      <c r="E948" s="24" t="s">
        <v>24</v>
      </c>
      <c r="F948" s="24">
        <v>102</v>
      </c>
      <c r="G948" s="24">
        <v>102</v>
      </c>
      <c r="H948" s="24">
        <v>65</v>
      </c>
      <c r="I948" s="5">
        <v>20.5</v>
      </c>
      <c r="J948" s="5"/>
      <c r="K948" s="29" t="s">
        <v>1320</v>
      </c>
      <c r="L948" s="36">
        <v>102</v>
      </c>
      <c r="M948" s="34">
        <v>102</v>
      </c>
      <c r="N948" s="33">
        <v>70</v>
      </c>
      <c r="O948" s="34">
        <v>123</v>
      </c>
      <c r="P948" s="33">
        <f t="shared" si="15"/>
        <v>29.4</v>
      </c>
      <c r="Q948" s="4"/>
      <c r="R948" s="24"/>
      <c r="S948" s="4"/>
      <c r="T948" s="24" t="s">
        <v>963</v>
      </c>
      <c r="U948" s="24" t="s">
        <v>718</v>
      </c>
    </row>
    <row r="949" spans="1:22" x14ac:dyDescent="0.2">
      <c r="A949">
        <v>21</v>
      </c>
      <c r="B949">
        <v>21</v>
      </c>
      <c r="C949">
        <v>16</v>
      </c>
      <c r="D949" s="22" t="s">
        <v>1332</v>
      </c>
      <c r="E949" s="24" t="s">
        <v>23</v>
      </c>
      <c r="F949" s="24">
        <v>107</v>
      </c>
      <c r="G949" s="24">
        <v>107</v>
      </c>
      <c r="H949" s="24">
        <v>69</v>
      </c>
      <c r="I949" s="5">
        <v>4</v>
      </c>
      <c r="J949" s="4"/>
      <c r="L949" s="36">
        <v>107</v>
      </c>
      <c r="M949" s="34">
        <v>107</v>
      </c>
      <c r="N949" s="33">
        <v>68.900000000000006</v>
      </c>
      <c r="O949" s="34">
        <v>126</v>
      </c>
      <c r="P949" s="33">
        <f t="shared" si="15"/>
        <v>34.200000000000003</v>
      </c>
      <c r="Q949" s="4"/>
      <c r="R949" s="24"/>
      <c r="S949" s="4"/>
      <c r="T949" s="24" t="s">
        <v>1218</v>
      </c>
      <c r="U949" s="24" t="s">
        <v>915</v>
      </c>
    </row>
    <row r="950" spans="1:22" x14ac:dyDescent="0.2">
      <c r="D950" s="22" t="s">
        <v>1332</v>
      </c>
      <c r="E950" s="24" t="s">
        <v>22</v>
      </c>
      <c r="F950" s="24"/>
      <c r="G950" s="24"/>
      <c r="H950" s="24"/>
      <c r="I950" s="5">
        <v>25</v>
      </c>
      <c r="J950" s="5"/>
      <c r="K950" s="29" t="s">
        <v>1221</v>
      </c>
      <c r="L950" s="36"/>
      <c r="M950" s="34"/>
      <c r="N950" s="33"/>
      <c r="O950" s="34"/>
      <c r="P950" s="33"/>
      <c r="Q950" s="4"/>
      <c r="R950" s="24"/>
      <c r="S950" s="4"/>
      <c r="T950" s="24"/>
      <c r="U950" s="24"/>
    </row>
    <row r="951" spans="1:22" x14ac:dyDescent="0.2">
      <c r="A951">
        <v>22</v>
      </c>
      <c r="B951">
        <v>22</v>
      </c>
      <c r="C951">
        <v>17</v>
      </c>
      <c r="D951" s="22" t="s">
        <v>1349</v>
      </c>
      <c r="E951" s="24" t="s">
        <v>24</v>
      </c>
      <c r="F951" s="24">
        <v>105</v>
      </c>
      <c r="G951" s="24">
        <v>105</v>
      </c>
      <c r="H951" s="24">
        <v>69</v>
      </c>
      <c r="I951" s="5">
        <v>51.5</v>
      </c>
      <c r="J951" s="5"/>
      <c r="L951" s="36">
        <v>105</v>
      </c>
      <c r="M951" s="34">
        <v>105</v>
      </c>
      <c r="N951" s="33">
        <v>70</v>
      </c>
      <c r="O951" s="34">
        <v>123</v>
      </c>
      <c r="P951" s="33">
        <f t="shared" si="15"/>
        <v>32.200000000000003</v>
      </c>
      <c r="Q951" s="4"/>
      <c r="R951" s="24"/>
      <c r="S951" s="4"/>
      <c r="T951" s="24" t="s">
        <v>717</v>
      </c>
      <c r="U951" s="24" t="s">
        <v>725</v>
      </c>
    </row>
    <row r="952" spans="1:22" x14ac:dyDescent="0.2">
      <c r="A952">
        <v>23</v>
      </c>
      <c r="B952">
        <v>23</v>
      </c>
      <c r="D952" s="22" t="s">
        <v>1370</v>
      </c>
      <c r="E952" s="24" t="s">
        <v>24</v>
      </c>
      <c r="F952" s="24">
        <v>107</v>
      </c>
      <c r="G952" s="24">
        <v>107</v>
      </c>
      <c r="H952" s="24"/>
      <c r="I952" s="5">
        <v>1</v>
      </c>
      <c r="J952" s="5"/>
      <c r="L952" s="34"/>
      <c r="M952" s="34"/>
      <c r="N952" s="24"/>
      <c r="O952" s="24"/>
      <c r="P952" s="33"/>
      <c r="Q952" s="4"/>
      <c r="R952" s="24"/>
      <c r="S952" s="4"/>
      <c r="T952" s="24" t="s">
        <v>726</v>
      </c>
      <c r="U952" s="24" t="s">
        <v>884</v>
      </c>
    </row>
    <row r="953" spans="1:22" x14ac:dyDescent="0.2">
      <c r="A953">
        <v>24</v>
      </c>
      <c r="B953">
        <v>24</v>
      </c>
      <c r="D953" s="22" t="s">
        <v>1378</v>
      </c>
      <c r="E953" s="24" t="s">
        <v>23</v>
      </c>
      <c r="F953" s="24">
        <v>116</v>
      </c>
      <c r="G953" s="24">
        <v>116</v>
      </c>
      <c r="H953" s="24"/>
      <c r="I953" s="5">
        <v>-16.25</v>
      </c>
      <c r="J953" s="5"/>
      <c r="L953" s="34"/>
      <c r="M953" s="34"/>
      <c r="N953" s="24"/>
      <c r="O953" s="24"/>
      <c r="P953" s="33"/>
      <c r="Q953" s="4"/>
      <c r="R953" s="24"/>
      <c r="S953" s="4"/>
      <c r="T953" s="24" t="s">
        <v>1183</v>
      </c>
      <c r="U953" s="24" t="s">
        <v>962</v>
      </c>
      <c r="V953" t="s">
        <v>983</v>
      </c>
    </row>
    <row r="954" spans="1:22" x14ac:dyDescent="0.2">
      <c r="D954" s="22"/>
      <c r="E954" s="24"/>
      <c r="F954" s="24"/>
      <c r="G954" s="24"/>
      <c r="H954" s="24"/>
      <c r="I954" s="5"/>
      <c r="J954" s="4"/>
      <c r="L954" s="36"/>
      <c r="M954" s="34"/>
      <c r="N954" s="24"/>
      <c r="O954" s="24"/>
      <c r="P954" s="33"/>
      <c r="Q954" s="4"/>
      <c r="R954" s="24"/>
      <c r="S954" s="4"/>
      <c r="T954" s="24"/>
      <c r="U954" s="24"/>
    </row>
    <row r="955" spans="1:22" x14ac:dyDescent="0.2">
      <c r="D955" s="22"/>
      <c r="E955" s="24"/>
      <c r="F955" s="24"/>
      <c r="G955" s="24"/>
      <c r="H955" s="24"/>
      <c r="I955" s="5"/>
      <c r="J955" s="4"/>
      <c r="L955" s="34"/>
      <c r="M955" s="34"/>
      <c r="N955" s="24"/>
      <c r="O955" s="24"/>
      <c r="P955" s="33"/>
      <c r="Q955" s="4"/>
      <c r="R955" s="24"/>
      <c r="S955" s="4"/>
      <c r="T955" s="24"/>
      <c r="U955" s="24"/>
    </row>
    <row r="956" spans="1:22" x14ac:dyDescent="0.2">
      <c r="D956" s="22"/>
      <c r="E956" s="24"/>
      <c r="F956" s="24"/>
      <c r="G956" s="24"/>
      <c r="H956" s="24"/>
      <c r="I956" s="5"/>
      <c r="J956" s="5"/>
      <c r="L956" s="36"/>
      <c r="M956" s="41"/>
      <c r="N956" s="32"/>
      <c r="O956" s="34"/>
      <c r="P956" s="33"/>
      <c r="Q956" s="4"/>
      <c r="R956" s="24"/>
      <c r="S956" s="4"/>
      <c r="T956" s="24"/>
      <c r="U956" s="24"/>
    </row>
    <row r="957" spans="1:22" x14ac:dyDescent="0.2">
      <c r="D957" s="22"/>
      <c r="E957" s="24"/>
      <c r="F957" s="24"/>
      <c r="G957" s="24"/>
      <c r="H957" s="24"/>
      <c r="I957" s="5"/>
      <c r="J957" s="4"/>
      <c r="K957" s="46"/>
      <c r="L957" s="36"/>
      <c r="M957" s="41"/>
      <c r="N957" s="32"/>
      <c r="O957" s="34"/>
      <c r="P957" s="33"/>
      <c r="Q957" s="4"/>
      <c r="R957" s="24"/>
      <c r="S957" s="4"/>
      <c r="T957" s="24"/>
      <c r="U957" s="24"/>
      <c r="V957" s="24"/>
    </row>
    <row r="958" spans="1:22" x14ac:dyDescent="0.2">
      <c r="D958" s="22"/>
      <c r="E958" s="24"/>
      <c r="F958" s="24"/>
      <c r="G958" s="24"/>
      <c r="H958" s="24"/>
      <c r="I958" s="5"/>
      <c r="J958" s="5"/>
      <c r="L958" s="34"/>
      <c r="M958" s="18"/>
      <c r="N958" s="4"/>
      <c r="O958" s="18"/>
      <c r="P958" s="33"/>
      <c r="Q958" s="18"/>
      <c r="R958" s="24"/>
      <c r="S958" s="4"/>
      <c r="T958" s="24"/>
      <c r="U958" s="24"/>
    </row>
    <row r="959" spans="1:22" x14ac:dyDescent="0.2">
      <c r="D959" s="22"/>
      <c r="E959" s="24"/>
      <c r="F959" s="24"/>
      <c r="G959" s="24"/>
      <c r="H959" s="24"/>
      <c r="I959" s="5"/>
      <c r="J959" s="5"/>
      <c r="L959" s="34"/>
      <c r="M959" s="18"/>
      <c r="N959" s="4"/>
      <c r="O959" s="18"/>
      <c r="P959" s="4"/>
      <c r="Q959" s="18"/>
      <c r="R959" s="24"/>
      <c r="S959" s="4"/>
      <c r="T959" s="24"/>
      <c r="U959" s="24"/>
    </row>
    <row r="960" spans="1:22" x14ac:dyDescent="0.2">
      <c r="D960" s="22"/>
      <c r="E960" s="24"/>
      <c r="F960" s="24"/>
      <c r="G960" s="24"/>
      <c r="H960" s="24"/>
      <c r="I960" s="5"/>
      <c r="J960" s="5"/>
      <c r="K960" s="29"/>
      <c r="L960" s="34"/>
      <c r="M960" s="18"/>
      <c r="N960" s="4"/>
      <c r="O960" s="18"/>
      <c r="P960" s="4"/>
      <c r="Q960" s="18"/>
      <c r="R960" s="24"/>
      <c r="S960" s="4"/>
      <c r="T960" s="24"/>
      <c r="U960" s="24"/>
    </row>
    <row r="961" spans="4:22" x14ac:dyDescent="0.2">
      <c r="D961" s="22"/>
      <c r="E961" s="24"/>
      <c r="F961" s="24"/>
      <c r="G961" s="24"/>
      <c r="H961" s="24"/>
      <c r="I961" s="5"/>
      <c r="J961" s="5"/>
      <c r="K961" s="48"/>
      <c r="L961" s="34"/>
      <c r="M961" s="18"/>
      <c r="N961" s="4"/>
      <c r="O961" s="18"/>
      <c r="P961" s="4"/>
      <c r="Q961" s="18"/>
      <c r="R961" s="24"/>
      <c r="S961" s="4"/>
      <c r="T961" s="24"/>
      <c r="U961" s="24"/>
    </row>
    <row r="962" spans="4:22" x14ac:dyDescent="0.2">
      <c r="D962" s="22"/>
      <c r="E962" s="24"/>
      <c r="F962" s="24"/>
      <c r="G962" s="24"/>
      <c r="H962" s="24"/>
      <c r="I962" s="5"/>
      <c r="J962" s="5"/>
      <c r="K962" s="29"/>
      <c r="L962" s="34"/>
      <c r="M962" s="18"/>
      <c r="N962" s="4"/>
      <c r="O962" s="18"/>
      <c r="P962" s="4"/>
      <c r="Q962" s="18"/>
      <c r="R962" s="24"/>
      <c r="S962" s="4"/>
      <c r="T962" s="24"/>
      <c r="U962" s="24"/>
    </row>
    <row r="963" spans="4:22" x14ac:dyDescent="0.2">
      <c r="D963" s="22"/>
      <c r="E963" s="24"/>
      <c r="F963" s="24"/>
      <c r="G963" s="24"/>
      <c r="H963" s="24"/>
      <c r="I963" s="5"/>
      <c r="J963" s="5"/>
      <c r="K963" s="15"/>
      <c r="L963" s="34"/>
      <c r="M963" s="18"/>
      <c r="N963" s="24"/>
      <c r="O963" s="24"/>
      <c r="P963" s="4"/>
      <c r="Q963" s="18"/>
      <c r="R963" s="24"/>
      <c r="S963" s="4"/>
      <c r="T963" s="24"/>
      <c r="U963" s="24"/>
      <c r="V963" s="24"/>
    </row>
    <row r="964" spans="4:22" x14ac:dyDescent="0.2">
      <c r="D964" s="22"/>
      <c r="E964" s="24"/>
      <c r="F964" s="24"/>
      <c r="G964" s="24"/>
      <c r="H964" s="24"/>
      <c r="I964" s="5"/>
      <c r="J964" s="5"/>
      <c r="L964" s="24"/>
      <c r="M964" s="24"/>
      <c r="N964" s="24"/>
      <c r="O964" s="24"/>
      <c r="P964" s="4"/>
      <c r="Q964" s="18"/>
      <c r="R964" s="24"/>
      <c r="S964" s="4"/>
      <c r="T964" s="24"/>
      <c r="U964" s="24"/>
    </row>
    <row r="965" spans="4:22" x14ac:dyDescent="0.2">
      <c r="D965" s="22"/>
      <c r="E965" s="24"/>
      <c r="F965" s="24"/>
      <c r="G965" s="24"/>
      <c r="H965" s="24"/>
      <c r="I965" s="5"/>
      <c r="J965" s="5"/>
      <c r="L965" s="34"/>
      <c r="M965" s="34"/>
      <c r="N965" s="24"/>
      <c r="O965" s="24"/>
      <c r="P965" s="4"/>
      <c r="Q965" s="18"/>
      <c r="R965" s="33"/>
      <c r="S965" s="4"/>
      <c r="T965" s="24"/>
      <c r="U965" s="24"/>
    </row>
    <row r="966" spans="4:22" x14ac:dyDescent="0.2">
      <c r="D966" s="22"/>
      <c r="E966" s="24"/>
      <c r="F966" s="24"/>
      <c r="G966" s="24"/>
      <c r="H966" s="24"/>
      <c r="I966" s="5"/>
      <c r="J966" s="5"/>
      <c r="L966" s="34"/>
      <c r="M966" s="34"/>
      <c r="N966" s="24"/>
      <c r="O966" s="24"/>
      <c r="P966" s="4"/>
      <c r="Q966" s="18"/>
      <c r="T966" s="24"/>
      <c r="U966" s="24"/>
    </row>
    <row r="967" spans="4:22" x14ac:dyDescent="0.2">
      <c r="D967" s="22"/>
      <c r="E967" s="24"/>
      <c r="F967" s="24"/>
      <c r="G967" s="24"/>
      <c r="H967" s="24"/>
      <c r="I967" s="5"/>
      <c r="J967" s="5"/>
      <c r="K967" s="48"/>
      <c r="L967" s="34"/>
      <c r="M967" s="34"/>
      <c r="N967" s="24"/>
      <c r="O967" s="24"/>
      <c r="P967" s="4"/>
      <c r="Q967" s="18"/>
      <c r="T967" s="24"/>
      <c r="U967" s="24"/>
    </row>
    <row r="968" spans="4:22" x14ac:dyDescent="0.2">
      <c r="D968" s="22"/>
      <c r="E968" s="24"/>
      <c r="F968" s="24"/>
      <c r="G968" s="24"/>
      <c r="H968" s="24"/>
      <c r="I968" s="5"/>
      <c r="J968" s="5"/>
      <c r="L968" s="34"/>
      <c r="M968" s="34"/>
      <c r="N968" s="24"/>
      <c r="O968" s="24"/>
      <c r="P968" s="4"/>
      <c r="Q968" s="18"/>
      <c r="T968" s="24"/>
      <c r="U968" s="24"/>
      <c r="V968" s="24"/>
    </row>
    <row r="969" spans="4:22" x14ac:dyDescent="0.2">
      <c r="D969" s="22"/>
      <c r="E969" s="24"/>
      <c r="F969" s="24"/>
      <c r="G969" s="24"/>
      <c r="H969" s="24"/>
      <c r="I969" s="5"/>
      <c r="J969" s="5"/>
      <c r="K969" s="48"/>
      <c r="L969" s="34"/>
      <c r="M969" s="34"/>
      <c r="N969" s="24"/>
      <c r="O969" s="24"/>
      <c r="P969" s="4"/>
      <c r="Q969" s="18"/>
      <c r="T969" s="24"/>
      <c r="U969" s="24"/>
    </row>
    <row r="970" spans="4:22" x14ac:dyDescent="0.2">
      <c r="D970" s="22"/>
      <c r="E970" s="24"/>
      <c r="F970" s="24"/>
      <c r="G970" s="24"/>
      <c r="H970" s="24"/>
      <c r="I970" s="5"/>
      <c r="J970" s="5"/>
      <c r="L970" s="34"/>
      <c r="M970" s="34"/>
      <c r="N970" s="24"/>
      <c r="O970" s="24"/>
      <c r="P970" s="4"/>
      <c r="Q970" s="18"/>
      <c r="T970" s="24"/>
      <c r="U970" s="24"/>
    </row>
    <row r="971" spans="4:22" x14ac:dyDescent="0.2">
      <c r="D971" s="22"/>
      <c r="E971" s="24"/>
      <c r="F971" s="24"/>
      <c r="G971" s="24"/>
      <c r="H971" s="24"/>
      <c r="I971" s="5"/>
      <c r="J971" s="5"/>
      <c r="K971" s="48"/>
      <c r="L971" s="34"/>
      <c r="M971" s="34"/>
      <c r="N971" s="24"/>
      <c r="O971" s="24"/>
      <c r="P971" s="4"/>
      <c r="Q971" s="18"/>
      <c r="T971" s="24"/>
      <c r="U971" s="24"/>
      <c r="V971" s="24"/>
    </row>
    <row r="972" spans="4:22" x14ac:dyDescent="0.2">
      <c r="D972" s="22"/>
      <c r="E972" s="24"/>
      <c r="F972" s="24"/>
      <c r="G972" s="24"/>
      <c r="H972" s="24"/>
      <c r="I972" s="5"/>
      <c r="J972" s="5"/>
      <c r="L972" s="34"/>
      <c r="M972" s="18"/>
      <c r="N972" s="18"/>
      <c r="O972" s="18"/>
      <c r="P972" s="4"/>
      <c r="Q972" s="18"/>
      <c r="T972" s="24"/>
      <c r="U972" s="24"/>
      <c r="V972" s="24"/>
    </row>
    <row r="973" spans="4:22" x14ac:dyDescent="0.2">
      <c r="D973" s="22"/>
      <c r="E973" s="24"/>
      <c r="F973" s="24"/>
      <c r="G973" s="24"/>
      <c r="H973" s="24"/>
      <c r="I973" s="5"/>
      <c r="J973" s="5"/>
      <c r="M973" s="18"/>
      <c r="N973" s="18"/>
      <c r="O973" s="18"/>
      <c r="P973" s="18"/>
      <c r="Q973" s="18"/>
      <c r="T973" s="24"/>
      <c r="U973" s="24"/>
      <c r="V973" s="24"/>
    </row>
    <row r="974" spans="4:22" x14ac:dyDescent="0.2">
      <c r="D974" s="22"/>
      <c r="E974" s="24"/>
      <c r="F974" s="24"/>
      <c r="G974" s="24"/>
      <c r="I974" s="5"/>
      <c r="J974" s="5"/>
      <c r="M974" s="18"/>
      <c r="N974" s="18"/>
      <c r="O974" s="18"/>
      <c r="P974" s="18"/>
      <c r="Q974" s="18"/>
      <c r="T974" s="24"/>
      <c r="U974" s="24"/>
      <c r="V974" s="24"/>
    </row>
    <row r="975" spans="4:22" x14ac:dyDescent="0.2">
      <c r="D975" s="22"/>
      <c r="E975" s="24"/>
      <c r="F975" s="24"/>
      <c r="G975" s="24"/>
      <c r="I975" s="5"/>
      <c r="J975" s="5"/>
      <c r="M975" s="18"/>
      <c r="N975" s="18"/>
      <c r="O975" s="18"/>
      <c r="P975" s="18"/>
      <c r="Q975" s="18"/>
      <c r="T975" s="24"/>
      <c r="U975" s="24"/>
      <c r="V975" s="24"/>
    </row>
    <row r="976" spans="4:22" x14ac:dyDescent="0.2">
      <c r="D976" s="22"/>
      <c r="E976" s="24"/>
      <c r="F976" s="24"/>
      <c r="G976" s="24"/>
      <c r="I976" s="5"/>
      <c r="J976" s="5"/>
      <c r="M976" s="18"/>
      <c r="N976" s="18"/>
      <c r="O976" s="18"/>
      <c r="P976" s="18"/>
      <c r="Q976" s="18"/>
      <c r="T976" s="24"/>
      <c r="U976" s="24"/>
      <c r="V976" s="24"/>
    </row>
    <row r="977" spans="4:22" x14ac:dyDescent="0.2">
      <c r="D977" s="22"/>
      <c r="E977" s="24"/>
      <c r="I977" s="5"/>
      <c r="J977" s="5"/>
      <c r="M977" s="18"/>
      <c r="N977" s="18"/>
      <c r="O977" s="18"/>
      <c r="P977" s="18"/>
      <c r="Q977" s="18"/>
      <c r="T977" s="24"/>
      <c r="U977" s="24"/>
      <c r="V977" s="24"/>
    </row>
    <row r="978" spans="4:22" x14ac:dyDescent="0.2">
      <c r="I978" s="5"/>
      <c r="J978" s="5"/>
      <c r="M978" s="18"/>
      <c r="N978" s="18"/>
      <c r="O978" s="18"/>
      <c r="P978" s="18"/>
      <c r="Q978" s="18"/>
      <c r="T978" s="24"/>
      <c r="U978" s="24"/>
      <c r="V978" s="24"/>
    </row>
    <row r="979" spans="4:22" x14ac:dyDescent="0.2">
      <c r="I979" s="5"/>
      <c r="J979" s="5"/>
      <c r="M979" s="18"/>
      <c r="N979" s="18"/>
      <c r="O979" s="18"/>
      <c r="P979" s="18"/>
      <c r="Q979" s="18"/>
      <c r="T979" s="24"/>
      <c r="U979" s="24"/>
      <c r="V979" s="24"/>
    </row>
    <row r="980" spans="4:22" x14ac:dyDescent="0.2">
      <c r="I980" s="5"/>
      <c r="J980" s="5"/>
      <c r="M980" s="18"/>
      <c r="N980" s="18"/>
      <c r="O980" s="18"/>
      <c r="P980" s="18"/>
      <c r="Q980" s="18"/>
      <c r="T980" s="24"/>
      <c r="U980" s="24"/>
      <c r="V980" s="24"/>
    </row>
    <row r="981" spans="4:22" x14ac:dyDescent="0.2">
      <c r="I981" s="5"/>
      <c r="J981" s="5"/>
      <c r="M981" s="18"/>
      <c r="N981" s="18"/>
      <c r="O981" s="18"/>
      <c r="P981" s="18"/>
      <c r="Q981" s="18"/>
      <c r="T981" s="24"/>
      <c r="U981" s="24"/>
      <c r="V981" s="24"/>
    </row>
    <row r="982" spans="4:22" x14ac:dyDescent="0.2">
      <c r="I982" s="5"/>
      <c r="J982" s="5"/>
      <c r="M982" s="18"/>
      <c r="N982" s="18"/>
      <c r="O982" s="18"/>
      <c r="P982" s="18"/>
      <c r="Q982" s="18"/>
      <c r="T982" s="24"/>
      <c r="U982" s="24"/>
      <c r="V982" s="24"/>
    </row>
    <row r="983" spans="4:22" x14ac:dyDescent="0.2">
      <c r="I983" s="5"/>
      <c r="J983" s="5"/>
      <c r="M983" s="18"/>
      <c r="N983" s="18"/>
      <c r="O983" s="18"/>
      <c r="P983" s="18"/>
      <c r="Q983" s="18"/>
      <c r="T983" s="24"/>
      <c r="U983" s="24"/>
    </row>
    <row r="984" spans="4:22" x14ac:dyDescent="0.2">
      <c r="I984" s="5"/>
      <c r="J984" s="5"/>
      <c r="M984" s="18"/>
      <c r="N984" s="18"/>
      <c r="O984" s="18"/>
      <c r="P984" s="18"/>
      <c r="Q984" s="18"/>
      <c r="T984" s="24"/>
      <c r="U984" s="24"/>
    </row>
    <row r="985" spans="4:22" x14ac:dyDescent="0.2">
      <c r="I985" s="5"/>
      <c r="J985" s="5"/>
      <c r="M985" s="18"/>
      <c r="N985" s="18"/>
      <c r="O985" s="18"/>
      <c r="P985" s="18"/>
      <c r="Q985" s="18"/>
      <c r="T985" s="24"/>
      <c r="U985" s="24"/>
    </row>
    <row r="986" spans="4:22" x14ac:dyDescent="0.2">
      <c r="I986" s="5"/>
      <c r="J986" s="5"/>
      <c r="M986" s="18"/>
      <c r="N986" s="18"/>
      <c r="O986" s="18"/>
      <c r="P986" s="18"/>
      <c r="Q986" s="18"/>
      <c r="T986" s="24"/>
    </row>
    <row r="987" spans="4:22" x14ac:dyDescent="0.2">
      <c r="I987" s="5"/>
      <c r="J987" s="5"/>
      <c r="M987" s="18"/>
      <c r="N987" s="18"/>
      <c r="O987" s="18"/>
      <c r="P987" s="18"/>
      <c r="Q987" s="18"/>
      <c r="T987" s="24"/>
    </row>
    <row r="988" spans="4:22" x14ac:dyDescent="0.2">
      <c r="I988" s="5"/>
      <c r="J988" s="5"/>
      <c r="M988" s="18"/>
      <c r="N988" s="18"/>
      <c r="O988" s="18"/>
      <c r="P988" s="18"/>
      <c r="Q988" s="18"/>
      <c r="T988" s="24"/>
    </row>
    <row r="989" spans="4:22" x14ac:dyDescent="0.2">
      <c r="I989" s="5"/>
      <c r="J989" s="5"/>
      <c r="M989" s="18"/>
      <c r="N989" s="18"/>
      <c r="O989" s="18"/>
      <c r="P989" s="18"/>
      <c r="Q989" s="18"/>
    </row>
    <row r="990" spans="4:22" x14ac:dyDescent="0.2">
      <c r="I990" s="5"/>
      <c r="J990" s="5"/>
      <c r="M990" s="18"/>
      <c r="N990" s="18"/>
      <c r="O990" s="18"/>
      <c r="P990" s="18"/>
      <c r="Q990" s="18"/>
    </row>
    <row r="991" spans="4:22" x14ac:dyDescent="0.2">
      <c r="I991" s="5"/>
      <c r="J991" s="5"/>
      <c r="M991" s="18"/>
      <c r="N991" s="18"/>
      <c r="O991" s="18"/>
      <c r="P991" s="18"/>
      <c r="Q991" s="18"/>
    </row>
    <row r="992" spans="4:22" x14ac:dyDescent="0.2">
      <c r="I992" s="5"/>
      <c r="J992" s="5"/>
      <c r="M992" s="18"/>
      <c r="N992" s="18"/>
      <c r="O992" s="18"/>
      <c r="P992" s="18"/>
      <c r="Q992" s="18"/>
    </row>
    <row r="993" spans="1:17" x14ac:dyDescent="0.2">
      <c r="I993" s="5"/>
      <c r="J993" s="5"/>
      <c r="M993" s="18"/>
      <c r="N993" s="18"/>
      <c r="O993" s="18"/>
      <c r="P993" s="18"/>
      <c r="Q993" s="18"/>
    </row>
    <row r="994" spans="1:17" x14ac:dyDescent="0.2">
      <c r="I994" s="5"/>
      <c r="J994" s="5"/>
      <c r="M994" s="18"/>
      <c r="N994" s="18"/>
      <c r="O994" s="18"/>
      <c r="P994" s="18"/>
      <c r="Q994" s="18"/>
    </row>
    <row r="995" spans="1:17" x14ac:dyDescent="0.2">
      <c r="I995" s="5"/>
      <c r="J995" s="5"/>
      <c r="M995" s="18"/>
      <c r="N995" s="18"/>
      <c r="O995" s="18"/>
      <c r="P995" s="18"/>
      <c r="Q995" s="18"/>
    </row>
    <row r="996" spans="1:17" x14ac:dyDescent="0.2">
      <c r="I996" s="5"/>
      <c r="J996" s="5"/>
      <c r="M996" s="18"/>
      <c r="N996" s="18"/>
      <c r="O996" s="18"/>
      <c r="P996" s="18"/>
      <c r="Q996" s="18"/>
    </row>
    <row r="997" spans="1:17" x14ac:dyDescent="0.2">
      <c r="I997" s="5"/>
      <c r="J997" s="5"/>
      <c r="M997" s="18"/>
      <c r="N997" s="18"/>
      <c r="O997" s="18"/>
      <c r="P997" s="18"/>
      <c r="Q997" s="18"/>
    </row>
    <row r="998" spans="1:17" x14ac:dyDescent="0.2">
      <c r="I998" s="5"/>
      <c r="J998" s="5"/>
      <c r="M998" s="18"/>
      <c r="N998" s="18"/>
      <c r="O998" s="18"/>
      <c r="P998" s="18"/>
      <c r="Q998" s="18"/>
    </row>
    <row r="999" spans="1:17" x14ac:dyDescent="0.2">
      <c r="I999" s="5"/>
      <c r="J999" s="5"/>
      <c r="M999" s="18"/>
      <c r="N999" s="18"/>
      <c r="O999" s="18"/>
      <c r="P999" s="18"/>
      <c r="Q999" s="18"/>
    </row>
    <row r="1000" spans="1:17" x14ac:dyDescent="0.2">
      <c r="A1000">
        <f>COUNT(A909:A999)</f>
        <v>24</v>
      </c>
      <c r="B1000">
        <f>COUNT(B909:B999)</f>
        <v>24</v>
      </c>
      <c r="C1000">
        <f>COUNT(C909:C999)</f>
        <v>17</v>
      </c>
      <c r="F1000">
        <f>AVERAGE(F909:F999)</f>
        <v>111.41666666666667</v>
      </c>
      <c r="G1000">
        <f>AVERAGE(G909:G999)</f>
        <v>109.70833333333333</v>
      </c>
      <c r="H1000">
        <f>AVERAGE(H909:H999)</f>
        <v>75.17647058823529</v>
      </c>
      <c r="I1000" s="5">
        <f>SUM(I906:I999)</f>
        <v>124.30000000000001</v>
      </c>
      <c r="J1000" s="4">
        <f>SUM(J906:J999)</f>
        <v>0</v>
      </c>
      <c r="P1000" s="4">
        <f>SUM(Q909:Q918)</f>
        <v>334.8</v>
      </c>
      <c r="Q1000" s="4">
        <f>(P1000*0.096)-0.05</f>
        <v>32.090800000000002</v>
      </c>
    </row>
    <row r="1001" spans="1:17" ht="18" x14ac:dyDescent="0.25">
      <c r="A1001" s="3" t="s">
        <v>467</v>
      </c>
      <c r="C1001" s="11" t="s">
        <v>468</v>
      </c>
      <c r="D1001">
        <v>6</v>
      </c>
    </row>
    <row r="1002" spans="1:17" x14ac:dyDescent="0.2">
      <c r="A1002" t="s">
        <v>2</v>
      </c>
      <c r="D1002" s="4">
        <v>105.5</v>
      </c>
      <c r="E1002" t="s">
        <v>3</v>
      </c>
      <c r="F1002" s="4">
        <f>TRUNC(D1002*0.096,1)</f>
        <v>10.1</v>
      </c>
      <c r="H1002" s="4">
        <f>P1100</f>
        <v>131.49999999999997</v>
      </c>
    </row>
    <row r="1003" spans="1:17" x14ac:dyDescent="0.2">
      <c r="A1003" t="s">
        <v>4</v>
      </c>
      <c r="D1003" s="4">
        <v>131.5</v>
      </c>
      <c r="E1003" t="s">
        <v>5</v>
      </c>
      <c r="F1003" s="4">
        <f>TRUNC(D1003*0.096,1)</f>
        <v>12.6</v>
      </c>
    </row>
    <row r="1004" spans="1:17" x14ac:dyDescent="0.2">
      <c r="A1004" s="1" t="s">
        <v>9</v>
      </c>
      <c r="B1004" s="1" t="s">
        <v>6</v>
      </c>
      <c r="C1004" s="1" t="s">
        <v>7</v>
      </c>
      <c r="D1004" s="1" t="s">
        <v>10</v>
      </c>
      <c r="E1004" s="1" t="s">
        <v>11</v>
      </c>
      <c r="F1004" s="1" t="s">
        <v>12</v>
      </c>
      <c r="G1004" s="1" t="s">
        <v>13</v>
      </c>
      <c r="H1004" s="1" t="s">
        <v>7</v>
      </c>
      <c r="I1004" s="1" t="s">
        <v>14</v>
      </c>
      <c r="J1004" s="1" t="s">
        <v>258</v>
      </c>
      <c r="K1004" s="14" t="s">
        <v>125</v>
      </c>
      <c r="L1004" s="14" t="s">
        <v>12</v>
      </c>
      <c r="M1004" s="1" t="s">
        <v>13</v>
      </c>
      <c r="N1004" s="1" t="s">
        <v>15</v>
      </c>
      <c r="O1004" s="1" t="s">
        <v>16</v>
      </c>
      <c r="P1004" s="1" t="s">
        <v>18</v>
      </c>
      <c r="Q1004" s="1" t="s">
        <v>225</v>
      </c>
    </row>
    <row r="1006" spans="1:17" x14ac:dyDescent="0.2">
      <c r="D1006" s="2"/>
      <c r="E1006" t="s">
        <v>20</v>
      </c>
      <c r="I1006" s="5">
        <v>-12</v>
      </c>
      <c r="J1006" s="5"/>
      <c r="K1006" s="14"/>
      <c r="L1006" s="4"/>
    </row>
    <row r="1007" spans="1:17" x14ac:dyDescent="0.2">
      <c r="E1007" t="s">
        <v>21</v>
      </c>
      <c r="I1007" s="5">
        <v>-12</v>
      </c>
      <c r="J1007" s="5"/>
      <c r="L1007" s="1"/>
    </row>
    <row r="1008" spans="1:17" x14ac:dyDescent="0.2">
      <c r="E1008" t="s">
        <v>22</v>
      </c>
      <c r="I1008" s="5">
        <v>0</v>
      </c>
      <c r="J1008" s="5"/>
      <c r="L1008" s="23"/>
      <c r="M1008" s="24"/>
      <c r="N1008" s="24"/>
      <c r="O1008" s="24"/>
      <c r="P1008" s="24"/>
      <c r="Q1008" s="24"/>
    </row>
    <row r="1009" spans="4:22" x14ac:dyDescent="0.2">
      <c r="D1009" s="23" t="s">
        <v>603</v>
      </c>
      <c r="E1009" s="24" t="s">
        <v>24</v>
      </c>
      <c r="F1009" s="24"/>
      <c r="G1009" s="24"/>
      <c r="H1009" s="24"/>
      <c r="I1009" s="5"/>
      <c r="J1009" s="5"/>
      <c r="L1009" s="22">
        <v>84</v>
      </c>
      <c r="M1009" s="24">
        <v>84</v>
      </c>
      <c r="N1009" s="24">
        <v>70</v>
      </c>
      <c r="O1009" s="24">
        <v>123</v>
      </c>
      <c r="P1009" s="33">
        <f>ROUND(((M1009-N1009)*113/O1009),1)</f>
        <v>12.9</v>
      </c>
      <c r="Q1009" s="4">
        <v>6.4</v>
      </c>
    </row>
    <row r="1010" spans="4:22" x14ac:dyDescent="0.2">
      <c r="D1010" s="23" t="s">
        <v>606</v>
      </c>
      <c r="E1010" s="24" t="s">
        <v>185</v>
      </c>
      <c r="F1010" s="24"/>
      <c r="G1010" s="24"/>
      <c r="H1010" s="24"/>
      <c r="I1010" s="5"/>
      <c r="J1010" s="5"/>
      <c r="L1010" s="22">
        <v>88</v>
      </c>
      <c r="M1010" s="24">
        <v>85</v>
      </c>
      <c r="N1010" s="24">
        <v>69</v>
      </c>
      <c r="O1010" s="24">
        <v>123</v>
      </c>
      <c r="P1010" s="33">
        <f t="shared" ref="P1010:P1023" si="16">ROUND(((M1010-N1010)*113/O1010),1)</f>
        <v>14.7</v>
      </c>
      <c r="Q1010" s="24">
        <v>7.3</v>
      </c>
    </row>
    <row r="1011" spans="4:22" x14ac:dyDescent="0.2">
      <c r="D1011" s="23" t="s">
        <v>611</v>
      </c>
      <c r="E1011" s="24" t="s">
        <v>492</v>
      </c>
      <c r="F1011" s="24"/>
      <c r="G1011" s="24"/>
      <c r="H1011" s="24"/>
      <c r="I1011" s="5"/>
      <c r="J1011" s="5"/>
      <c r="L1011" s="22">
        <v>90</v>
      </c>
      <c r="M1011" s="24">
        <v>88</v>
      </c>
      <c r="N1011" s="24">
        <v>69.2</v>
      </c>
      <c r="O1011" s="24">
        <v>118</v>
      </c>
      <c r="P1011" s="33">
        <f t="shared" si="16"/>
        <v>18</v>
      </c>
      <c r="Q1011" s="4">
        <v>9.1999999999999993</v>
      </c>
    </row>
    <row r="1012" spans="4:22" x14ac:dyDescent="0.2">
      <c r="D1012" s="23" t="s">
        <v>618</v>
      </c>
      <c r="E1012" s="24" t="s">
        <v>23</v>
      </c>
      <c r="F1012" s="24"/>
      <c r="G1012" s="24"/>
      <c r="H1012" s="24"/>
      <c r="I1012" s="5"/>
      <c r="J1012" s="4"/>
      <c r="K1012" s="46"/>
      <c r="L1012" s="35">
        <v>72</v>
      </c>
      <c r="M1012" s="24">
        <v>72</v>
      </c>
      <c r="N1012" s="24">
        <v>68.900000000000006</v>
      </c>
      <c r="O1012" s="24">
        <v>120</v>
      </c>
      <c r="P1012" s="33">
        <f t="shared" si="16"/>
        <v>2.9</v>
      </c>
      <c r="Q1012" s="24">
        <v>13.2</v>
      </c>
    </row>
    <row r="1013" spans="4:22" x14ac:dyDescent="0.2">
      <c r="D1013" s="23" t="s">
        <v>633</v>
      </c>
      <c r="E1013" s="24" t="s">
        <v>24</v>
      </c>
      <c r="F1013" s="24"/>
      <c r="G1013" s="24"/>
      <c r="H1013" s="24"/>
      <c r="I1013" s="5"/>
      <c r="J1013" s="5"/>
      <c r="L1013" s="36">
        <v>93</v>
      </c>
      <c r="M1013" s="24">
        <v>93</v>
      </c>
      <c r="N1013" s="24">
        <v>70</v>
      </c>
      <c r="O1013" s="24">
        <v>123</v>
      </c>
      <c r="P1013" s="33">
        <f t="shared" si="16"/>
        <v>21.1</v>
      </c>
      <c r="Q1013" s="24">
        <v>14.4</v>
      </c>
    </row>
    <row r="1014" spans="4:22" x14ac:dyDescent="0.2">
      <c r="D1014" s="23" t="s">
        <v>637</v>
      </c>
      <c r="E1014" s="24" t="s">
        <v>184</v>
      </c>
      <c r="F1014" s="24"/>
      <c r="G1014" s="24"/>
      <c r="H1014" s="24"/>
      <c r="I1014" s="5"/>
      <c r="J1014" s="5"/>
      <c r="L1014" s="36">
        <v>86</v>
      </c>
      <c r="M1014" s="24">
        <v>86</v>
      </c>
      <c r="N1014" s="24">
        <v>69.3</v>
      </c>
      <c r="O1014" s="24">
        <v>123</v>
      </c>
      <c r="P1014" s="33">
        <f t="shared" si="16"/>
        <v>15.3</v>
      </c>
      <c r="Q1014" s="4">
        <v>14.4</v>
      </c>
      <c r="R1014" s="4"/>
    </row>
    <row r="1015" spans="4:22" x14ac:dyDescent="0.2">
      <c r="D1015" s="23" t="s">
        <v>638</v>
      </c>
      <c r="E1015" s="24" t="s">
        <v>26</v>
      </c>
      <c r="F1015" s="24"/>
      <c r="G1015" s="24"/>
      <c r="H1015" s="24"/>
      <c r="I1015" s="5"/>
      <c r="J1015" s="5"/>
      <c r="L1015" s="36">
        <v>93</v>
      </c>
      <c r="M1015" s="24">
        <v>90</v>
      </c>
      <c r="N1015" s="24">
        <v>70.2</v>
      </c>
      <c r="O1015" s="24">
        <v>128</v>
      </c>
      <c r="P1015" s="33">
        <f t="shared" si="16"/>
        <v>17.5</v>
      </c>
      <c r="Q1015" s="4">
        <v>15.6</v>
      </c>
    </row>
    <row r="1016" spans="4:22" x14ac:dyDescent="0.2">
      <c r="D1016" s="23" t="s">
        <v>639</v>
      </c>
      <c r="E1016" s="24" t="s">
        <v>185</v>
      </c>
      <c r="F1016" s="24"/>
      <c r="G1016" s="24"/>
      <c r="H1016" s="24"/>
      <c r="I1016" s="5"/>
      <c r="J1016" s="5"/>
      <c r="L1016" s="18">
        <v>90</v>
      </c>
      <c r="M1016" s="24">
        <v>87</v>
      </c>
      <c r="N1016" s="24">
        <v>69</v>
      </c>
      <c r="O1016" s="24">
        <v>123</v>
      </c>
      <c r="P1016" s="33">
        <f t="shared" si="16"/>
        <v>16.5</v>
      </c>
      <c r="Q1016" s="24">
        <v>15.6</v>
      </c>
    </row>
    <row r="1017" spans="4:22" x14ac:dyDescent="0.2">
      <c r="D1017" s="22" t="s">
        <v>643</v>
      </c>
      <c r="E1017" s="24" t="s">
        <v>461</v>
      </c>
      <c r="F1017" s="24"/>
      <c r="G1017" s="24"/>
      <c r="H1017" s="24"/>
      <c r="I1017" s="5"/>
      <c r="J1017" s="5"/>
      <c r="K1017" s="29"/>
      <c r="L1017" s="18">
        <v>80</v>
      </c>
      <c r="M1017" s="24">
        <v>80</v>
      </c>
      <c r="N1017" s="24">
        <v>69.599999999999994</v>
      </c>
      <c r="O1017" s="24">
        <v>124</v>
      </c>
      <c r="P1017" s="33">
        <f t="shared" si="16"/>
        <v>9.5</v>
      </c>
      <c r="Q1017" s="24">
        <v>17</v>
      </c>
    </row>
    <row r="1018" spans="4:22" x14ac:dyDescent="0.2">
      <c r="D1018" s="23" t="s">
        <v>644</v>
      </c>
      <c r="E1018" s="24" t="s">
        <v>492</v>
      </c>
      <c r="F1018" s="24"/>
      <c r="G1018" s="24"/>
      <c r="H1018" s="24"/>
      <c r="I1018" s="5"/>
      <c r="J1018" s="5"/>
      <c r="K1018" s="29"/>
      <c r="L1018" s="18">
        <v>77</v>
      </c>
      <c r="M1018" s="24">
        <v>77</v>
      </c>
      <c r="N1018" s="24">
        <v>69.2</v>
      </c>
      <c r="O1018" s="24">
        <v>118</v>
      </c>
      <c r="P1018" s="33">
        <f t="shared" si="16"/>
        <v>7.5</v>
      </c>
      <c r="Q1018" s="4">
        <v>18.399999999999999</v>
      </c>
    </row>
    <row r="1019" spans="4:22" x14ac:dyDescent="0.2">
      <c r="D1019" s="23" t="s">
        <v>648</v>
      </c>
      <c r="E1019" s="24" t="s">
        <v>24</v>
      </c>
      <c r="F1019" s="24"/>
      <c r="G1019" s="24"/>
      <c r="H1019" s="24"/>
      <c r="I1019" s="5"/>
      <c r="J1019" s="5"/>
      <c r="L1019" s="18">
        <v>76</v>
      </c>
      <c r="M1019" s="24">
        <v>76</v>
      </c>
      <c r="N1019" s="24">
        <v>70</v>
      </c>
      <c r="O1019" s="24">
        <v>123</v>
      </c>
      <c r="P1019" s="33">
        <f t="shared" si="16"/>
        <v>5.5</v>
      </c>
      <c r="Q1019" s="4">
        <v>18.899999999999999</v>
      </c>
    </row>
    <row r="1020" spans="4:22" x14ac:dyDescent="0.2">
      <c r="D1020" s="22" t="s">
        <v>651</v>
      </c>
      <c r="E1020" s="24" t="s">
        <v>23</v>
      </c>
      <c r="F1020" s="24"/>
      <c r="G1020" s="24"/>
      <c r="H1020" s="24"/>
      <c r="I1020" s="5"/>
      <c r="J1020" s="5"/>
      <c r="L1020" s="18">
        <v>87</v>
      </c>
      <c r="M1020" s="24">
        <v>87</v>
      </c>
      <c r="N1020" s="24">
        <v>68.900000000000006</v>
      </c>
      <c r="O1020" s="24">
        <v>120</v>
      </c>
      <c r="P1020" s="33">
        <f t="shared" si="16"/>
        <v>17</v>
      </c>
      <c r="Q1020" s="24">
        <v>19</v>
      </c>
      <c r="T1020" s="24"/>
      <c r="U1020" s="24"/>
      <c r="V1020" s="24"/>
    </row>
    <row r="1021" spans="4:22" x14ac:dyDescent="0.2">
      <c r="D1021" s="22" t="s">
        <v>652</v>
      </c>
      <c r="E1021" s="24" t="s">
        <v>461</v>
      </c>
      <c r="F1021" s="24"/>
      <c r="G1021" s="24"/>
      <c r="H1021" s="24"/>
      <c r="I1021" s="5"/>
      <c r="J1021" s="5"/>
      <c r="L1021" s="18">
        <v>91</v>
      </c>
      <c r="M1021" s="24">
        <v>90</v>
      </c>
      <c r="N1021" s="24">
        <v>69.599999999999994</v>
      </c>
      <c r="O1021" s="24">
        <v>124</v>
      </c>
      <c r="P1021" s="33">
        <f t="shared" si="16"/>
        <v>18.600000000000001</v>
      </c>
      <c r="Q1021" s="4">
        <v>19</v>
      </c>
    </row>
    <row r="1022" spans="4:22" x14ac:dyDescent="0.2">
      <c r="D1022" s="22" t="s">
        <v>654</v>
      </c>
      <c r="E1022" s="24" t="s">
        <v>26</v>
      </c>
      <c r="F1022" s="24"/>
      <c r="G1022" s="24"/>
      <c r="H1022" s="24"/>
      <c r="I1022" s="5"/>
      <c r="J1022" s="5"/>
      <c r="L1022" s="18">
        <v>93</v>
      </c>
      <c r="M1022" s="24">
        <v>90</v>
      </c>
      <c r="N1022" s="24">
        <v>70.2</v>
      </c>
      <c r="O1022" s="24">
        <v>128</v>
      </c>
      <c r="P1022" s="33">
        <f t="shared" si="16"/>
        <v>17.5</v>
      </c>
      <c r="Q1022" s="24">
        <v>19.3</v>
      </c>
      <c r="R1022" s="24"/>
      <c r="S1022" s="4"/>
    </row>
    <row r="1023" spans="4:22" x14ac:dyDescent="0.2">
      <c r="D1023" s="22" t="s">
        <v>659</v>
      </c>
      <c r="E1023" s="24" t="s">
        <v>365</v>
      </c>
      <c r="F1023" s="24"/>
      <c r="G1023" s="24"/>
      <c r="H1023" s="24"/>
      <c r="I1023" s="5"/>
      <c r="J1023" s="5"/>
      <c r="L1023" s="18">
        <v>83</v>
      </c>
      <c r="M1023" s="24">
        <v>82</v>
      </c>
      <c r="N1023" s="24">
        <v>69.8</v>
      </c>
      <c r="O1023" s="24">
        <v>135</v>
      </c>
      <c r="P1023" s="33">
        <f t="shared" si="16"/>
        <v>10.199999999999999</v>
      </c>
      <c r="Q1023" s="4">
        <v>20.2</v>
      </c>
    </row>
    <row r="1024" spans="4:22" x14ac:dyDescent="0.2">
      <c r="D1024" s="22" t="s">
        <v>661</v>
      </c>
      <c r="E1024" s="24" t="s">
        <v>24</v>
      </c>
      <c r="F1024" s="24"/>
      <c r="G1024" s="24"/>
      <c r="H1024" s="24"/>
      <c r="I1024" s="5"/>
      <c r="J1024" s="5"/>
      <c r="L1024" s="18">
        <v>87</v>
      </c>
      <c r="M1024" s="24">
        <v>86</v>
      </c>
      <c r="N1024" s="24">
        <v>70</v>
      </c>
      <c r="O1024" s="24">
        <v>123</v>
      </c>
      <c r="P1024" s="33">
        <f>ROUND(((M1024-N1024)*113/O1024),1)</f>
        <v>14.7</v>
      </c>
      <c r="Q1024" s="4">
        <v>21</v>
      </c>
    </row>
    <row r="1025" spans="1:22" x14ac:dyDescent="0.2">
      <c r="D1025" s="22" t="s">
        <v>665</v>
      </c>
      <c r="E1025" s="24" t="s">
        <v>492</v>
      </c>
      <c r="F1025" s="24"/>
      <c r="G1025" s="24"/>
      <c r="H1025" s="24"/>
      <c r="I1025" s="5"/>
      <c r="J1025" s="5"/>
      <c r="L1025" s="18">
        <v>83</v>
      </c>
      <c r="M1025" s="24">
        <v>82</v>
      </c>
      <c r="N1025" s="24">
        <v>69.2</v>
      </c>
      <c r="O1025" s="24">
        <v>118</v>
      </c>
      <c r="P1025" s="33">
        <f>ROUND(((M1025-N1025)*113/O1025),1)</f>
        <v>12.3</v>
      </c>
      <c r="Q1025" s="4">
        <v>21.1</v>
      </c>
    </row>
    <row r="1026" spans="1:22" x14ac:dyDescent="0.2">
      <c r="D1026" s="22" t="s">
        <v>678</v>
      </c>
      <c r="E1026" s="24" t="s">
        <v>24</v>
      </c>
      <c r="F1026" s="24"/>
      <c r="G1026" s="24"/>
      <c r="H1026" s="24"/>
      <c r="I1026" s="5"/>
      <c r="J1026" s="5"/>
      <c r="L1026" s="18">
        <v>87</v>
      </c>
      <c r="M1026" s="24">
        <v>87</v>
      </c>
      <c r="N1026" s="24">
        <v>70</v>
      </c>
      <c r="O1026" s="24">
        <v>123</v>
      </c>
      <c r="P1026" s="33">
        <f>ROUND(((M1026-N1026)*113/O1026),1)</f>
        <v>15.6</v>
      </c>
      <c r="Q1026" s="4">
        <v>22.8</v>
      </c>
    </row>
    <row r="1027" spans="1:22" x14ac:dyDescent="0.2">
      <c r="D1027" s="22" t="s">
        <v>681</v>
      </c>
      <c r="E1027" s="24" t="s">
        <v>492</v>
      </c>
      <c r="F1027" s="24"/>
      <c r="G1027" s="24"/>
      <c r="H1027" s="24"/>
      <c r="I1027" s="5"/>
      <c r="J1027" s="5"/>
      <c r="L1027" s="18">
        <v>92</v>
      </c>
      <c r="M1027" s="24">
        <v>92</v>
      </c>
      <c r="N1027" s="24">
        <v>69.2</v>
      </c>
      <c r="O1027" s="24">
        <v>118</v>
      </c>
      <c r="P1027" s="33">
        <f>ROUND(((M1027-N1027)*113/O1027),1)</f>
        <v>21.8</v>
      </c>
      <c r="Q1027" s="4">
        <v>22.8</v>
      </c>
    </row>
    <row r="1028" spans="1:22" x14ac:dyDescent="0.2">
      <c r="D1028" s="22" t="s">
        <v>685</v>
      </c>
      <c r="E1028" s="24" t="s">
        <v>492</v>
      </c>
      <c r="F1028" s="24"/>
      <c r="G1028" s="24"/>
      <c r="H1028" s="24"/>
      <c r="I1028" s="5"/>
      <c r="J1028" s="5"/>
      <c r="L1028" s="18">
        <v>94</v>
      </c>
      <c r="M1028" s="24">
        <v>93</v>
      </c>
      <c r="N1028" s="24">
        <v>69.2</v>
      </c>
      <c r="O1028" s="24">
        <v>118</v>
      </c>
      <c r="P1028" s="33">
        <f>ROUND(((M1028-N1028)*113/O1028),1)</f>
        <v>22.8</v>
      </c>
      <c r="Q1028" s="24">
        <v>23.4</v>
      </c>
    </row>
    <row r="1029" spans="1:22" x14ac:dyDescent="0.2">
      <c r="A1029">
        <v>1</v>
      </c>
      <c r="B1029">
        <v>1</v>
      </c>
      <c r="D1029" s="22" t="s">
        <v>771</v>
      </c>
      <c r="E1029" s="24" t="s">
        <v>24</v>
      </c>
      <c r="F1029" s="24">
        <v>99</v>
      </c>
      <c r="G1029" s="24">
        <v>99</v>
      </c>
      <c r="H1029" s="24"/>
      <c r="I1029" s="5">
        <v>-20</v>
      </c>
      <c r="J1029" s="5"/>
      <c r="L1029" s="22"/>
      <c r="M1029" s="24"/>
      <c r="N1029" s="24"/>
      <c r="O1029" s="24"/>
      <c r="P1029" s="33"/>
      <c r="Q1029" s="4"/>
      <c r="T1029" t="s">
        <v>345</v>
      </c>
      <c r="U1029" t="s">
        <v>343</v>
      </c>
      <c r="V1029" t="s">
        <v>344</v>
      </c>
    </row>
    <row r="1030" spans="1:22" x14ac:dyDescent="0.2">
      <c r="A1030">
        <v>2</v>
      </c>
      <c r="B1030">
        <v>2</v>
      </c>
      <c r="D1030" s="22" t="s">
        <v>781</v>
      </c>
      <c r="E1030" s="24" t="s">
        <v>24</v>
      </c>
      <c r="F1030" s="24">
        <v>85</v>
      </c>
      <c r="G1030" s="24">
        <v>85</v>
      </c>
      <c r="H1030" s="24"/>
      <c r="I1030" s="5">
        <v>-4</v>
      </c>
      <c r="J1030" s="5"/>
      <c r="L1030" s="22"/>
      <c r="M1030" s="24"/>
      <c r="N1030" s="24"/>
      <c r="O1030" s="24"/>
      <c r="P1030" s="33"/>
      <c r="Q1030" s="24"/>
      <c r="T1030" s="24" t="s">
        <v>742</v>
      </c>
      <c r="U1030" s="24" t="s">
        <v>707</v>
      </c>
      <c r="V1030" s="24" t="s">
        <v>662</v>
      </c>
    </row>
    <row r="1031" spans="1:22" x14ac:dyDescent="0.2">
      <c r="A1031">
        <v>3</v>
      </c>
      <c r="B1031">
        <v>3</v>
      </c>
      <c r="C1031">
        <v>1</v>
      </c>
      <c r="D1031" s="22" t="s">
        <v>865</v>
      </c>
      <c r="E1031" s="24" t="s">
        <v>24</v>
      </c>
      <c r="F1031" s="24">
        <v>85</v>
      </c>
      <c r="G1031" s="24">
        <v>84</v>
      </c>
      <c r="H1031" s="24">
        <v>74</v>
      </c>
      <c r="I1031" s="5">
        <v>-19.5</v>
      </c>
      <c r="J1031" s="5"/>
      <c r="K1031" s="13" t="s">
        <v>874</v>
      </c>
      <c r="L1031" s="36">
        <v>85</v>
      </c>
      <c r="M1031" s="24">
        <v>84</v>
      </c>
      <c r="N1031" s="24">
        <v>70</v>
      </c>
      <c r="O1031" s="24">
        <v>123</v>
      </c>
      <c r="P1031" s="33">
        <f t="shared" ref="P1031:P1039" si="17">ROUND(((M1031-N1031)*113/O1031),1)</f>
        <v>12.9</v>
      </c>
      <c r="Q1031" s="24"/>
      <c r="T1031" s="24" t="s">
        <v>375</v>
      </c>
      <c r="U1031" s="24" t="s">
        <v>351</v>
      </c>
      <c r="V1031" s="24" t="s">
        <v>373</v>
      </c>
    </row>
    <row r="1032" spans="1:22" x14ac:dyDescent="0.2">
      <c r="A1032">
        <v>4</v>
      </c>
      <c r="B1032">
        <v>4</v>
      </c>
      <c r="C1032">
        <v>2</v>
      </c>
      <c r="D1032" s="22" t="s">
        <v>877</v>
      </c>
      <c r="E1032" s="24" t="s">
        <v>461</v>
      </c>
      <c r="F1032" s="24">
        <v>90</v>
      </c>
      <c r="G1032" s="24">
        <v>86</v>
      </c>
      <c r="H1032" s="24">
        <v>79</v>
      </c>
      <c r="I1032" s="5">
        <v>-16.95</v>
      </c>
      <c r="J1032" s="5"/>
      <c r="L1032" s="24">
        <v>90</v>
      </c>
      <c r="M1032" s="24">
        <v>86</v>
      </c>
      <c r="N1032" s="24">
        <v>69.599999999999994</v>
      </c>
      <c r="O1032" s="24">
        <v>124</v>
      </c>
      <c r="P1032" s="33">
        <f t="shared" si="17"/>
        <v>14.9</v>
      </c>
      <c r="Q1032" s="4"/>
      <c r="T1032" s="24" t="s">
        <v>551</v>
      </c>
      <c r="U1032" s="24" t="s">
        <v>346</v>
      </c>
      <c r="V1032" s="24"/>
    </row>
    <row r="1033" spans="1:22" x14ac:dyDescent="0.2">
      <c r="A1033">
        <v>5</v>
      </c>
      <c r="B1033">
        <v>5</v>
      </c>
      <c r="C1033">
        <v>3</v>
      </c>
      <c r="D1033" s="22" t="s">
        <v>889</v>
      </c>
      <c r="E1033" s="24" t="s">
        <v>461</v>
      </c>
      <c r="F1033" s="24">
        <v>86</v>
      </c>
      <c r="G1033" s="24">
        <v>86</v>
      </c>
      <c r="H1033" s="24">
        <v>75</v>
      </c>
      <c r="I1033" s="5">
        <v>-9</v>
      </c>
      <c r="J1033" s="5"/>
      <c r="L1033" s="22">
        <v>86</v>
      </c>
      <c r="M1033" s="24">
        <v>86</v>
      </c>
      <c r="N1033" s="24">
        <v>69.599999999999994</v>
      </c>
      <c r="O1033" s="24">
        <v>124</v>
      </c>
      <c r="P1033" s="33">
        <f t="shared" si="17"/>
        <v>14.9</v>
      </c>
      <c r="Q1033" s="4"/>
      <c r="T1033" s="24" t="s">
        <v>566</v>
      </c>
      <c r="U1033" s="24" t="s">
        <v>890</v>
      </c>
      <c r="V1033" s="24"/>
    </row>
    <row r="1034" spans="1:22" x14ac:dyDescent="0.2">
      <c r="A1034">
        <v>6</v>
      </c>
      <c r="B1034">
        <v>6</v>
      </c>
      <c r="C1034">
        <v>4</v>
      </c>
      <c r="D1034" s="22" t="s">
        <v>892</v>
      </c>
      <c r="E1034" s="24" t="s">
        <v>492</v>
      </c>
      <c r="F1034" s="24">
        <v>89</v>
      </c>
      <c r="G1034" s="24">
        <v>89</v>
      </c>
      <c r="H1034" s="24">
        <v>78</v>
      </c>
      <c r="I1034" s="5">
        <v>-16.8</v>
      </c>
      <c r="J1034" s="5"/>
      <c r="L1034" s="22">
        <v>89</v>
      </c>
      <c r="M1034" s="24">
        <v>89</v>
      </c>
      <c r="N1034" s="24">
        <v>69.2</v>
      </c>
      <c r="O1034" s="24">
        <v>118</v>
      </c>
      <c r="P1034" s="33">
        <f t="shared" si="17"/>
        <v>19</v>
      </c>
      <c r="Q1034" s="24"/>
      <c r="T1034" s="24" t="s">
        <v>401</v>
      </c>
      <c r="U1034" s="24" t="s">
        <v>893</v>
      </c>
    </row>
    <row r="1035" spans="1:22" x14ac:dyDescent="0.2">
      <c r="A1035">
        <v>7</v>
      </c>
      <c r="B1035">
        <v>7</v>
      </c>
      <c r="C1035">
        <v>5</v>
      </c>
      <c r="D1035" s="22" t="s">
        <v>898</v>
      </c>
      <c r="E1035" s="24" t="s">
        <v>184</v>
      </c>
      <c r="F1035" s="24">
        <v>79</v>
      </c>
      <c r="G1035" s="24">
        <v>79</v>
      </c>
      <c r="H1035" s="24">
        <v>68</v>
      </c>
      <c r="I1035" s="5">
        <v>34.299999999999997</v>
      </c>
      <c r="J1035" s="5"/>
      <c r="K1035" s="13" t="s">
        <v>104</v>
      </c>
      <c r="L1035" s="22">
        <v>79</v>
      </c>
      <c r="M1035" s="24">
        <v>79</v>
      </c>
      <c r="N1035" s="24">
        <v>69.3</v>
      </c>
      <c r="O1035" s="24">
        <v>123</v>
      </c>
      <c r="P1035" s="33">
        <f t="shared" si="17"/>
        <v>8.9</v>
      </c>
      <c r="Q1035" s="4"/>
      <c r="T1035" s="24" t="s">
        <v>380</v>
      </c>
      <c r="U1035" s="24" t="s">
        <v>706</v>
      </c>
    </row>
    <row r="1036" spans="1:22" x14ac:dyDescent="0.2">
      <c r="A1036">
        <v>8</v>
      </c>
      <c r="B1036">
        <v>8</v>
      </c>
      <c r="C1036">
        <v>6</v>
      </c>
      <c r="D1036" s="22" t="s">
        <v>902</v>
      </c>
      <c r="E1036" s="24" t="s">
        <v>184</v>
      </c>
      <c r="F1036" s="24">
        <v>89</v>
      </c>
      <c r="G1036" s="24">
        <v>85</v>
      </c>
      <c r="H1036" s="24">
        <v>77</v>
      </c>
      <c r="I1036" s="5">
        <v>-7</v>
      </c>
      <c r="J1036" s="5"/>
      <c r="K1036" s="13" t="s">
        <v>905</v>
      </c>
      <c r="L1036" s="22">
        <v>89</v>
      </c>
      <c r="M1036" s="24">
        <v>85</v>
      </c>
      <c r="N1036" s="24">
        <v>69.3</v>
      </c>
      <c r="O1036" s="24">
        <v>123</v>
      </c>
      <c r="P1036" s="33">
        <f t="shared" si="17"/>
        <v>14.4</v>
      </c>
      <c r="Q1036" s="4"/>
      <c r="T1036" s="24" t="s">
        <v>709</v>
      </c>
      <c r="U1036" s="24" t="s">
        <v>377</v>
      </c>
    </row>
    <row r="1037" spans="1:22" x14ac:dyDescent="0.2">
      <c r="A1037">
        <v>9</v>
      </c>
      <c r="B1037">
        <v>9</v>
      </c>
      <c r="C1037">
        <v>7</v>
      </c>
      <c r="D1037" s="22" t="s">
        <v>906</v>
      </c>
      <c r="E1037" s="24" t="s">
        <v>23</v>
      </c>
      <c r="F1037" s="24">
        <v>92</v>
      </c>
      <c r="G1037" s="24">
        <v>90</v>
      </c>
      <c r="H1037" s="24">
        <v>80</v>
      </c>
      <c r="I1037" s="5">
        <v>-19.5</v>
      </c>
      <c r="J1037" s="5"/>
      <c r="K1037" s="13" t="s">
        <v>914</v>
      </c>
      <c r="L1037" s="22">
        <v>92</v>
      </c>
      <c r="M1037" s="24">
        <v>90</v>
      </c>
      <c r="N1037" s="24">
        <v>69.3</v>
      </c>
      <c r="O1037" s="24">
        <v>123</v>
      </c>
      <c r="P1037" s="33">
        <f t="shared" si="17"/>
        <v>19</v>
      </c>
      <c r="Q1037" s="4"/>
      <c r="T1037" s="24" t="s">
        <v>772</v>
      </c>
      <c r="U1037" s="24" t="s">
        <v>721</v>
      </c>
      <c r="V1037" t="s">
        <v>381</v>
      </c>
    </row>
    <row r="1038" spans="1:22" x14ac:dyDescent="0.2">
      <c r="A1038">
        <v>10</v>
      </c>
      <c r="B1038">
        <v>10</v>
      </c>
      <c r="C1038">
        <v>8</v>
      </c>
      <c r="D1038" s="22" t="s">
        <v>926</v>
      </c>
      <c r="E1038" s="24" t="s">
        <v>24</v>
      </c>
      <c r="F1038" s="24">
        <v>80</v>
      </c>
      <c r="G1038" s="24">
        <v>80</v>
      </c>
      <c r="H1038" s="24">
        <v>69</v>
      </c>
      <c r="I1038" s="5">
        <v>10.7</v>
      </c>
      <c r="J1038" s="5"/>
      <c r="L1038" s="22">
        <v>80</v>
      </c>
      <c r="M1038" s="24">
        <v>80</v>
      </c>
      <c r="N1038" s="24">
        <v>70</v>
      </c>
      <c r="O1038" s="24">
        <v>123</v>
      </c>
      <c r="P1038" s="33">
        <f t="shared" si="17"/>
        <v>9.1999999999999993</v>
      </c>
      <c r="Q1038" s="4"/>
      <c r="T1038" s="24" t="s">
        <v>378</v>
      </c>
      <c r="U1038" s="24" t="s">
        <v>353</v>
      </c>
      <c r="V1038" s="24" t="s">
        <v>917</v>
      </c>
    </row>
    <row r="1039" spans="1:22" x14ac:dyDescent="0.2">
      <c r="A1039">
        <v>11</v>
      </c>
      <c r="B1039">
        <v>11</v>
      </c>
      <c r="C1039">
        <v>9</v>
      </c>
      <c r="D1039" s="22" t="s">
        <v>941</v>
      </c>
      <c r="E1039" s="24" t="s">
        <v>492</v>
      </c>
      <c r="F1039" s="24">
        <v>87</v>
      </c>
      <c r="G1039" s="24">
        <v>87</v>
      </c>
      <c r="H1039" s="24">
        <v>77</v>
      </c>
      <c r="I1039" s="5">
        <v>-19</v>
      </c>
      <c r="J1039" s="5"/>
      <c r="L1039" s="22">
        <v>87</v>
      </c>
      <c r="M1039" s="24">
        <v>87</v>
      </c>
      <c r="N1039" s="24">
        <v>69.2</v>
      </c>
      <c r="O1039" s="24">
        <v>118</v>
      </c>
      <c r="P1039" s="33">
        <f t="shared" si="17"/>
        <v>17</v>
      </c>
      <c r="Q1039" s="4"/>
      <c r="T1039" s="24" t="s">
        <v>959</v>
      </c>
      <c r="U1039" s="24" t="s">
        <v>397</v>
      </c>
      <c r="V1039" t="s">
        <v>801</v>
      </c>
    </row>
    <row r="1040" spans="1:22" x14ac:dyDescent="0.2">
      <c r="A1040">
        <v>12</v>
      </c>
      <c r="B1040">
        <v>12</v>
      </c>
      <c r="C1040">
        <v>10</v>
      </c>
      <c r="D1040" s="22" t="s">
        <v>975</v>
      </c>
      <c r="E1040" s="24" t="s">
        <v>24</v>
      </c>
      <c r="F1040" s="24">
        <v>78</v>
      </c>
      <c r="G1040" s="24">
        <v>78</v>
      </c>
      <c r="H1040" s="24">
        <v>67</v>
      </c>
      <c r="I1040" s="5">
        <v>11</v>
      </c>
      <c r="J1040" s="5"/>
      <c r="K1040" s="13" t="s">
        <v>1001</v>
      </c>
      <c r="L1040" s="24">
        <v>78</v>
      </c>
      <c r="M1040" s="24">
        <v>78</v>
      </c>
      <c r="N1040" s="24">
        <v>70</v>
      </c>
      <c r="O1040" s="24">
        <v>123</v>
      </c>
      <c r="P1040" s="33">
        <f>ROUND(((M1040-N1040)*113/O1040),1)</f>
        <v>7.3</v>
      </c>
      <c r="Q1040" s="4"/>
      <c r="T1040" s="24" t="s">
        <v>350</v>
      </c>
      <c r="U1040" s="24" t="s">
        <v>886</v>
      </c>
      <c r="V1040" t="s">
        <v>562</v>
      </c>
    </row>
    <row r="1041" spans="1:22" x14ac:dyDescent="0.2">
      <c r="A1041">
        <v>13</v>
      </c>
      <c r="B1041">
        <v>13</v>
      </c>
      <c r="C1041">
        <v>11</v>
      </c>
      <c r="D1041" s="22" t="s">
        <v>976</v>
      </c>
      <c r="E1041" s="24" t="s">
        <v>184</v>
      </c>
      <c r="F1041" s="24">
        <v>91</v>
      </c>
      <c r="G1041" s="24">
        <v>90</v>
      </c>
      <c r="H1041" s="24">
        <v>80</v>
      </c>
      <c r="I1041" s="5">
        <v>-19.5</v>
      </c>
      <c r="J1041" s="5"/>
      <c r="K1041" s="15"/>
      <c r="L1041" s="34">
        <v>91</v>
      </c>
      <c r="M1041" s="18">
        <v>90</v>
      </c>
      <c r="N1041" s="4">
        <v>69.3</v>
      </c>
      <c r="O1041" s="18">
        <v>123</v>
      </c>
      <c r="P1041" s="33">
        <f t="shared" ref="P1041:P1055" si="18">ROUND(((M1041-N1041)*113/O1041),1)</f>
        <v>19</v>
      </c>
      <c r="Q1041" s="24"/>
      <c r="T1041" s="24" t="s">
        <v>372</v>
      </c>
      <c r="U1041" s="24" t="s">
        <v>434</v>
      </c>
      <c r="V1041" t="s">
        <v>773</v>
      </c>
    </row>
    <row r="1042" spans="1:22" x14ac:dyDescent="0.2">
      <c r="A1042">
        <v>14</v>
      </c>
      <c r="B1042">
        <v>14</v>
      </c>
      <c r="C1042">
        <v>12</v>
      </c>
      <c r="D1042" s="22" t="s">
        <v>988</v>
      </c>
      <c r="E1042" s="24" t="s">
        <v>185</v>
      </c>
      <c r="F1042" s="24">
        <v>92</v>
      </c>
      <c r="G1042" s="24">
        <v>92</v>
      </c>
      <c r="H1042" s="24">
        <v>80</v>
      </c>
      <c r="I1042" s="5">
        <v>-19</v>
      </c>
      <c r="J1042" s="4"/>
      <c r="K1042" s="46"/>
      <c r="L1042" s="35">
        <v>92</v>
      </c>
      <c r="M1042" s="24">
        <v>92</v>
      </c>
      <c r="N1042" s="24">
        <v>69</v>
      </c>
      <c r="O1042" s="24">
        <v>123</v>
      </c>
      <c r="P1042" s="33">
        <f t="shared" si="18"/>
        <v>21.1</v>
      </c>
      <c r="Q1042" s="24"/>
      <c r="T1042" s="24" t="s">
        <v>861</v>
      </c>
    </row>
    <row r="1043" spans="1:22" x14ac:dyDescent="0.2">
      <c r="A1043">
        <v>15</v>
      </c>
      <c r="B1043">
        <v>15</v>
      </c>
      <c r="C1043">
        <v>13</v>
      </c>
      <c r="D1043" s="22" t="s">
        <v>1026</v>
      </c>
      <c r="E1043" s="24" t="s">
        <v>492</v>
      </c>
      <c r="F1043" s="24">
        <v>106</v>
      </c>
      <c r="G1043" s="24">
        <v>93</v>
      </c>
      <c r="H1043" s="24">
        <v>94</v>
      </c>
      <c r="I1043" s="5">
        <v>-18.25</v>
      </c>
      <c r="J1043" s="5"/>
      <c r="K1043" s="13" t="s">
        <v>1031</v>
      </c>
      <c r="L1043" s="36">
        <v>106</v>
      </c>
      <c r="M1043" s="24">
        <v>93</v>
      </c>
      <c r="N1043" s="24">
        <v>69.2</v>
      </c>
      <c r="O1043" s="24">
        <v>118</v>
      </c>
      <c r="P1043" s="33">
        <f t="shared" si="18"/>
        <v>22.8</v>
      </c>
      <c r="Q1043" s="24"/>
      <c r="T1043" s="24" t="s">
        <v>722</v>
      </c>
      <c r="U1043" t="s">
        <v>717</v>
      </c>
      <c r="V1043" t="s">
        <v>743</v>
      </c>
    </row>
    <row r="1044" spans="1:22" x14ac:dyDescent="0.2">
      <c r="A1044">
        <v>16</v>
      </c>
      <c r="B1044">
        <v>16</v>
      </c>
      <c r="C1044">
        <v>14</v>
      </c>
      <c r="D1044" s="22" t="s">
        <v>1043</v>
      </c>
      <c r="E1044" s="24" t="s">
        <v>26</v>
      </c>
      <c r="F1044" s="24">
        <v>99</v>
      </c>
      <c r="G1044" s="24">
        <v>94</v>
      </c>
      <c r="H1044" s="24">
        <v>86</v>
      </c>
      <c r="I1044" s="5">
        <v>-23</v>
      </c>
      <c r="J1044" s="5"/>
      <c r="L1044" s="36">
        <v>99</v>
      </c>
      <c r="M1044" s="24">
        <v>94</v>
      </c>
      <c r="N1044" s="24">
        <v>70.2</v>
      </c>
      <c r="O1044" s="24">
        <v>128</v>
      </c>
      <c r="P1044" s="33">
        <f t="shared" si="18"/>
        <v>21</v>
      </c>
      <c r="Q1044" s="24"/>
      <c r="T1044" s="24" t="s">
        <v>775</v>
      </c>
      <c r="U1044" s="24" t="s">
        <v>387</v>
      </c>
      <c r="V1044" s="24" t="s">
        <v>348</v>
      </c>
    </row>
    <row r="1045" spans="1:22" x14ac:dyDescent="0.2">
      <c r="A1045">
        <v>17</v>
      </c>
      <c r="B1045">
        <v>17</v>
      </c>
      <c r="C1045">
        <v>15</v>
      </c>
      <c r="D1045" s="22" t="s">
        <v>1069</v>
      </c>
      <c r="E1045" s="24" t="s">
        <v>23</v>
      </c>
      <c r="F1045" s="24">
        <v>85</v>
      </c>
      <c r="G1045" s="24">
        <v>85</v>
      </c>
      <c r="H1045" s="24">
        <v>72</v>
      </c>
      <c r="I1045" s="5">
        <v>-12.25</v>
      </c>
      <c r="J1045" s="5"/>
      <c r="L1045" s="36">
        <v>85</v>
      </c>
      <c r="M1045" s="24">
        <v>85</v>
      </c>
      <c r="N1045" s="24">
        <v>68.900000000000006</v>
      </c>
      <c r="O1045" s="24">
        <v>126</v>
      </c>
      <c r="P1045" s="33">
        <f t="shared" si="18"/>
        <v>14.4</v>
      </c>
      <c r="Q1045" s="24"/>
      <c r="T1045" s="24" t="s">
        <v>398</v>
      </c>
      <c r="U1045" s="24" t="s">
        <v>961</v>
      </c>
    </row>
    <row r="1046" spans="1:22" x14ac:dyDescent="0.2">
      <c r="A1046">
        <v>18</v>
      </c>
      <c r="B1046">
        <v>18</v>
      </c>
      <c r="C1046">
        <v>16</v>
      </c>
      <c r="D1046" s="22" t="s">
        <v>1090</v>
      </c>
      <c r="E1046" s="24" t="s">
        <v>24</v>
      </c>
      <c r="F1046" s="24">
        <v>87</v>
      </c>
      <c r="G1046" s="24">
        <v>87</v>
      </c>
      <c r="H1046" s="24">
        <v>75</v>
      </c>
      <c r="I1046" s="5">
        <v>-22</v>
      </c>
      <c r="J1046" s="5"/>
      <c r="L1046" s="18">
        <v>87</v>
      </c>
      <c r="M1046" s="24">
        <v>87</v>
      </c>
      <c r="N1046" s="24">
        <v>70</v>
      </c>
      <c r="O1046" s="24">
        <v>123</v>
      </c>
      <c r="P1046" s="33">
        <f t="shared" si="18"/>
        <v>15.6</v>
      </c>
      <c r="Q1046" s="24"/>
      <c r="T1046" s="24" t="s">
        <v>810</v>
      </c>
      <c r="U1046" s="24" t="s">
        <v>581</v>
      </c>
      <c r="V1046" t="s">
        <v>764</v>
      </c>
    </row>
    <row r="1047" spans="1:22" x14ac:dyDescent="0.2">
      <c r="A1047">
        <v>19</v>
      </c>
      <c r="B1047">
        <v>19</v>
      </c>
      <c r="C1047">
        <v>17</v>
      </c>
      <c r="D1047" s="22" t="s">
        <v>1125</v>
      </c>
      <c r="E1047" s="24" t="s">
        <v>185</v>
      </c>
      <c r="F1047" s="24">
        <v>92</v>
      </c>
      <c r="G1047" s="24">
        <v>90</v>
      </c>
      <c r="H1047" s="24">
        <v>79</v>
      </c>
      <c r="I1047" s="5">
        <v>-17</v>
      </c>
      <c r="J1047" s="5"/>
      <c r="K1047" s="29"/>
      <c r="L1047" s="18">
        <v>92</v>
      </c>
      <c r="M1047" s="24">
        <v>90</v>
      </c>
      <c r="N1047" s="24">
        <v>69</v>
      </c>
      <c r="O1047" s="24">
        <v>123</v>
      </c>
      <c r="P1047" s="33">
        <f t="shared" si="18"/>
        <v>19.3</v>
      </c>
      <c r="Q1047" s="24"/>
      <c r="T1047" s="24" t="s">
        <v>698</v>
      </c>
      <c r="U1047" s="24" t="s">
        <v>1126</v>
      </c>
    </row>
    <row r="1048" spans="1:22" x14ac:dyDescent="0.2">
      <c r="A1048">
        <v>20</v>
      </c>
      <c r="B1048">
        <v>20</v>
      </c>
      <c r="C1048">
        <v>18</v>
      </c>
      <c r="D1048" s="22" t="s">
        <v>1128</v>
      </c>
      <c r="E1048" s="24" t="s">
        <v>185</v>
      </c>
      <c r="F1048" s="24">
        <v>101</v>
      </c>
      <c r="G1048" s="24">
        <v>91</v>
      </c>
      <c r="H1048" s="24">
        <v>88</v>
      </c>
      <c r="I1048" s="5">
        <v>-22</v>
      </c>
      <c r="J1048" s="5"/>
      <c r="K1048" s="29" t="s">
        <v>1134</v>
      </c>
      <c r="L1048" s="18">
        <v>101</v>
      </c>
      <c r="M1048" s="24">
        <v>91</v>
      </c>
      <c r="N1048" s="24">
        <v>69</v>
      </c>
      <c r="O1048" s="24">
        <v>123</v>
      </c>
      <c r="P1048" s="33">
        <f t="shared" si="18"/>
        <v>20.2</v>
      </c>
      <c r="T1048" s="24" t="s">
        <v>1135</v>
      </c>
      <c r="U1048" s="24" t="s">
        <v>342</v>
      </c>
      <c r="V1048" t="s">
        <v>726</v>
      </c>
    </row>
    <row r="1049" spans="1:22" x14ac:dyDescent="0.2">
      <c r="A1049">
        <v>21</v>
      </c>
      <c r="B1049">
        <v>21</v>
      </c>
      <c r="C1049">
        <v>19</v>
      </c>
      <c r="D1049" s="22" t="s">
        <v>1143</v>
      </c>
      <c r="E1049" s="24" t="s">
        <v>492</v>
      </c>
      <c r="F1049" s="24">
        <v>83</v>
      </c>
      <c r="G1049" s="24">
        <v>83</v>
      </c>
      <c r="H1049" s="24">
        <v>71</v>
      </c>
      <c r="I1049" s="5">
        <v>-17.75</v>
      </c>
      <c r="J1049" s="5"/>
      <c r="L1049" s="18">
        <v>83</v>
      </c>
      <c r="M1049" s="24">
        <v>83</v>
      </c>
      <c r="N1049" s="24">
        <v>69.2</v>
      </c>
      <c r="O1049" s="24">
        <v>118</v>
      </c>
      <c r="P1049" s="33">
        <f t="shared" si="18"/>
        <v>13.2</v>
      </c>
      <c r="T1049" s="24" t="s">
        <v>703</v>
      </c>
      <c r="U1049" s="24" t="s">
        <v>1151</v>
      </c>
      <c r="V1049" t="s">
        <v>915</v>
      </c>
    </row>
    <row r="1050" spans="1:22" x14ac:dyDescent="0.2">
      <c r="A1050">
        <v>22</v>
      </c>
      <c r="B1050">
        <v>22</v>
      </c>
      <c r="C1050">
        <v>20</v>
      </c>
      <c r="D1050" s="22" t="s">
        <v>1234</v>
      </c>
      <c r="E1050" s="24" t="s">
        <v>24</v>
      </c>
      <c r="F1050" s="24">
        <v>87</v>
      </c>
      <c r="G1050" s="24">
        <v>87</v>
      </c>
      <c r="H1050" s="24">
        <v>74</v>
      </c>
      <c r="I1050" s="5">
        <v>-21</v>
      </c>
      <c r="J1050" s="5"/>
      <c r="L1050" s="18">
        <v>87</v>
      </c>
      <c r="M1050" s="24">
        <v>87</v>
      </c>
      <c r="N1050" s="24">
        <v>70</v>
      </c>
      <c r="O1050" s="24">
        <v>123</v>
      </c>
      <c r="P1050" s="33">
        <f t="shared" si="18"/>
        <v>15.6</v>
      </c>
      <c r="T1050" s="24" t="s">
        <v>385</v>
      </c>
      <c r="U1050" s="24" t="s">
        <v>441</v>
      </c>
      <c r="V1050" t="s">
        <v>460</v>
      </c>
    </row>
    <row r="1051" spans="1:22" x14ac:dyDescent="0.2">
      <c r="A1051">
        <v>23</v>
      </c>
      <c r="B1051">
        <v>23</v>
      </c>
      <c r="C1051">
        <v>21</v>
      </c>
      <c r="D1051" s="22" t="s">
        <v>1249</v>
      </c>
      <c r="E1051" s="24" t="s">
        <v>23</v>
      </c>
      <c r="F1051" s="24">
        <v>99</v>
      </c>
      <c r="G1051" s="24">
        <v>95</v>
      </c>
      <c r="H1051" s="24">
        <v>86</v>
      </c>
      <c r="I1051" s="5">
        <v>-22</v>
      </c>
      <c r="J1051" s="5"/>
      <c r="L1051" s="18">
        <v>99</v>
      </c>
      <c r="M1051" s="24">
        <v>95</v>
      </c>
      <c r="N1051" s="24">
        <v>68.900000000000006</v>
      </c>
      <c r="O1051" s="24">
        <v>126</v>
      </c>
      <c r="P1051" s="33">
        <f t="shared" si="18"/>
        <v>23.4</v>
      </c>
      <c r="T1051" s="24" t="s">
        <v>580</v>
      </c>
      <c r="U1051" s="24" t="s">
        <v>860</v>
      </c>
      <c r="V1051" s="24" t="s">
        <v>382</v>
      </c>
    </row>
    <row r="1052" spans="1:22" x14ac:dyDescent="0.2">
      <c r="A1052">
        <v>24</v>
      </c>
      <c r="B1052">
        <v>24</v>
      </c>
      <c r="C1052">
        <v>22</v>
      </c>
      <c r="D1052" s="22" t="s">
        <v>1294</v>
      </c>
      <c r="E1052" s="24" t="s">
        <v>492</v>
      </c>
      <c r="F1052" s="24">
        <v>94</v>
      </c>
      <c r="G1052" s="24">
        <v>93</v>
      </c>
      <c r="H1052" s="24">
        <v>81</v>
      </c>
      <c r="I1052" s="5">
        <v>-18</v>
      </c>
      <c r="J1052" s="5"/>
      <c r="L1052" s="18">
        <v>94</v>
      </c>
      <c r="M1052" s="24">
        <v>93</v>
      </c>
      <c r="N1052" s="24">
        <v>69.2</v>
      </c>
      <c r="O1052" s="24">
        <v>118</v>
      </c>
      <c r="P1052" s="33">
        <f t="shared" si="18"/>
        <v>22.8</v>
      </c>
      <c r="T1052" s="24" t="s">
        <v>962</v>
      </c>
      <c r="U1052" s="24" t="s">
        <v>883</v>
      </c>
      <c r="V1052" s="24" t="s">
        <v>744</v>
      </c>
    </row>
    <row r="1053" spans="1:22" x14ac:dyDescent="0.2">
      <c r="A1053">
        <v>25</v>
      </c>
      <c r="B1053">
        <v>25</v>
      </c>
      <c r="C1053">
        <v>23</v>
      </c>
      <c r="D1053" s="22" t="s">
        <v>1313</v>
      </c>
      <c r="E1053" s="24" t="s">
        <v>24</v>
      </c>
      <c r="F1053" s="24">
        <v>77</v>
      </c>
      <c r="G1053" s="24">
        <v>77</v>
      </c>
      <c r="H1053" s="24">
        <v>63</v>
      </c>
      <c r="I1053" s="5">
        <v>33</v>
      </c>
      <c r="J1053" s="5"/>
      <c r="K1053" s="29" t="s">
        <v>1319</v>
      </c>
      <c r="L1053" s="18">
        <v>77</v>
      </c>
      <c r="M1053" s="24">
        <v>77</v>
      </c>
      <c r="N1053" s="24">
        <v>70</v>
      </c>
      <c r="O1053" s="24">
        <v>123</v>
      </c>
      <c r="P1053" s="33">
        <f t="shared" si="18"/>
        <v>6.4</v>
      </c>
      <c r="T1053" s="24" t="s">
        <v>788</v>
      </c>
      <c r="U1053" s="24" t="s">
        <v>859</v>
      </c>
    </row>
    <row r="1054" spans="1:22" x14ac:dyDescent="0.2">
      <c r="A1054">
        <v>26</v>
      </c>
      <c r="B1054">
        <v>26</v>
      </c>
      <c r="C1054">
        <v>24</v>
      </c>
      <c r="D1054" s="22" t="s">
        <v>1332</v>
      </c>
      <c r="E1054" s="24" t="s">
        <v>23</v>
      </c>
      <c r="F1054" s="24">
        <v>90</v>
      </c>
      <c r="G1054" s="24">
        <v>90</v>
      </c>
      <c r="H1054" s="24">
        <v>76</v>
      </c>
      <c r="I1054" s="5">
        <v>-1.25</v>
      </c>
      <c r="J1054" s="5"/>
      <c r="L1054" s="18">
        <v>90</v>
      </c>
      <c r="M1054" s="24">
        <v>90</v>
      </c>
      <c r="N1054" s="24">
        <v>68.900000000000006</v>
      </c>
      <c r="O1054" s="24">
        <v>126</v>
      </c>
      <c r="P1054" s="33">
        <f t="shared" si="18"/>
        <v>18.899999999999999</v>
      </c>
      <c r="T1054" s="24" t="s">
        <v>713</v>
      </c>
      <c r="U1054" s="24" t="s">
        <v>802</v>
      </c>
      <c r="V1054" t="s">
        <v>782</v>
      </c>
    </row>
    <row r="1055" spans="1:22" x14ac:dyDescent="0.2">
      <c r="A1055">
        <v>27</v>
      </c>
      <c r="B1055">
        <v>27</v>
      </c>
      <c r="C1055">
        <v>25</v>
      </c>
      <c r="D1055" s="22" t="s">
        <v>1349</v>
      </c>
      <c r="E1055" s="24" t="s">
        <v>24</v>
      </c>
      <c r="F1055" s="24">
        <v>90</v>
      </c>
      <c r="G1055" s="24">
        <v>90</v>
      </c>
      <c r="H1055" s="24">
        <v>77</v>
      </c>
      <c r="I1055" s="5">
        <v>-21</v>
      </c>
      <c r="J1055" s="5"/>
      <c r="L1055" s="18">
        <v>90</v>
      </c>
      <c r="M1055" s="24">
        <v>90</v>
      </c>
      <c r="N1055" s="24">
        <v>70</v>
      </c>
      <c r="O1055" s="24">
        <v>123</v>
      </c>
      <c r="P1055" s="33">
        <f t="shared" si="18"/>
        <v>18.399999999999999</v>
      </c>
      <c r="T1055" s="24" t="s">
        <v>868</v>
      </c>
      <c r="U1055" s="24" t="s">
        <v>800</v>
      </c>
      <c r="V1055" t="s">
        <v>784</v>
      </c>
    </row>
    <row r="1056" spans="1:22" x14ac:dyDescent="0.2">
      <c r="A1056">
        <v>28</v>
      </c>
      <c r="B1056">
        <v>28</v>
      </c>
      <c r="D1056" s="22" t="s">
        <v>1392</v>
      </c>
      <c r="E1056" s="24" t="s">
        <v>24</v>
      </c>
      <c r="F1056" s="24">
        <v>86</v>
      </c>
      <c r="G1056" s="24">
        <v>86</v>
      </c>
      <c r="H1056" s="24"/>
      <c r="I1056" s="5">
        <v>-1.35</v>
      </c>
      <c r="J1056" s="5"/>
      <c r="L1056" s="18"/>
      <c r="M1056" s="24"/>
      <c r="N1056" s="24"/>
      <c r="O1056" s="24"/>
      <c r="P1056" s="33"/>
      <c r="T1056" s="24" t="s">
        <v>729</v>
      </c>
      <c r="U1056" s="24" t="s">
        <v>1254</v>
      </c>
      <c r="V1056" s="24" t="s">
        <v>884</v>
      </c>
    </row>
    <row r="1057" spans="4:22" x14ac:dyDescent="0.2">
      <c r="D1057" s="22"/>
      <c r="E1057" s="24"/>
      <c r="F1057" s="24"/>
      <c r="G1057" s="24"/>
      <c r="H1057" s="24"/>
      <c r="I1057" s="5"/>
      <c r="J1057" s="5"/>
      <c r="L1057" s="18"/>
      <c r="M1057" s="24"/>
      <c r="N1057" s="24"/>
      <c r="O1057" s="24"/>
      <c r="P1057" s="33"/>
      <c r="U1057" s="24"/>
    </row>
    <row r="1058" spans="4:22" x14ac:dyDescent="0.2">
      <c r="D1058" s="22"/>
      <c r="E1058" s="24"/>
      <c r="F1058" s="24"/>
      <c r="G1058" s="24"/>
      <c r="H1058" s="24"/>
      <c r="I1058" s="5"/>
      <c r="J1058" s="5"/>
      <c r="L1058" s="18"/>
      <c r="M1058" s="24"/>
      <c r="N1058" s="24"/>
      <c r="O1058" s="24"/>
      <c r="P1058" s="33"/>
    </row>
    <row r="1059" spans="4:22" x14ac:dyDescent="0.2">
      <c r="D1059" s="22"/>
      <c r="E1059" s="24"/>
      <c r="F1059" s="24"/>
      <c r="G1059" s="24"/>
      <c r="H1059" s="24"/>
      <c r="I1059" s="5"/>
      <c r="J1059" s="5"/>
      <c r="L1059" s="18"/>
      <c r="M1059" s="24"/>
      <c r="N1059" s="24"/>
      <c r="O1059" s="24"/>
      <c r="P1059" s="33"/>
    </row>
    <row r="1060" spans="4:22" x14ac:dyDescent="0.2">
      <c r="D1060" s="22"/>
      <c r="E1060" s="24"/>
      <c r="F1060" s="24"/>
      <c r="G1060" s="24"/>
      <c r="I1060" s="5"/>
      <c r="J1060" s="5"/>
      <c r="T1060" s="24"/>
      <c r="U1060" s="24"/>
      <c r="V1060" s="24"/>
    </row>
    <row r="1061" spans="4:22" x14ac:dyDescent="0.2">
      <c r="D1061" s="22"/>
      <c r="E1061" s="24"/>
      <c r="F1061" s="24"/>
      <c r="G1061" s="24"/>
      <c r="I1061" s="5"/>
      <c r="J1061" s="5"/>
      <c r="T1061" s="24"/>
      <c r="U1061" s="24"/>
      <c r="V1061" s="24"/>
    </row>
    <row r="1062" spans="4:22" x14ac:dyDescent="0.2">
      <c r="D1062" s="22"/>
      <c r="E1062" s="24"/>
      <c r="F1062" s="24"/>
      <c r="G1062" s="24"/>
      <c r="I1062" s="5"/>
      <c r="J1062" s="5"/>
      <c r="T1062" s="24"/>
      <c r="U1062" s="24"/>
      <c r="V1062" s="24"/>
    </row>
    <row r="1063" spans="4:22" x14ac:dyDescent="0.2">
      <c r="D1063" s="22"/>
      <c r="E1063" s="24"/>
      <c r="I1063" s="5"/>
      <c r="J1063" s="5"/>
      <c r="T1063" s="24"/>
      <c r="U1063" s="24"/>
      <c r="V1063" s="24"/>
    </row>
    <row r="1064" spans="4:22" x14ac:dyDescent="0.2">
      <c r="D1064" s="22"/>
      <c r="E1064" s="24"/>
      <c r="F1064" s="24"/>
      <c r="G1064" s="24"/>
      <c r="I1064" s="5"/>
      <c r="J1064" s="5"/>
      <c r="T1064" s="24"/>
      <c r="U1064" s="24"/>
      <c r="V1064" s="24"/>
    </row>
    <row r="1065" spans="4:22" x14ac:dyDescent="0.2">
      <c r="D1065" s="22"/>
      <c r="E1065" s="24"/>
      <c r="F1065" s="24"/>
      <c r="G1065" s="24"/>
      <c r="I1065" s="5"/>
      <c r="J1065" s="5"/>
      <c r="T1065" s="24"/>
    </row>
    <row r="1066" spans="4:22" x14ac:dyDescent="0.2">
      <c r="D1066" s="22"/>
      <c r="E1066" s="24"/>
      <c r="F1066" s="24"/>
      <c r="G1066" s="24"/>
      <c r="I1066" s="5"/>
      <c r="J1066" s="5"/>
      <c r="T1066" s="24"/>
    </row>
    <row r="1067" spans="4:22" x14ac:dyDescent="0.2">
      <c r="D1067" s="22"/>
      <c r="E1067" s="24"/>
      <c r="F1067" s="24"/>
      <c r="G1067" s="24"/>
      <c r="I1067" s="5"/>
      <c r="J1067" s="5"/>
    </row>
    <row r="1068" spans="4:22" x14ac:dyDescent="0.2">
      <c r="I1068" s="5"/>
      <c r="J1068" s="5"/>
    </row>
    <row r="1069" spans="4:22" x14ac:dyDescent="0.2">
      <c r="I1069" s="5"/>
      <c r="J1069" s="5"/>
    </row>
    <row r="1070" spans="4:22" x14ac:dyDescent="0.2">
      <c r="I1070" s="5"/>
      <c r="J1070" s="5"/>
      <c r="V1070" s="24"/>
    </row>
    <row r="1071" spans="4:22" x14ac:dyDescent="0.2">
      <c r="I1071" s="5"/>
      <c r="J1071" s="5"/>
      <c r="T1071" s="24"/>
      <c r="U1071" s="24"/>
      <c r="V1071" s="24"/>
    </row>
    <row r="1072" spans="4:22" x14ac:dyDescent="0.2">
      <c r="I1072" s="5"/>
      <c r="J1072" s="5"/>
      <c r="T1072" s="24"/>
      <c r="U1072" s="24"/>
    </row>
    <row r="1073" spans="9:10" x14ac:dyDescent="0.2">
      <c r="I1073" s="5"/>
      <c r="J1073" s="5"/>
    </row>
    <row r="1074" spans="9:10" x14ac:dyDescent="0.2">
      <c r="I1074" s="5"/>
      <c r="J1074" s="5"/>
    </row>
    <row r="1075" spans="9:10" x14ac:dyDescent="0.2">
      <c r="I1075" s="5"/>
      <c r="J1075" s="5"/>
    </row>
    <row r="1076" spans="9:10" x14ac:dyDescent="0.2">
      <c r="I1076" s="5"/>
      <c r="J1076" s="5"/>
    </row>
    <row r="1077" spans="9:10" x14ac:dyDescent="0.2">
      <c r="I1077" s="5"/>
      <c r="J1077" s="5"/>
    </row>
    <row r="1078" spans="9:10" x14ac:dyDescent="0.2">
      <c r="I1078" s="5"/>
      <c r="J1078" s="5"/>
    </row>
    <row r="1079" spans="9:10" x14ac:dyDescent="0.2">
      <c r="I1079" s="5"/>
      <c r="J1079" s="5"/>
    </row>
    <row r="1080" spans="9:10" x14ac:dyDescent="0.2">
      <c r="I1080" s="5"/>
      <c r="J1080" s="5"/>
    </row>
    <row r="1081" spans="9:10" x14ac:dyDescent="0.2">
      <c r="I1081" s="5"/>
      <c r="J1081" s="5"/>
    </row>
    <row r="1082" spans="9:10" x14ac:dyDescent="0.2">
      <c r="I1082" s="5"/>
      <c r="J1082" s="5"/>
    </row>
    <row r="1083" spans="9:10" x14ac:dyDescent="0.2">
      <c r="I1083" s="5"/>
      <c r="J1083" s="5"/>
    </row>
    <row r="1084" spans="9:10" x14ac:dyDescent="0.2">
      <c r="I1084" s="5"/>
      <c r="J1084" s="5"/>
    </row>
    <row r="1085" spans="9:10" x14ac:dyDescent="0.2">
      <c r="I1085" s="5"/>
      <c r="J1085" s="5"/>
    </row>
    <row r="1086" spans="9:10" x14ac:dyDescent="0.2">
      <c r="I1086" s="5"/>
      <c r="J1086" s="5"/>
    </row>
    <row r="1087" spans="9:10" x14ac:dyDescent="0.2">
      <c r="I1087" s="5"/>
      <c r="J1087" s="5"/>
    </row>
    <row r="1088" spans="9:10" x14ac:dyDescent="0.2">
      <c r="I1088" s="5"/>
      <c r="J1088" s="5"/>
    </row>
    <row r="1089" spans="1:17" x14ac:dyDescent="0.2">
      <c r="I1089" s="5"/>
      <c r="J1089" s="5"/>
    </row>
    <row r="1090" spans="1:17" x14ac:dyDescent="0.2">
      <c r="I1090" s="5"/>
      <c r="J1090" s="5"/>
    </row>
    <row r="1091" spans="1:17" x14ac:dyDescent="0.2">
      <c r="I1091" s="5"/>
      <c r="J1091" s="5"/>
    </row>
    <row r="1092" spans="1:17" x14ac:dyDescent="0.2">
      <c r="I1092" s="5"/>
      <c r="J1092" s="5"/>
    </row>
    <row r="1093" spans="1:17" x14ac:dyDescent="0.2">
      <c r="I1093" s="5"/>
      <c r="J1093" s="5"/>
    </row>
    <row r="1094" spans="1:17" ht="15.75" x14ac:dyDescent="0.25">
      <c r="D1094" s="79"/>
      <c r="I1094" s="5"/>
      <c r="J1094" s="5"/>
    </row>
    <row r="1095" spans="1:17" x14ac:dyDescent="0.2">
      <c r="I1095" s="5"/>
      <c r="J1095" s="5"/>
    </row>
    <row r="1096" spans="1:17" x14ac:dyDescent="0.2">
      <c r="I1096" s="5"/>
      <c r="J1096" s="5"/>
    </row>
    <row r="1097" spans="1:17" x14ac:dyDescent="0.2">
      <c r="I1097" s="5"/>
      <c r="J1097" s="5"/>
    </row>
    <row r="1098" spans="1:17" x14ac:dyDescent="0.2">
      <c r="I1098" s="5"/>
      <c r="J1098" s="5"/>
      <c r="P1098" s="4"/>
      <c r="Q1098" s="4"/>
    </row>
    <row r="1099" spans="1:17" x14ac:dyDescent="0.2">
      <c r="I1099" s="5"/>
      <c r="J1099" s="5"/>
    </row>
    <row r="1100" spans="1:17" x14ac:dyDescent="0.2">
      <c r="A1100">
        <f>COUNT(A1009:A1099)</f>
        <v>28</v>
      </c>
      <c r="B1100">
        <f>COUNT(B1009:B1099)</f>
        <v>28</v>
      </c>
      <c r="C1100">
        <f>COUNT(C1009:C1099)</f>
        <v>25</v>
      </c>
      <c r="F1100">
        <f>AVERAGE(F1009:F1099)</f>
        <v>89.214285714285708</v>
      </c>
      <c r="G1100">
        <f>AVERAGE(G1009:G1099)</f>
        <v>87.535714285714292</v>
      </c>
      <c r="H1100">
        <f>AVERAGE(H1009:H1099)</f>
        <v>77.040000000000006</v>
      </c>
      <c r="I1100" s="5">
        <f>SUM(I1006:I1099)</f>
        <v>-322.10000000000002</v>
      </c>
      <c r="J1100" s="4">
        <f>SUM(J1006:J1099)</f>
        <v>0</v>
      </c>
      <c r="P1100" s="4">
        <f>SUM(Q1009:Q1018)</f>
        <v>131.49999999999997</v>
      </c>
      <c r="Q1100" s="4">
        <f>(P1100*0.096)-0.05</f>
        <v>12.573999999999996</v>
      </c>
    </row>
    <row r="1101" spans="1:17" ht="18" x14ac:dyDescent="0.25">
      <c r="A1101" s="3" t="s">
        <v>358</v>
      </c>
      <c r="C1101" s="11" t="s">
        <v>42</v>
      </c>
      <c r="D1101">
        <v>3484557</v>
      </c>
      <c r="I1101" s="5"/>
      <c r="J1101" s="4"/>
      <c r="P1101" s="4"/>
      <c r="Q1101" s="4"/>
    </row>
    <row r="1102" spans="1:17" x14ac:dyDescent="0.2">
      <c r="A1102" t="s">
        <v>2</v>
      </c>
      <c r="D1102" s="4">
        <v>161.19999999999999</v>
      </c>
      <c r="E1102" t="s">
        <v>3</v>
      </c>
      <c r="F1102" s="4">
        <f>TRUNC(D1102*0.096,1)</f>
        <v>15.4</v>
      </c>
      <c r="H1102" s="4">
        <f>P1200</f>
        <v>163.30000000000001</v>
      </c>
      <c r="K1102" s="15"/>
    </row>
    <row r="1103" spans="1:17" x14ac:dyDescent="0.2">
      <c r="A1103" t="s">
        <v>4</v>
      </c>
      <c r="D1103" s="4">
        <v>163.30000000000001</v>
      </c>
      <c r="E1103" t="s">
        <v>5</v>
      </c>
      <c r="F1103" s="4">
        <f>TRUNC(D1103*0.096,1)</f>
        <v>15.6</v>
      </c>
    </row>
    <row r="1104" spans="1:17" x14ac:dyDescent="0.2">
      <c r="A1104" s="1" t="s">
        <v>9</v>
      </c>
      <c r="B1104" s="1" t="s">
        <v>6</v>
      </c>
      <c r="C1104" s="1" t="s">
        <v>7</v>
      </c>
      <c r="D1104" s="1" t="s">
        <v>10</v>
      </c>
      <c r="E1104" s="1" t="s">
        <v>11</v>
      </c>
      <c r="F1104" s="1" t="s">
        <v>12</v>
      </c>
      <c r="G1104" s="1" t="s">
        <v>13</v>
      </c>
      <c r="H1104" s="1" t="s">
        <v>7</v>
      </c>
      <c r="I1104" s="1" t="s">
        <v>14</v>
      </c>
      <c r="J1104" s="1" t="s">
        <v>258</v>
      </c>
      <c r="K1104" s="14" t="s">
        <v>125</v>
      </c>
      <c r="L1104" s="14" t="s">
        <v>12</v>
      </c>
      <c r="M1104" s="1" t="s">
        <v>13</v>
      </c>
      <c r="N1104" s="1" t="s">
        <v>15</v>
      </c>
      <c r="O1104" s="1" t="s">
        <v>16</v>
      </c>
      <c r="P1104" s="1" t="s">
        <v>18</v>
      </c>
      <c r="Q1104" s="1" t="s">
        <v>225</v>
      </c>
    </row>
    <row r="1105" spans="4:19" x14ac:dyDescent="0.2">
      <c r="R1105" s="1"/>
      <c r="S1105" s="1"/>
    </row>
    <row r="1106" spans="4:19" x14ac:dyDescent="0.2">
      <c r="D1106" s="2"/>
      <c r="E1106" t="s">
        <v>20</v>
      </c>
      <c r="I1106" s="5">
        <v>-12</v>
      </c>
      <c r="J1106" s="5"/>
      <c r="K1106" s="14"/>
      <c r="L1106" s="4"/>
    </row>
    <row r="1107" spans="4:19" x14ac:dyDescent="0.2">
      <c r="E1107" t="s">
        <v>21</v>
      </c>
      <c r="I1107" s="5">
        <v>-12</v>
      </c>
      <c r="J1107" s="5"/>
      <c r="L1107" s="1"/>
    </row>
    <row r="1108" spans="4:19" x14ac:dyDescent="0.2">
      <c r="D1108" s="2"/>
      <c r="E1108" t="s">
        <v>22</v>
      </c>
      <c r="F1108" s="24"/>
      <c r="G1108" s="24"/>
      <c r="H1108" s="24"/>
      <c r="I1108" s="5">
        <v>-15</v>
      </c>
      <c r="J1108" s="5"/>
      <c r="L1108" s="22"/>
      <c r="M1108" s="24"/>
      <c r="N1108" s="24"/>
      <c r="O1108" s="24"/>
      <c r="P1108" s="4"/>
      <c r="Q1108" s="4"/>
    </row>
    <row r="1109" spans="4:19" x14ac:dyDescent="0.2">
      <c r="D1109" s="22" t="s">
        <v>611</v>
      </c>
      <c r="E1109" s="24" t="s">
        <v>492</v>
      </c>
      <c r="F1109" s="24"/>
      <c r="G1109" s="24"/>
      <c r="H1109" s="24"/>
      <c r="I1109" s="5"/>
      <c r="J1109" s="5"/>
      <c r="L1109" s="22">
        <v>84</v>
      </c>
      <c r="M1109" s="24">
        <v>84</v>
      </c>
      <c r="N1109" s="24">
        <v>69.2</v>
      </c>
      <c r="O1109" s="24">
        <v>118</v>
      </c>
      <c r="P1109" s="4">
        <f t="shared" ref="P1109:P1128" si="19">ROUND(((M1109-N1109)*113/O1109),1)</f>
        <v>14.2</v>
      </c>
      <c r="Q1109" s="4">
        <v>9.1999999999999993</v>
      </c>
    </row>
    <row r="1110" spans="4:19" x14ac:dyDescent="0.2">
      <c r="D1110" s="22" t="s">
        <v>613</v>
      </c>
      <c r="E1110" s="24" t="s">
        <v>26</v>
      </c>
      <c r="F1110" s="24"/>
      <c r="G1110" s="24"/>
      <c r="H1110" s="24"/>
      <c r="I1110" s="5"/>
      <c r="J1110" s="5"/>
      <c r="K1110" s="29"/>
      <c r="L1110" s="22">
        <v>103</v>
      </c>
      <c r="M1110" s="24">
        <v>97</v>
      </c>
      <c r="N1110" s="24">
        <v>70.2</v>
      </c>
      <c r="O1110" s="24">
        <v>128</v>
      </c>
      <c r="P1110" s="4">
        <f t="shared" si="19"/>
        <v>23.7</v>
      </c>
      <c r="Q1110" s="4">
        <v>13.8</v>
      </c>
    </row>
    <row r="1111" spans="4:19" x14ac:dyDescent="0.2">
      <c r="D1111" s="22" t="s">
        <v>618</v>
      </c>
      <c r="E1111" s="24" t="s">
        <v>23</v>
      </c>
      <c r="F1111" s="24"/>
      <c r="G1111" s="24"/>
      <c r="H1111" s="24"/>
      <c r="I1111" s="5"/>
      <c r="J1111" s="5"/>
      <c r="L1111" s="22">
        <v>103</v>
      </c>
      <c r="M1111" s="24">
        <v>98</v>
      </c>
      <c r="N1111" s="24">
        <v>68.900000000000006</v>
      </c>
      <c r="O1111" s="24">
        <v>120</v>
      </c>
      <c r="P1111" s="4">
        <f t="shared" si="19"/>
        <v>27.4</v>
      </c>
      <c r="Q1111" s="4">
        <v>14.2</v>
      </c>
    </row>
    <row r="1112" spans="4:19" x14ac:dyDescent="0.2">
      <c r="D1112" s="22" t="s">
        <v>635</v>
      </c>
      <c r="E1112" s="24" t="s">
        <v>24</v>
      </c>
      <c r="F1112" s="24"/>
      <c r="G1112" s="24"/>
      <c r="H1112" s="24"/>
      <c r="I1112" s="5"/>
      <c r="J1112" s="5"/>
      <c r="K1112" s="29"/>
      <c r="L1112" s="22">
        <v>93</v>
      </c>
      <c r="M1112" s="24">
        <v>91</v>
      </c>
      <c r="N1112" s="24">
        <v>70</v>
      </c>
      <c r="O1112" s="24">
        <v>123</v>
      </c>
      <c r="P1112" s="4">
        <f t="shared" si="19"/>
        <v>19.3</v>
      </c>
      <c r="Q1112" s="4">
        <v>15.6</v>
      </c>
    </row>
    <row r="1113" spans="4:19" x14ac:dyDescent="0.2">
      <c r="D1113" s="22" t="s">
        <v>638</v>
      </c>
      <c r="E1113" s="24" t="s">
        <v>26</v>
      </c>
      <c r="F1113" s="24"/>
      <c r="G1113" s="24"/>
      <c r="H1113" s="24"/>
      <c r="I1113" s="5"/>
      <c r="J1113" s="5"/>
      <c r="L1113" s="22">
        <v>96</v>
      </c>
      <c r="M1113" s="24">
        <v>95</v>
      </c>
      <c r="N1113" s="24">
        <v>70.2</v>
      </c>
      <c r="O1113" s="24">
        <v>128</v>
      </c>
      <c r="P1113" s="4">
        <f t="shared" si="19"/>
        <v>21.9</v>
      </c>
      <c r="Q1113" s="4">
        <v>17.399999999999999</v>
      </c>
    </row>
    <row r="1114" spans="4:19" x14ac:dyDescent="0.2">
      <c r="D1114" s="22" t="s">
        <v>639</v>
      </c>
      <c r="E1114" s="24" t="s">
        <v>185</v>
      </c>
      <c r="F1114" s="24"/>
      <c r="G1114" s="24"/>
      <c r="H1114" s="24"/>
      <c r="I1114" s="5"/>
      <c r="J1114" s="5"/>
      <c r="K1114" s="29"/>
      <c r="L1114" s="22">
        <v>84</v>
      </c>
      <c r="M1114" s="24">
        <v>84</v>
      </c>
      <c r="N1114" s="24">
        <v>69</v>
      </c>
      <c r="O1114" s="24">
        <v>123</v>
      </c>
      <c r="P1114" s="4">
        <f t="shared" si="19"/>
        <v>13.8</v>
      </c>
      <c r="Q1114" s="4">
        <v>17.5</v>
      </c>
    </row>
    <row r="1115" spans="4:19" x14ac:dyDescent="0.2">
      <c r="D1115" s="22" t="s">
        <v>644</v>
      </c>
      <c r="E1115" s="24" t="s">
        <v>492</v>
      </c>
      <c r="F1115" s="24"/>
      <c r="G1115" s="24"/>
      <c r="H1115" s="24"/>
      <c r="I1115" s="5"/>
      <c r="J1115" s="5"/>
      <c r="L1115" s="22">
        <v>89</v>
      </c>
      <c r="M1115" s="24">
        <v>89</v>
      </c>
      <c r="N1115" s="24">
        <v>69.2</v>
      </c>
      <c r="O1115" s="24">
        <v>118</v>
      </c>
      <c r="P1115" s="4">
        <f t="shared" si="19"/>
        <v>19</v>
      </c>
      <c r="Q1115" s="4">
        <v>18.399999999999999</v>
      </c>
    </row>
    <row r="1116" spans="4:19" x14ac:dyDescent="0.2">
      <c r="D1116" s="22" t="s">
        <v>648</v>
      </c>
      <c r="E1116" s="24" t="s">
        <v>24</v>
      </c>
      <c r="F1116" s="24"/>
      <c r="G1116" s="24"/>
      <c r="H1116" s="24"/>
      <c r="I1116" s="5"/>
      <c r="J1116" s="5"/>
      <c r="L1116" s="22">
        <v>85</v>
      </c>
      <c r="M1116" s="24">
        <v>84</v>
      </c>
      <c r="N1116" s="24">
        <v>70</v>
      </c>
      <c r="O1116" s="24">
        <v>123</v>
      </c>
      <c r="P1116" s="4">
        <f t="shared" si="19"/>
        <v>12.9</v>
      </c>
      <c r="Q1116" s="4">
        <v>18.899999999999999</v>
      </c>
    </row>
    <row r="1117" spans="4:19" x14ac:dyDescent="0.2">
      <c r="D1117" s="22" t="s">
        <v>651</v>
      </c>
      <c r="E1117" s="24" t="s">
        <v>23</v>
      </c>
      <c r="F1117" s="24"/>
      <c r="G1117" s="24"/>
      <c r="H1117" s="24"/>
      <c r="I1117" s="5"/>
      <c r="J1117" s="5"/>
      <c r="K1117" s="15"/>
      <c r="L1117" s="25">
        <v>88</v>
      </c>
      <c r="M1117" s="24">
        <v>88</v>
      </c>
      <c r="N1117">
        <v>68.900000000000006</v>
      </c>
      <c r="O1117">
        <v>120</v>
      </c>
      <c r="P1117" s="4">
        <f t="shared" si="19"/>
        <v>18</v>
      </c>
      <c r="Q1117" s="4">
        <v>19</v>
      </c>
    </row>
    <row r="1118" spans="4:19" x14ac:dyDescent="0.2">
      <c r="D1118" s="22" t="s">
        <v>654</v>
      </c>
      <c r="E1118" s="24" t="s">
        <v>26</v>
      </c>
      <c r="F1118" s="24"/>
      <c r="G1118" s="24"/>
      <c r="H1118" s="24"/>
      <c r="I1118" s="5"/>
      <c r="J1118" s="5"/>
      <c r="L1118" s="24">
        <v>96</v>
      </c>
      <c r="M1118" s="24">
        <v>95</v>
      </c>
      <c r="N1118" s="24">
        <v>70.2</v>
      </c>
      <c r="O1118" s="24">
        <v>128</v>
      </c>
      <c r="P1118" s="4">
        <f t="shared" si="19"/>
        <v>21.9</v>
      </c>
      <c r="Q1118" s="4">
        <v>19.3</v>
      </c>
    </row>
    <row r="1119" spans="4:19" x14ac:dyDescent="0.2">
      <c r="D1119" s="22" t="s">
        <v>659</v>
      </c>
      <c r="E1119" s="24" t="s">
        <v>365</v>
      </c>
      <c r="F1119" s="24"/>
      <c r="G1119" s="24"/>
      <c r="H1119" s="24"/>
      <c r="I1119" s="5"/>
      <c r="J1119" s="5"/>
      <c r="L1119" s="24">
        <v>102</v>
      </c>
      <c r="M1119" s="24">
        <v>96</v>
      </c>
      <c r="N1119" s="24">
        <v>69.8</v>
      </c>
      <c r="O1119" s="24">
        <v>135</v>
      </c>
      <c r="P1119" s="33">
        <f t="shared" si="19"/>
        <v>21.9</v>
      </c>
      <c r="Q1119" s="4">
        <v>20.5</v>
      </c>
    </row>
    <row r="1120" spans="4:19" x14ac:dyDescent="0.2">
      <c r="D1120" s="22" t="s">
        <v>665</v>
      </c>
      <c r="E1120" s="24" t="s">
        <v>492</v>
      </c>
      <c r="F1120" s="24"/>
      <c r="G1120" s="24"/>
      <c r="H1120" s="24"/>
      <c r="I1120" s="5"/>
      <c r="J1120" s="5"/>
      <c r="L1120" s="24">
        <v>91</v>
      </c>
      <c r="M1120" s="24">
        <v>89</v>
      </c>
      <c r="N1120" s="24">
        <v>69.2</v>
      </c>
      <c r="O1120" s="24">
        <v>118</v>
      </c>
      <c r="P1120" s="33">
        <f t="shared" si="19"/>
        <v>19</v>
      </c>
      <c r="Q1120" s="4">
        <v>20.5</v>
      </c>
    </row>
    <row r="1121" spans="1:22" x14ac:dyDescent="0.2">
      <c r="D1121" s="22" t="s">
        <v>671</v>
      </c>
      <c r="E1121" s="24" t="s">
        <v>219</v>
      </c>
      <c r="F1121" s="24"/>
      <c r="G1121" s="24"/>
      <c r="H1121" s="24"/>
      <c r="I1121" s="5"/>
      <c r="J1121" s="5"/>
      <c r="K1121" s="15"/>
      <c r="L1121" s="24">
        <v>92</v>
      </c>
      <c r="M1121" s="24">
        <v>91</v>
      </c>
      <c r="N1121" s="24">
        <v>68.8</v>
      </c>
      <c r="O1121" s="24">
        <v>122</v>
      </c>
      <c r="P1121" s="4">
        <f t="shared" si="19"/>
        <v>20.6</v>
      </c>
      <c r="Q1121" s="4">
        <v>21.6</v>
      </c>
    </row>
    <row r="1122" spans="1:22" x14ac:dyDescent="0.2">
      <c r="D1122" s="22" t="s">
        <v>670</v>
      </c>
      <c r="E1122" s="24" t="s">
        <v>215</v>
      </c>
      <c r="F1122" s="24"/>
      <c r="G1122" s="24"/>
      <c r="H1122" s="24"/>
      <c r="I1122" s="5"/>
      <c r="J1122" s="5"/>
      <c r="L1122" s="24">
        <v>90</v>
      </c>
      <c r="M1122" s="24">
        <v>89</v>
      </c>
      <c r="N1122" s="24">
        <v>68</v>
      </c>
      <c r="O1122" s="24">
        <v>118</v>
      </c>
      <c r="P1122" s="4">
        <f t="shared" si="19"/>
        <v>20.100000000000001</v>
      </c>
      <c r="Q1122" s="4">
        <v>21.6</v>
      </c>
    </row>
    <row r="1123" spans="1:22" x14ac:dyDescent="0.2">
      <c r="D1123" s="22" t="s">
        <v>674</v>
      </c>
      <c r="E1123" s="24" t="s">
        <v>215</v>
      </c>
      <c r="F1123" s="24"/>
      <c r="G1123" s="24"/>
      <c r="H1123" s="24"/>
      <c r="I1123" s="5"/>
      <c r="J1123" s="5"/>
      <c r="L1123" s="24">
        <v>112</v>
      </c>
      <c r="M1123" s="24">
        <v>106</v>
      </c>
      <c r="N1123" s="24">
        <v>68</v>
      </c>
      <c r="O1123" s="24">
        <v>118</v>
      </c>
      <c r="P1123" s="33">
        <f t="shared" si="19"/>
        <v>36.4</v>
      </c>
      <c r="Q1123" s="4">
        <v>21.8</v>
      </c>
    </row>
    <row r="1124" spans="1:22" x14ac:dyDescent="0.2">
      <c r="D1124" s="22" t="s">
        <v>675</v>
      </c>
      <c r="E1124" s="24" t="s">
        <v>221</v>
      </c>
      <c r="F1124" s="24"/>
      <c r="G1124" s="24"/>
      <c r="H1124" s="24"/>
      <c r="I1124" s="5"/>
      <c r="J1124" s="5"/>
      <c r="K1124" s="48"/>
      <c r="L1124" s="24">
        <v>98</v>
      </c>
      <c r="M1124" s="24">
        <v>94</v>
      </c>
      <c r="N1124" s="24">
        <v>71.099999999999994</v>
      </c>
      <c r="O1124" s="24">
        <v>137</v>
      </c>
      <c r="P1124" s="33">
        <f t="shared" si="19"/>
        <v>18.899999999999999</v>
      </c>
      <c r="Q1124" s="4">
        <v>22.8</v>
      </c>
    </row>
    <row r="1125" spans="1:22" x14ac:dyDescent="0.2">
      <c r="D1125" s="22" t="s">
        <v>676</v>
      </c>
      <c r="E1125" s="24" t="s">
        <v>221</v>
      </c>
      <c r="F1125" s="24"/>
      <c r="G1125" s="24"/>
      <c r="H1125" s="24"/>
      <c r="I1125" s="5"/>
      <c r="J1125" s="5"/>
      <c r="L1125" s="24">
        <v>110</v>
      </c>
      <c r="M1125" s="24">
        <v>106</v>
      </c>
      <c r="N1125" s="24">
        <v>71.099999999999994</v>
      </c>
      <c r="O1125" s="24">
        <v>137</v>
      </c>
      <c r="P1125" s="33">
        <f t="shared" si="19"/>
        <v>28.8</v>
      </c>
      <c r="Q1125" s="4">
        <v>22.9</v>
      </c>
    </row>
    <row r="1126" spans="1:22" x14ac:dyDescent="0.2">
      <c r="D1126" s="22" t="s">
        <v>681</v>
      </c>
      <c r="E1126" s="24" t="s">
        <v>492</v>
      </c>
      <c r="F1126" s="24"/>
      <c r="G1126" s="24"/>
      <c r="H1126" s="24"/>
      <c r="I1126" s="5"/>
      <c r="J1126" s="5"/>
      <c r="L1126" s="24">
        <v>86</v>
      </c>
      <c r="M1126" s="24">
        <v>86</v>
      </c>
      <c r="N1126" s="24">
        <v>69.2</v>
      </c>
      <c r="O1126" s="24">
        <v>118</v>
      </c>
      <c r="P1126" s="4">
        <f t="shared" si="19"/>
        <v>16.100000000000001</v>
      </c>
      <c r="Q1126" s="4">
        <v>23</v>
      </c>
    </row>
    <row r="1127" spans="1:22" x14ac:dyDescent="0.2">
      <c r="D1127" s="22" t="s">
        <v>683</v>
      </c>
      <c r="E1127" s="24" t="s">
        <v>23</v>
      </c>
      <c r="F1127" s="24"/>
      <c r="G1127" s="24"/>
      <c r="H1127" s="24"/>
      <c r="I1127" s="5"/>
      <c r="J1127" s="5"/>
      <c r="L1127" s="24">
        <v>80</v>
      </c>
      <c r="M1127" s="24">
        <v>80</v>
      </c>
      <c r="N1127" s="24">
        <v>68.900000000000006</v>
      </c>
      <c r="O1127" s="24">
        <v>126</v>
      </c>
      <c r="P1127" s="4">
        <f t="shared" si="19"/>
        <v>10</v>
      </c>
      <c r="Q1127" s="4">
        <v>26.1</v>
      </c>
    </row>
    <row r="1128" spans="1:22" x14ac:dyDescent="0.2">
      <c r="D1128" s="22" t="s">
        <v>685</v>
      </c>
      <c r="E1128" s="24" t="s">
        <v>492</v>
      </c>
      <c r="F1128" s="24"/>
      <c r="G1128" s="24"/>
      <c r="H1128" s="24"/>
      <c r="I1128" s="5"/>
      <c r="J1128" s="5"/>
      <c r="L1128" s="24">
        <v>92</v>
      </c>
      <c r="M1128" s="24">
        <v>90</v>
      </c>
      <c r="N1128" s="24">
        <v>69.2</v>
      </c>
      <c r="O1128" s="24">
        <v>118</v>
      </c>
      <c r="P1128" s="4">
        <f t="shared" si="19"/>
        <v>19.899999999999999</v>
      </c>
      <c r="Q1128" s="4">
        <v>27.3</v>
      </c>
    </row>
    <row r="1129" spans="1:22" x14ac:dyDescent="0.2">
      <c r="A1129">
        <v>1</v>
      </c>
      <c r="B1129">
        <v>1</v>
      </c>
      <c r="D1129" s="22" t="s">
        <v>693</v>
      </c>
      <c r="E1129" s="24" t="s">
        <v>24</v>
      </c>
      <c r="F1129" s="24">
        <v>88</v>
      </c>
      <c r="G1129" s="24">
        <v>88</v>
      </c>
      <c r="H1129" s="24"/>
      <c r="I1129" s="5">
        <v>2</v>
      </c>
      <c r="J1129" s="5"/>
      <c r="K1129" s="29"/>
      <c r="L1129" s="24"/>
      <c r="M1129" s="24"/>
      <c r="N1129" s="24"/>
      <c r="O1129" s="24"/>
      <c r="P1129" s="33"/>
      <c r="Q1129" s="4"/>
      <c r="T1129" s="24" t="s">
        <v>434</v>
      </c>
      <c r="U1129" s="24" t="s">
        <v>346</v>
      </c>
    </row>
    <row r="1130" spans="1:22" x14ac:dyDescent="0.2">
      <c r="A1130">
        <v>2</v>
      </c>
      <c r="B1130">
        <v>2</v>
      </c>
      <c r="D1130" s="22" t="s">
        <v>705</v>
      </c>
      <c r="E1130" s="24" t="s">
        <v>24</v>
      </c>
      <c r="F1130" s="24">
        <v>87</v>
      </c>
      <c r="G1130" s="24">
        <v>87</v>
      </c>
      <c r="H1130" s="24"/>
      <c r="I1130" s="5">
        <v>26.5</v>
      </c>
      <c r="J1130" s="5"/>
      <c r="K1130" s="29"/>
      <c r="L1130" s="24"/>
      <c r="M1130" s="24"/>
      <c r="N1130" s="24"/>
      <c r="O1130" s="24"/>
      <c r="P1130" s="33"/>
      <c r="Q1130" s="4"/>
      <c r="T1130" t="s">
        <v>376</v>
      </c>
      <c r="U1130" t="s">
        <v>377</v>
      </c>
      <c r="V1130" t="s">
        <v>706</v>
      </c>
    </row>
    <row r="1131" spans="1:22" x14ac:dyDescent="0.2">
      <c r="A1131">
        <v>3</v>
      </c>
      <c r="B1131">
        <v>3</v>
      </c>
      <c r="D1131" s="22" t="s">
        <v>714</v>
      </c>
      <c r="E1131" s="24" t="s">
        <v>24</v>
      </c>
      <c r="F1131" s="24">
        <v>90</v>
      </c>
      <c r="G1131" s="24">
        <v>90</v>
      </c>
      <c r="H1131" s="24"/>
      <c r="I1131" s="5">
        <v>2</v>
      </c>
      <c r="J1131" s="5"/>
      <c r="L1131" s="24"/>
      <c r="M1131" s="24"/>
      <c r="N1131" s="24"/>
      <c r="O1131" s="24"/>
      <c r="P1131" s="4"/>
      <c r="Q1131" s="4"/>
      <c r="T1131" t="s">
        <v>345</v>
      </c>
      <c r="U1131" t="s">
        <v>721</v>
      </c>
      <c r="V1131" t="s">
        <v>353</v>
      </c>
    </row>
    <row r="1132" spans="1:22" x14ac:dyDescent="0.2">
      <c r="A1132">
        <v>4</v>
      </c>
      <c r="B1132">
        <v>4</v>
      </c>
      <c r="D1132" s="22" t="s">
        <v>741</v>
      </c>
      <c r="E1132" s="24" t="s">
        <v>24</v>
      </c>
      <c r="F1132" s="24">
        <v>90</v>
      </c>
      <c r="G1132" s="24">
        <v>90</v>
      </c>
      <c r="H1132" s="24"/>
      <c r="I1132" s="5">
        <v>-14</v>
      </c>
      <c r="J1132" s="5"/>
      <c r="L1132" s="22"/>
      <c r="M1132" s="24"/>
      <c r="N1132" s="24"/>
      <c r="O1132" s="24"/>
      <c r="P1132" s="4"/>
      <c r="Q1132" s="4"/>
      <c r="R1132" s="24"/>
      <c r="S1132" s="4"/>
      <c r="T1132" s="24" t="s">
        <v>350</v>
      </c>
      <c r="U1132" s="24" t="s">
        <v>742</v>
      </c>
    </row>
    <row r="1133" spans="1:22" x14ac:dyDescent="0.2">
      <c r="A1133">
        <v>5</v>
      </c>
      <c r="B1133">
        <v>5</v>
      </c>
      <c r="D1133" s="22" t="s">
        <v>771</v>
      </c>
      <c r="E1133" s="24" t="s">
        <v>24</v>
      </c>
      <c r="F1133" s="24">
        <v>87</v>
      </c>
      <c r="G1133" s="24">
        <v>87</v>
      </c>
      <c r="H1133" s="24"/>
      <c r="I1133" s="5">
        <v>12.25</v>
      </c>
      <c r="J1133" s="5"/>
      <c r="L1133" s="22"/>
      <c r="M1133" s="24"/>
      <c r="N1133" s="24"/>
      <c r="O1133" s="24"/>
      <c r="P1133" s="4"/>
      <c r="Q1133" s="4"/>
      <c r="R1133" s="24"/>
      <c r="S1133" s="4"/>
      <c r="T1133" s="24" t="s">
        <v>772</v>
      </c>
      <c r="U1133" s="24" t="s">
        <v>465</v>
      </c>
      <c r="V1133" t="s">
        <v>344</v>
      </c>
    </row>
    <row r="1134" spans="1:22" x14ac:dyDescent="0.2">
      <c r="A1134">
        <v>6</v>
      </c>
      <c r="B1134">
        <v>6</v>
      </c>
      <c r="D1134" s="22" t="s">
        <v>781</v>
      </c>
      <c r="E1134" s="24" t="s">
        <v>24</v>
      </c>
      <c r="F1134" s="24">
        <v>87</v>
      </c>
      <c r="G1134" s="24">
        <v>87</v>
      </c>
      <c r="H1134" s="24"/>
      <c r="I1134" s="5">
        <v>21.5</v>
      </c>
      <c r="J1134" s="5"/>
      <c r="K1134" s="29"/>
      <c r="L1134" s="22"/>
      <c r="M1134" s="24"/>
      <c r="N1134" s="24"/>
      <c r="O1134" s="24"/>
      <c r="P1134" s="4"/>
      <c r="Q1134" s="4"/>
      <c r="R1134" s="24"/>
      <c r="S1134" s="4"/>
      <c r="T1134" s="24" t="s">
        <v>785</v>
      </c>
      <c r="U1134" s="24" t="s">
        <v>786</v>
      </c>
      <c r="V1134" t="s">
        <v>662</v>
      </c>
    </row>
    <row r="1135" spans="1:22" x14ac:dyDescent="0.2">
      <c r="A1135">
        <v>7</v>
      </c>
      <c r="B1135">
        <v>7</v>
      </c>
      <c r="D1135" s="22" t="s">
        <v>799</v>
      </c>
      <c r="E1135" s="24" t="s">
        <v>492</v>
      </c>
      <c r="F1135" s="24">
        <v>91</v>
      </c>
      <c r="G1135" s="24">
        <v>91</v>
      </c>
      <c r="H1135" s="24"/>
      <c r="I1135" s="5">
        <v>10.5</v>
      </c>
      <c r="J1135" s="5"/>
      <c r="L1135" s="22"/>
      <c r="M1135" s="24"/>
      <c r="N1135" s="24"/>
      <c r="O1135" s="24"/>
      <c r="P1135" s="4"/>
      <c r="Q1135" s="4"/>
      <c r="R1135" s="24"/>
      <c r="S1135" s="4"/>
      <c r="T1135" s="24" t="s">
        <v>709</v>
      </c>
      <c r="U1135" s="24" t="s">
        <v>743</v>
      </c>
    </row>
    <row r="1136" spans="1:22" x14ac:dyDescent="0.2">
      <c r="A1136">
        <v>8</v>
      </c>
      <c r="B1136">
        <v>8</v>
      </c>
      <c r="D1136" s="22" t="s">
        <v>811</v>
      </c>
      <c r="E1136" s="24" t="s">
        <v>24</v>
      </c>
      <c r="F1136" s="24">
        <v>95</v>
      </c>
      <c r="G1136" s="24">
        <v>95</v>
      </c>
      <c r="H1136" s="24"/>
      <c r="I1136" s="5">
        <v>-11.7</v>
      </c>
      <c r="J1136" s="5"/>
      <c r="L1136" s="22"/>
      <c r="M1136" s="24"/>
      <c r="N1136" s="24"/>
      <c r="O1136" s="24"/>
      <c r="P1136" s="4"/>
      <c r="Q1136" s="32"/>
      <c r="R1136" s="24"/>
      <c r="S1136" s="4"/>
      <c r="T1136" s="24" t="s">
        <v>398</v>
      </c>
      <c r="U1136" s="24" t="s">
        <v>342</v>
      </c>
      <c r="V1136" t="s">
        <v>562</v>
      </c>
    </row>
    <row r="1137" spans="1:22" x14ac:dyDescent="0.2">
      <c r="A1137">
        <v>9</v>
      </c>
      <c r="B1137">
        <v>9</v>
      </c>
      <c r="C1137">
        <v>1</v>
      </c>
      <c r="D1137" s="22" t="s">
        <v>820</v>
      </c>
      <c r="E1137" s="24" t="s">
        <v>492</v>
      </c>
      <c r="F1137" s="24">
        <v>95</v>
      </c>
      <c r="G1137" s="24">
        <v>94</v>
      </c>
      <c r="H1137" s="24">
        <v>79</v>
      </c>
      <c r="I1137" s="5">
        <v>-4.5</v>
      </c>
      <c r="J1137" s="5"/>
      <c r="L1137" s="22">
        <v>95</v>
      </c>
      <c r="M1137" s="24">
        <v>94</v>
      </c>
      <c r="N1137" s="24">
        <v>69.2</v>
      </c>
      <c r="O1137" s="24">
        <v>118</v>
      </c>
      <c r="P1137" s="4">
        <f t="shared" ref="P1137:P1147" si="20">ROUND(((M1137-N1137)*113/O1137),1)</f>
        <v>23.7</v>
      </c>
      <c r="Q1137" s="32"/>
      <c r="R1137" s="24"/>
      <c r="S1137" s="4"/>
      <c r="T1137" s="24" t="s">
        <v>385</v>
      </c>
      <c r="U1137" s="24" t="s">
        <v>380</v>
      </c>
      <c r="V1137" t="s">
        <v>802</v>
      </c>
    </row>
    <row r="1138" spans="1:22" x14ac:dyDescent="0.2">
      <c r="A1138">
        <v>10</v>
      </c>
      <c r="B1138">
        <v>10</v>
      </c>
      <c r="C1138">
        <v>2</v>
      </c>
      <c r="D1138" s="22" t="s">
        <v>847</v>
      </c>
      <c r="E1138" s="24" t="s">
        <v>848</v>
      </c>
      <c r="F1138" s="24">
        <v>100</v>
      </c>
      <c r="G1138" s="24">
        <v>100</v>
      </c>
      <c r="H1138" s="24">
        <v>83</v>
      </c>
      <c r="I1138" s="5">
        <v>-20</v>
      </c>
      <c r="J1138" s="5"/>
      <c r="L1138" s="22">
        <v>100</v>
      </c>
      <c r="M1138" s="24">
        <v>100</v>
      </c>
      <c r="N1138" s="24">
        <v>69.3</v>
      </c>
      <c r="O1138" s="24">
        <v>123</v>
      </c>
      <c r="P1138" s="4">
        <f t="shared" si="20"/>
        <v>28.2</v>
      </c>
      <c r="Q1138" s="4"/>
      <c r="R1138" s="24"/>
      <c r="S1138" s="4"/>
      <c r="T1138" s="24" t="s">
        <v>441</v>
      </c>
      <c r="U1138" s="24" t="s">
        <v>801</v>
      </c>
      <c r="V1138" t="s">
        <v>744</v>
      </c>
    </row>
    <row r="1139" spans="1:22" x14ac:dyDescent="0.2">
      <c r="A1139">
        <v>11</v>
      </c>
      <c r="B1139">
        <v>11</v>
      </c>
      <c r="C1139">
        <v>3</v>
      </c>
      <c r="D1139" s="22" t="s">
        <v>853</v>
      </c>
      <c r="E1139" s="24" t="s">
        <v>23</v>
      </c>
      <c r="F1139" s="24">
        <v>88</v>
      </c>
      <c r="G1139" s="24">
        <v>88</v>
      </c>
      <c r="H1139" s="24">
        <v>70</v>
      </c>
      <c r="I1139" s="5">
        <v>41.15</v>
      </c>
      <c r="J1139" s="4"/>
      <c r="L1139" s="22">
        <v>88</v>
      </c>
      <c r="M1139" s="24">
        <v>88</v>
      </c>
      <c r="N1139" s="24">
        <v>68.900000000000006</v>
      </c>
      <c r="O1139" s="24">
        <v>126</v>
      </c>
      <c r="P1139" s="4">
        <f t="shared" si="20"/>
        <v>17.100000000000001</v>
      </c>
      <c r="Q1139" s="4"/>
      <c r="R1139" s="24"/>
      <c r="S1139" s="4"/>
      <c r="T1139" s="24" t="s">
        <v>378</v>
      </c>
      <c r="U1139" s="24" t="s">
        <v>782</v>
      </c>
      <c r="V1139" s="24" t="s">
        <v>382</v>
      </c>
    </row>
    <row r="1140" spans="1:22" x14ac:dyDescent="0.2">
      <c r="A1140">
        <v>12</v>
      </c>
      <c r="B1140">
        <v>12</v>
      </c>
      <c r="C1140">
        <v>4</v>
      </c>
      <c r="D1140" s="22" t="s">
        <v>862</v>
      </c>
      <c r="E1140" s="24" t="s">
        <v>184</v>
      </c>
      <c r="F1140" s="24">
        <v>91</v>
      </c>
      <c r="G1140" s="24">
        <v>91</v>
      </c>
      <c r="H1140" s="24">
        <v>74</v>
      </c>
      <c r="I1140" s="5">
        <v>-13</v>
      </c>
      <c r="J1140" s="5"/>
      <c r="K1140" s="48"/>
      <c r="L1140" s="22">
        <v>91</v>
      </c>
      <c r="M1140" s="24">
        <v>91</v>
      </c>
      <c r="N1140" s="24">
        <v>69.3</v>
      </c>
      <c r="O1140" s="24">
        <v>123</v>
      </c>
      <c r="P1140" s="4">
        <f t="shared" si="20"/>
        <v>19.899999999999999</v>
      </c>
      <c r="Q1140" s="24"/>
      <c r="R1140" s="24"/>
      <c r="S1140" s="4"/>
      <c r="T1140" s="24" t="s">
        <v>711</v>
      </c>
      <c r="U1140" s="24" t="s">
        <v>699</v>
      </c>
      <c r="V1140" s="24" t="s">
        <v>861</v>
      </c>
    </row>
    <row r="1141" spans="1:22" x14ac:dyDescent="0.2">
      <c r="A1141">
        <v>13</v>
      </c>
      <c r="B1141">
        <v>13</v>
      </c>
      <c r="C1141">
        <v>5</v>
      </c>
      <c r="D1141" s="9" t="s">
        <v>865</v>
      </c>
      <c r="E1141" s="24" t="s">
        <v>24</v>
      </c>
      <c r="F1141" s="24">
        <v>92</v>
      </c>
      <c r="G1141" s="24">
        <v>92</v>
      </c>
      <c r="H1141" s="24">
        <v>75</v>
      </c>
      <c r="I1141" s="5">
        <v>-21</v>
      </c>
      <c r="J1141" s="5"/>
      <c r="L1141" s="22">
        <v>92</v>
      </c>
      <c r="M1141" s="24">
        <v>92</v>
      </c>
      <c r="N1141" s="24">
        <v>70</v>
      </c>
      <c r="O1141" s="24">
        <v>123</v>
      </c>
      <c r="P1141" s="4">
        <f t="shared" si="20"/>
        <v>20.2</v>
      </c>
      <c r="Q1141" s="24"/>
      <c r="R1141" s="24"/>
      <c r="S1141" s="4"/>
      <c r="T1141" s="24" t="s">
        <v>870</v>
      </c>
      <c r="U1141" s="24" t="s">
        <v>720</v>
      </c>
      <c r="V1141" s="24" t="s">
        <v>370</v>
      </c>
    </row>
    <row r="1142" spans="1:22" x14ac:dyDescent="0.2">
      <c r="A1142">
        <v>14</v>
      </c>
      <c r="B1142">
        <v>14</v>
      </c>
      <c r="C1142">
        <v>6</v>
      </c>
      <c r="D1142" s="22" t="s">
        <v>880</v>
      </c>
      <c r="E1142" s="24" t="s">
        <v>26</v>
      </c>
      <c r="F1142" s="24">
        <v>94</v>
      </c>
      <c r="G1142" s="24">
        <v>93</v>
      </c>
      <c r="H1142" s="24">
        <v>76</v>
      </c>
      <c r="I1142" s="5">
        <v>-18.5</v>
      </c>
      <c r="J1142" s="5"/>
      <c r="K1142" s="13" t="s">
        <v>882</v>
      </c>
      <c r="L1142" s="22">
        <v>94</v>
      </c>
      <c r="M1142" s="24">
        <v>93</v>
      </c>
      <c r="N1142" s="24">
        <v>70.2</v>
      </c>
      <c r="O1142" s="24">
        <v>128</v>
      </c>
      <c r="P1142" s="4">
        <f t="shared" si="20"/>
        <v>20.100000000000001</v>
      </c>
      <c r="Q1142" s="24"/>
      <c r="R1142" s="24"/>
      <c r="S1142" s="4"/>
      <c r="T1142" s="24" t="s">
        <v>883</v>
      </c>
      <c r="U1142" s="24" t="s">
        <v>884</v>
      </c>
      <c r="V1142" s="24" t="s">
        <v>373</v>
      </c>
    </row>
    <row r="1143" spans="1:22" x14ac:dyDescent="0.2">
      <c r="A1143">
        <v>15</v>
      </c>
      <c r="B1143">
        <v>15</v>
      </c>
      <c r="C1143">
        <v>7</v>
      </c>
      <c r="D1143" s="22" t="s">
        <v>892</v>
      </c>
      <c r="E1143" s="24" t="s">
        <v>492</v>
      </c>
      <c r="F1143" s="24">
        <v>83</v>
      </c>
      <c r="G1143" s="24">
        <v>83</v>
      </c>
      <c r="H1143" s="24">
        <v>66</v>
      </c>
      <c r="I1143" s="5">
        <v>73.7</v>
      </c>
      <c r="J1143" s="5"/>
      <c r="L1143" s="22">
        <v>83</v>
      </c>
      <c r="M1143" s="24">
        <v>83</v>
      </c>
      <c r="N1143" s="24">
        <v>69.2</v>
      </c>
      <c r="O1143" s="24">
        <v>118</v>
      </c>
      <c r="P1143" s="4">
        <f t="shared" si="20"/>
        <v>13.2</v>
      </c>
      <c r="Q1143" s="24"/>
      <c r="R1143" s="24"/>
      <c r="S1143" s="4"/>
      <c r="T1143" s="24" t="s">
        <v>745</v>
      </c>
      <c r="U1143" s="24" t="s">
        <v>460</v>
      </c>
    </row>
    <row r="1144" spans="1:22" ht="25.5" x14ac:dyDescent="0.2">
      <c r="A1144">
        <v>16</v>
      </c>
      <c r="B1144">
        <v>16</v>
      </c>
      <c r="C1144">
        <v>8</v>
      </c>
      <c r="D1144" s="22" t="s">
        <v>906</v>
      </c>
      <c r="E1144" s="24" t="s">
        <v>23</v>
      </c>
      <c r="F1144" s="24">
        <v>94</v>
      </c>
      <c r="G1144" s="24">
        <v>93</v>
      </c>
      <c r="H1144" s="24">
        <v>76</v>
      </c>
      <c r="I1144" s="5">
        <v>-11.1</v>
      </c>
      <c r="J1144" s="5"/>
      <c r="K1144" s="48" t="s">
        <v>919</v>
      </c>
      <c r="L1144" s="22">
        <v>94</v>
      </c>
      <c r="M1144" s="24">
        <v>93</v>
      </c>
      <c r="N1144" s="24">
        <v>68.900000000000006</v>
      </c>
      <c r="O1144" s="24">
        <v>126</v>
      </c>
      <c r="P1144" s="4">
        <f t="shared" si="20"/>
        <v>21.6</v>
      </c>
      <c r="Q1144" s="24"/>
      <c r="R1144" s="24"/>
      <c r="S1144" s="4"/>
      <c r="T1144" s="24" t="s">
        <v>708</v>
      </c>
      <c r="U1144" s="24" t="s">
        <v>401</v>
      </c>
      <c r="V1144" t="s">
        <v>917</v>
      </c>
    </row>
    <row r="1145" spans="1:22" x14ac:dyDescent="0.2">
      <c r="A1145">
        <v>17</v>
      </c>
      <c r="B1145">
        <v>17</v>
      </c>
      <c r="C1145">
        <v>9</v>
      </c>
      <c r="D1145" s="22" t="s">
        <v>926</v>
      </c>
      <c r="E1145" s="24" t="s">
        <v>24</v>
      </c>
      <c r="F1145" s="24">
        <v>87</v>
      </c>
      <c r="G1145" s="24">
        <v>86</v>
      </c>
      <c r="H1145" s="24">
        <v>70</v>
      </c>
      <c r="I1145" s="5">
        <v>6.85</v>
      </c>
      <c r="J1145" s="4"/>
      <c r="L1145" s="22">
        <v>87</v>
      </c>
      <c r="M1145" s="24">
        <v>86</v>
      </c>
      <c r="N1145" s="24">
        <v>70</v>
      </c>
      <c r="O1145" s="24">
        <v>123</v>
      </c>
      <c r="P1145" s="4">
        <f t="shared" si="20"/>
        <v>14.7</v>
      </c>
      <c r="Q1145" s="24"/>
      <c r="R1145" s="24"/>
      <c r="S1145" s="4"/>
      <c r="T1145" s="24" t="s">
        <v>735</v>
      </c>
      <c r="U1145" s="24" t="s">
        <v>717</v>
      </c>
      <c r="V1145" s="24"/>
    </row>
    <row r="1146" spans="1:22" x14ac:dyDescent="0.2">
      <c r="A1146">
        <v>18</v>
      </c>
      <c r="B1146">
        <v>18</v>
      </c>
      <c r="C1146">
        <v>10</v>
      </c>
      <c r="D1146" s="22" t="s">
        <v>933</v>
      </c>
      <c r="E1146" s="24" t="s">
        <v>492</v>
      </c>
      <c r="F1146" s="24">
        <v>89</v>
      </c>
      <c r="G1146" s="24">
        <v>85</v>
      </c>
      <c r="H1146" s="24">
        <v>73</v>
      </c>
      <c r="I1146" s="5">
        <v>8.5</v>
      </c>
      <c r="J1146" s="5"/>
      <c r="L1146" s="22">
        <v>89</v>
      </c>
      <c r="M1146" s="24">
        <v>85</v>
      </c>
      <c r="N1146" s="24">
        <v>69.2</v>
      </c>
      <c r="O1146" s="24">
        <v>118</v>
      </c>
      <c r="P1146" s="4">
        <f t="shared" si="20"/>
        <v>15.1</v>
      </c>
      <c r="Q1146" s="24"/>
      <c r="R1146" s="24"/>
      <c r="S1146" s="4"/>
      <c r="T1146" s="24" t="s">
        <v>901</v>
      </c>
      <c r="U1146" s="24" t="s">
        <v>904</v>
      </c>
      <c r="V1146" s="24"/>
    </row>
    <row r="1147" spans="1:22" x14ac:dyDescent="0.2">
      <c r="A1147">
        <v>19</v>
      </c>
      <c r="B1147">
        <v>19</v>
      </c>
      <c r="C1147">
        <v>11</v>
      </c>
      <c r="D1147" s="22" t="s">
        <v>941</v>
      </c>
      <c r="E1147" s="24" t="s">
        <v>492</v>
      </c>
      <c r="F1147" s="24">
        <v>89</v>
      </c>
      <c r="G1147" s="24">
        <v>86</v>
      </c>
      <c r="H1147" s="24">
        <v>73</v>
      </c>
      <c r="I1147" s="5">
        <v>-2.25</v>
      </c>
      <c r="J1147" s="5"/>
      <c r="L1147" s="22">
        <v>89</v>
      </c>
      <c r="M1147" s="24">
        <v>86</v>
      </c>
      <c r="N1147" s="24">
        <v>69.2</v>
      </c>
      <c r="O1147" s="24">
        <v>118</v>
      </c>
      <c r="P1147" s="4">
        <f t="shared" si="20"/>
        <v>16.100000000000001</v>
      </c>
      <c r="Q1147" s="24"/>
      <c r="R1147" s="24"/>
      <c r="S1147" s="4"/>
      <c r="T1147" s="24" t="s">
        <v>372</v>
      </c>
      <c r="U1147" s="24" t="s">
        <v>968</v>
      </c>
      <c r="V1147" s="24" t="s">
        <v>773</v>
      </c>
    </row>
    <row r="1148" spans="1:22" x14ac:dyDescent="0.2">
      <c r="A1148">
        <v>20</v>
      </c>
      <c r="B1148">
        <v>20</v>
      </c>
      <c r="C1148">
        <v>12</v>
      </c>
      <c r="D1148" s="22" t="s">
        <v>975</v>
      </c>
      <c r="E1148" s="24" t="s">
        <v>24</v>
      </c>
      <c r="F1148" s="24">
        <v>80</v>
      </c>
      <c r="G1148" s="24">
        <v>80</v>
      </c>
      <c r="H1148" s="24">
        <v>63</v>
      </c>
      <c r="I1148" s="5">
        <v>46</v>
      </c>
      <c r="J1148" s="5"/>
      <c r="L1148" s="24">
        <v>80</v>
      </c>
      <c r="M1148" s="24">
        <v>80</v>
      </c>
      <c r="N1148" s="24">
        <v>70</v>
      </c>
      <c r="O1148" s="24">
        <v>123</v>
      </c>
      <c r="P1148" s="33">
        <f t="shared" ref="P1148:P1170" si="21">ROUND(((M1148-N1148)*113/O1148),1)</f>
        <v>9.1999999999999993</v>
      </c>
      <c r="Q1148" s="24"/>
      <c r="R1148" s="24"/>
      <c r="S1148" s="4"/>
      <c r="T1148" s="24" t="s">
        <v>961</v>
      </c>
      <c r="U1148" s="24" t="s">
        <v>784</v>
      </c>
      <c r="V1148" s="24"/>
    </row>
    <row r="1149" spans="1:22" x14ac:dyDescent="0.2">
      <c r="A1149">
        <v>21</v>
      </c>
      <c r="B1149">
        <v>21</v>
      </c>
      <c r="C1149">
        <v>13</v>
      </c>
      <c r="D1149" s="22" t="s">
        <v>977</v>
      </c>
      <c r="E1149" s="24" t="s">
        <v>185</v>
      </c>
      <c r="F1149" s="24">
        <v>90</v>
      </c>
      <c r="G1149" s="24">
        <v>89</v>
      </c>
      <c r="H1149" s="24">
        <v>74</v>
      </c>
      <c r="I1149" s="5">
        <v>-3.85</v>
      </c>
      <c r="J1149" s="5"/>
      <c r="K1149" s="48"/>
      <c r="L1149" s="22">
        <v>90</v>
      </c>
      <c r="M1149" s="24">
        <v>89</v>
      </c>
      <c r="N1149" s="24">
        <v>69</v>
      </c>
      <c r="O1149" s="24">
        <v>123</v>
      </c>
      <c r="P1149" s="33">
        <f t="shared" si="21"/>
        <v>18.399999999999999</v>
      </c>
      <c r="Q1149" s="24"/>
      <c r="R1149" s="24"/>
      <c r="S1149" s="4"/>
      <c r="T1149" s="24" t="s">
        <v>397</v>
      </c>
      <c r="U1149" s="24" t="s">
        <v>800</v>
      </c>
      <c r="V1149" s="24"/>
    </row>
    <row r="1150" spans="1:22" x14ac:dyDescent="0.2">
      <c r="A1150">
        <v>22</v>
      </c>
      <c r="B1150">
        <v>22</v>
      </c>
      <c r="C1150">
        <v>14</v>
      </c>
      <c r="D1150" s="22" t="s">
        <v>1026</v>
      </c>
      <c r="E1150" s="24" t="s">
        <v>492</v>
      </c>
      <c r="F1150" s="24">
        <v>95</v>
      </c>
      <c r="G1150" s="24">
        <v>94</v>
      </c>
      <c r="H1150" s="24">
        <v>80</v>
      </c>
      <c r="I1150" s="5">
        <v>-17.25</v>
      </c>
      <c r="J1150" s="5"/>
      <c r="K1150" s="29"/>
      <c r="L1150" s="22">
        <v>95</v>
      </c>
      <c r="M1150" s="24">
        <v>94</v>
      </c>
      <c r="N1150" s="24">
        <v>69.2</v>
      </c>
      <c r="O1150" s="24">
        <v>118</v>
      </c>
      <c r="P1150" s="4">
        <f t="shared" si="21"/>
        <v>23.7</v>
      </c>
      <c r="Q1150" s="24"/>
      <c r="R1150" s="24"/>
      <c r="S1150" s="4"/>
      <c r="T1150" s="24" t="s">
        <v>891</v>
      </c>
      <c r="U1150" s="24" t="s">
        <v>726</v>
      </c>
      <c r="V1150" s="24" t="s">
        <v>983</v>
      </c>
    </row>
    <row r="1151" spans="1:22" x14ac:dyDescent="0.2">
      <c r="A1151">
        <v>23</v>
      </c>
      <c r="B1151">
        <v>23</v>
      </c>
      <c r="C1151">
        <v>15</v>
      </c>
      <c r="D1151" s="22" t="s">
        <v>1033</v>
      </c>
      <c r="E1151" s="24" t="s">
        <v>26</v>
      </c>
      <c r="F1151" s="24">
        <v>96</v>
      </c>
      <c r="G1151" s="24">
        <v>96</v>
      </c>
      <c r="H1151" s="24">
        <v>80</v>
      </c>
      <c r="I1151" s="5">
        <v>-21</v>
      </c>
      <c r="J1151" s="5"/>
      <c r="L1151" s="22">
        <v>96</v>
      </c>
      <c r="M1151" s="24">
        <v>96</v>
      </c>
      <c r="N1151" s="24">
        <v>70.2</v>
      </c>
      <c r="O1151" s="24">
        <v>128</v>
      </c>
      <c r="P1151" s="4">
        <f t="shared" si="21"/>
        <v>22.8</v>
      </c>
      <c r="Q1151" s="24"/>
      <c r="R1151" s="24"/>
      <c r="S1151" s="4"/>
      <c r="T1151" s="24" t="s">
        <v>733</v>
      </c>
      <c r="U1151" s="24" t="s">
        <v>718</v>
      </c>
      <c r="V1151" s="24"/>
    </row>
    <row r="1152" spans="1:22" x14ac:dyDescent="0.2">
      <c r="A1152">
        <v>24</v>
      </c>
      <c r="B1152">
        <v>24</v>
      </c>
      <c r="C1152">
        <v>16</v>
      </c>
      <c r="D1152" s="22" t="s">
        <v>1043</v>
      </c>
      <c r="E1152" s="24" t="s">
        <v>26</v>
      </c>
      <c r="F1152" s="24">
        <v>90</v>
      </c>
      <c r="G1152" s="24">
        <v>87</v>
      </c>
      <c r="H1152" s="24">
        <v>74</v>
      </c>
      <c r="I1152" s="5">
        <v>-16.05</v>
      </c>
      <c r="J1152" s="5"/>
      <c r="K1152" s="29" t="s">
        <v>1061</v>
      </c>
      <c r="L1152" s="22">
        <v>90</v>
      </c>
      <c r="M1152" s="24">
        <v>87</v>
      </c>
      <c r="N1152" s="24">
        <v>70.2</v>
      </c>
      <c r="O1152" s="24">
        <v>128</v>
      </c>
      <c r="P1152" s="4">
        <f t="shared" si="21"/>
        <v>14.8</v>
      </c>
      <c r="Q1152" s="24"/>
      <c r="R1152" s="24"/>
      <c r="S1152" s="4"/>
      <c r="T1152" s="24" t="s">
        <v>812</v>
      </c>
      <c r="U1152" s="24" t="s">
        <v>1062</v>
      </c>
      <c r="V1152" s="24" t="s">
        <v>1063</v>
      </c>
    </row>
    <row r="1153" spans="1:22" x14ac:dyDescent="0.2">
      <c r="A1153">
        <v>25</v>
      </c>
      <c r="B1153">
        <v>25</v>
      </c>
      <c r="C1153">
        <v>17</v>
      </c>
      <c r="D1153" s="22" t="s">
        <v>1069</v>
      </c>
      <c r="E1153" s="24" t="s">
        <v>23</v>
      </c>
      <c r="F1153" s="24">
        <v>89</v>
      </c>
      <c r="G1153" s="24">
        <v>88</v>
      </c>
      <c r="H1153" s="24">
        <v>74</v>
      </c>
      <c r="I1153" s="5">
        <v>-19.100000000000001</v>
      </c>
      <c r="J1153" s="5"/>
      <c r="L1153" s="22">
        <v>89</v>
      </c>
      <c r="M1153" s="24">
        <v>88</v>
      </c>
      <c r="N1153" s="24">
        <v>68.900000000000006</v>
      </c>
      <c r="O1153" s="24">
        <v>126</v>
      </c>
      <c r="P1153" s="4">
        <f t="shared" si="21"/>
        <v>17.100000000000001</v>
      </c>
      <c r="Q1153" s="24"/>
      <c r="R1153" s="24"/>
      <c r="S1153" s="4"/>
      <c r="T1153" s="24" t="s">
        <v>737</v>
      </c>
      <c r="U1153" s="24" t="s">
        <v>1018</v>
      </c>
      <c r="V1153" s="24" t="s">
        <v>897</v>
      </c>
    </row>
    <row r="1154" spans="1:22" x14ac:dyDescent="0.2">
      <c r="A1154">
        <v>26</v>
      </c>
      <c r="B1154">
        <v>26</v>
      </c>
      <c r="C1154">
        <v>18</v>
      </c>
      <c r="D1154" s="22" t="s">
        <v>1090</v>
      </c>
      <c r="E1154" s="24" t="s">
        <v>24</v>
      </c>
      <c r="F1154" s="24">
        <v>80</v>
      </c>
      <c r="G1154" s="24">
        <v>80</v>
      </c>
      <c r="H1154" s="24">
        <v>65</v>
      </c>
      <c r="I1154" s="5">
        <v>31.5</v>
      </c>
      <c r="J1154" s="4">
        <v>4</v>
      </c>
      <c r="K1154" s="13" t="s">
        <v>104</v>
      </c>
      <c r="L1154" s="22">
        <v>80</v>
      </c>
      <c r="M1154" s="24">
        <v>80</v>
      </c>
      <c r="N1154" s="24">
        <v>70</v>
      </c>
      <c r="O1154" s="24">
        <v>123</v>
      </c>
      <c r="P1154" s="4">
        <f t="shared" si="21"/>
        <v>9.1999999999999993</v>
      </c>
      <c r="Q1154" s="24"/>
      <c r="R1154" s="24"/>
      <c r="S1154" s="4"/>
      <c r="T1154" s="24" t="s">
        <v>387</v>
      </c>
      <c r="U1154" s="24" t="s">
        <v>1030</v>
      </c>
      <c r="V1154" s="24" t="s">
        <v>921</v>
      </c>
    </row>
    <row r="1155" spans="1:22" x14ac:dyDescent="0.2">
      <c r="A1155">
        <v>27</v>
      </c>
      <c r="B1155">
        <v>27</v>
      </c>
      <c r="C1155">
        <v>19</v>
      </c>
      <c r="D1155" s="22" t="s">
        <v>1118</v>
      </c>
      <c r="E1155" s="24" t="s">
        <v>26</v>
      </c>
      <c r="F1155" s="24">
        <v>99</v>
      </c>
      <c r="G1155" s="24">
        <v>96</v>
      </c>
      <c r="H1155" s="24">
        <v>83</v>
      </c>
      <c r="I1155" s="5">
        <v>-20</v>
      </c>
      <c r="J1155" s="5"/>
      <c r="K1155" s="15"/>
      <c r="L1155" s="24">
        <v>99</v>
      </c>
      <c r="M1155" s="24">
        <v>96</v>
      </c>
      <c r="N1155" s="24">
        <v>70.2</v>
      </c>
      <c r="O1155" s="24">
        <v>128</v>
      </c>
      <c r="P1155" s="4">
        <f t="shared" si="21"/>
        <v>22.8</v>
      </c>
      <c r="Q1155" s="24"/>
      <c r="R1155" s="24"/>
      <c r="S1155" s="4"/>
      <c r="T1155" s="24" t="s">
        <v>375</v>
      </c>
      <c r="U1155" s="24"/>
      <c r="V1155" s="24"/>
    </row>
    <row r="1156" spans="1:22" x14ac:dyDescent="0.2">
      <c r="A1156">
        <v>28</v>
      </c>
      <c r="B1156">
        <v>28</v>
      </c>
      <c r="C1156">
        <v>20</v>
      </c>
      <c r="D1156" s="22" t="s">
        <v>1128</v>
      </c>
      <c r="E1156" s="24" t="s">
        <v>185</v>
      </c>
      <c r="F1156" s="24">
        <v>94</v>
      </c>
      <c r="G1156" s="24">
        <v>90</v>
      </c>
      <c r="H1156" s="24">
        <v>79</v>
      </c>
      <c r="I1156" s="5">
        <v>-17.8</v>
      </c>
      <c r="J1156" s="5"/>
      <c r="L1156" s="24">
        <v>94</v>
      </c>
      <c r="M1156" s="24">
        <v>90</v>
      </c>
      <c r="N1156" s="24">
        <v>69</v>
      </c>
      <c r="O1156" s="24">
        <v>123</v>
      </c>
      <c r="P1156" s="4">
        <f t="shared" si="21"/>
        <v>19.3</v>
      </c>
      <c r="Q1156" s="24"/>
      <c r="R1156" s="24"/>
      <c r="S1156" s="4"/>
      <c r="T1156" s="24" t="s">
        <v>581</v>
      </c>
      <c r="U1156" s="24" t="s">
        <v>351</v>
      </c>
      <c r="V1156" s="24" t="s">
        <v>863</v>
      </c>
    </row>
    <row r="1157" spans="1:22" x14ac:dyDescent="0.2">
      <c r="A1157">
        <v>29</v>
      </c>
      <c r="B1157">
        <v>29</v>
      </c>
      <c r="C1157">
        <v>21</v>
      </c>
      <c r="D1157" s="22" t="s">
        <v>1143</v>
      </c>
      <c r="E1157" s="24" t="s">
        <v>492</v>
      </c>
      <c r="F1157" s="24">
        <v>86</v>
      </c>
      <c r="G1157" s="24">
        <v>84</v>
      </c>
      <c r="H1157" s="24">
        <v>71</v>
      </c>
      <c r="I1157" s="5">
        <v>-17.75</v>
      </c>
      <c r="J1157" s="5"/>
      <c r="L1157" s="24">
        <v>86</v>
      </c>
      <c r="M1157" s="24">
        <v>84</v>
      </c>
      <c r="N1157" s="24">
        <v>69.2</v>
      </c>
      <c r="O1157" s="24">
        <v>118</v>
      </c>
      <c r="P1157" s="33">
        <f t="shared" si="21"/>
        <v>14.2</v>
      </c>
      <c r="Q1157" s="24"/>
      <c r="R1157" s="24"/>
      <c r="S1157" s="4"/>
      <c r="T1157" s="24" t="s">
        <v>821</v>
      </c>
      <c r="U1157" s="24" t="s">
        <v>755</v>
      </c>
      <c r="V1157" s="24" t="s">
        <v>348</v>
      </c>
    </row>
    <row r="1158" spans="1:22" x14ac:dyDescent="0.2">
      <c r="A1158">
        <v>30</v>
      </c>
      <c r="B1158">
        <v>30</v>
      </c>
      <c r="C1158">
        <v>22</v>
      </c>
      <c r="D1158" s="22" t="s">
        <v>1159</v>
      </c>
      <c r="E1158" s="24" t="s">
        <v>24</v>
      </c>
      <c r="F1158" s="24">
        <v>85</v>
      </c>
      <c r="G1158" s="24">
        <v>85</v>
      </c>
      <c r="H1158" s="24">
        <v>70</v>
      </c>
      <c r="I1158" s="5">
        <v>-9</v>
      </c>
      <c r="J1158" s="5"/>
      <c r="L1158" s="24">
        <v>85</v>
      </c>
      <c r="M1158" s="24">
        <v>85</v>
      </c>
      <c r="N1158" s="24">
        <v>70</v>
      </c>
      <c r="O1158" s="24">
        <v>123</v>
      </c>
      <c r="P1158" s="33">
        <f t="shared" si="21"/>
        <v>13.8</v>
      </c>
      <c r="R1158" s="24"/>
      <c r="S1158" s="4"/>
      <c r="T1158" s="24" t="s">
        <v>903</v>
      </c>
      <c r="U1158" s="24" t="s">
        <v>769</v>
      </c>
      <c r="V1158" s="24" t="s">
        <v>381</v>
      </c>
    </row>
    <row r="1159" spans="1:22" x14ac:dyDescent="0.2">
      <c r="A1159">
        <v>31</v>
      </c>
      <c r="B1159">
        <v>31</v>
      </c>
      <c r="C1159">
        <v>23</v>
      </c>
      <c r="D1159" s="22" t="s">
        <v>1166</v>
      </c>
      <c r="E1159" s="24" t="s">
        <v>184</v>
      </c>
      <c r="F1159" s="24">
        <v>112</v>
      </c>
      <c r="G1159" s="24">
        <v>99</v>
      </c>
      <c r="H1159" s="24">
        <v>97</v>
      </c>
      <c r="I1159" s="5">
        <v>-12.05</v>
      </c>
      <c r="J1159" s="5"/>
      <c r="K1159" s="30" t="s">
        <v>1167</v>
      </c>
      <c r="L1159" s="24">
        <v>112</v>
      </c>
      <c r="M1159" s="24">
        <v>99</v>
      </c>
      <c r="N1159" s="24">
        <v>69.3</v>
      </c>
      <c r="O1159" s="24">
        <v>123</v>
      </c>
      <c r="P1159" s="4">
        <f t="shared" si="21"/>
        <v>27.3</v>
      </c>
      <c r="R1159" s="24"/>
      <c r="S1159" s="4"/>
      <c r="T1159" s="24" t="s">
        <v>751</v>
      </c>
      <c r="U1159" s="24" t="s">
        <v>925</v>
      </c>
      <c r="V1159" s="24" t="s">
        <v>1168</v>
      </c>
    </row>
    <row r="1160" spans="1:22" x14ac:dyDescent="0.2">
      <c r="A1160">
        <v>32</v>
      </c>
      <c r="B1160">
        <v>32</v>
      </c>
      <c r="C1160">
        <v>24</v>
      </c>
      <c r="D1160" s="22" t="s">
        <v>1171</v>
      </c>
      <c r="E1160" s="24" t="s">
        <v>23</v>
      </c>
      <c r="F1160" s="24">
        <v>99</v>
      </c>
      <c r="G1160" s="24">
        <v>98</v>
      </c>
      <c r="H1160" s="24">
        <v>84</v>
      </c>
      <c r="I1160" s="5">
        <v>-21.7</v>
      </c>
      <c r="J1160" s="5"/>
      <c r="K1160" s="29" t="s">
        <v>1182</v>
      </c>
      <c r="L1160" s="24">
        <v>99</v>
      </c>
      <c r="M1160" s="24">
        <v>98</v>
      </c>
      <c r="N1160" s="24">
        <v>68.900000000000006</v>
      </c>
      <c r="O1160" s="24">
        <v>126</v>
      </c>
      <c r="P1160" s="33">
        <f t="shared" si="21"/>
        <v>26.1</v>
      </c>
      <c r="R1160" s="24"/>
      <c r="S1160" s="4"/>
      <c r="T1160" s="24" t="s">
        <v>1183</v>
      </c>
      <c r="U1160" s="24" t="s">
        <v>764</v>
      </c>
      <c r="V1160" s="24" t="s">
        <v>997</v>
      </c>
    </row>
    <row r="1161" spans="1:22" x14ac:dyDescent="0.2">
      <c r="A1161">
        <v>33</v>
      </c>
      <c r="B1161">
        <v>33</v>
      </c>
      <c r="C1161">
        <v>25</v>
      </c>
      <c r="D1161" s="22" t="s">
        <v>1191</v>
      </c>
      <c r="E1161" s="24" t="s">
        <v>26</v>
      </c>
      <c r="F1161" s="24">
        <v>95</v>
      </c>
      <c r="G1161" s="24">
        <v>91</v>
      </c>
      <c r="H1161" s="24">
        <v>80</v>
      </c>
      <c r="I1161" s="5">
        <v>-1.85</v>
      </c>
      <c r="J1161" s="5"/>
      <c r="L1161" s="24">
        <v>95</v>
      </c>
      <c r="M1161" s="24">
        <v>91</v>
      </c>
      <c r="N1161" s="24">
        <v>70.2</v>
      </c>
      <c r="O1161" s="24">
        <v>128</v>
      </c>
      <c r="P1161" s="4">
        <f t="shared" si="21"/>
        <v>18.399999999999999</v>
      </c>
      <c r="R1161" s="24"/>
      <c r="S1161" s="4"/>
      <c r="T1161" s="24" t="s">
        <v>886</v>
      </c>
      <c r="U1161" s="24" t="s">
        <v>819</v>
      </c>
      <c r="V1161" s="24" t="s">
        <v>725</v>
      </c>
    </row>
    <row r="1162" spans="1:22" x14ac:dyDescent="0.2">
      <c r="A1162">
        <v>34</v>
      </c>
      <c r="B1162">
        <v>34</v>
      </c>
      <c r="C1162">
        <v>26</v>
      </c>
      <c r="D1162" s="22" t="s">
        <v>1195</v>
      </c>
      <c r="E1162" s="24" t="s">
        <v>492</v>
      </c>
      <c r="F1162" s="24">
        <v>92</v>
      </c>
      <c r="G1162" s="24">
        <v>92</v>
      </c>
      <c r="H1162" s="24">
        <v>78</v>
      </c>
      <c r="I1162" s="5">
        <v>-20.5</v>
      </c>
      <c r="J1162" s="5"/>
      <c r="L1162" s="24">
        <v>92</v>
      </c>
      <c r="M1162" s="24">
        <v>92</v>
      </c>
      <c r="N1162" s="24">
        <v>69.2</v>
      </c>
      <c r="O1162" s="24">
        <v>118</v>
      </c>
      <c r="P1162" s="33">
        <f t="shared" si="21"/>
        <v>21.8</v>
      </c>
      <c r="R1162" s="24"/>
      <c r="S1162" s="4"/>
      <c r="T1162" s="24" t="s">
        <v>1202</v>
      </c>
      <c r="U1162" s="24" t="s">
        <v>551</v>
      </c>
      <c r="V1162" s="24" t="s">
        <v>780</v>
      </c>
    </row>
    <row r="1163" spans="1:22" x14ac:dyDescent="0.2">
      <c r="A1163">
        <v>35</v>
      </c>
      <c r="B1163">
        <v>35</v>
      </c>
      <c r="C1163">
        <v>27</v>
      </c>
      <c r="D1163" s="22" t="s">
        <v>1212</v>
      </c>
      <c r="E1163" s="24" t="s">
        <v>548</v>
      </c>
      <c r="F1163" s="24">
        <v>91</v>
      </c>
      <c r="G1163" s="24">
        <v>91</v>
      </c>
      <c r="H1163" s="24">
        <v>75</v>
      </c>
      <c r="I1163" s="5">
        <v>-10</v>
      </c>
      <c r="J1163" s="5"/>
      <c r="K1163" s="29"/>
      <c r="L1163" s="34">
        <v>91</v>
      </c>
      <c r="M1163" s="24">
        <v>91</v>
      </c>
      <c r="N1163" s="24">
        <v>70.099999999999994</v>
      </c>
      <c r="O1163" s="24">
        <v>136</v>
      </c>
      <c r="P1163" s="33">
        <f t="shared" si="21"/>
        <v>17.399999999999999</v>
      </c>
      <c r="R1163" s="24"/>
      <c r="S1163" s="4"/>
      <c r="T1163" s="24" t="s">
        <v>1004</v>
      </c>
      <c r="U1163" s="24" t="s">
        <v>807</v>
      </c>
      <c r="V1163" s="24"/>
    </row>
    <row r="1164" spans="1:22" x14ac:dyDescent="0.2">
      <c r="A1164">
        <v>36</v>
      </c>
      <c r="B1164">
        <v>36</v>
      </c>
      <c r="C1164">
        <v>28</v>
      </c>
      <c r="D1164" s="22" t="s">
        <v>1234</v>
      </c>
      <c r="E1164" s="24" t="s">
        <v>24</v>
      </c>
      <c r="F1164" s="24">
        <v>87</v>
      </c>
      <c r="G1164" s="24">
        <v>87</v>
      </c>
      <c r="H1164" s="24">
        <v>73</v>
      </c>
      <c r="I1164" s="5">
        <v>-14.7</v>
      </c>
      <c r="J1164" s="5"/>
      <c r="L1164" s="24">
        <v>87</v>
      </c>
      <c r="M1164" s="24">
        <v>87</v>
      </c>
      <c r="N1164" s="24">
        <v>70</v>
      </c>
      <c r="O1164" s="24">
        <v>123</v>
      </c>
      <c r="P1164" s="33">
        <f t="shared" si="21"/>
        <v>15.6</v>
      </c>
      <c r="R1164" s="24"/>
      <c r="S1164" s="4"/>
      <c r="T1164" s="24" t="s">
        <v>1237</v>
      </c>
      <c r="U1164" s="24" t="s">
        <v>1236</v>
      </c>
      <c r="V1164" s="24" t="s">
        <v>1021</v>
      </c>
    </row>
    <row r="1165" spans="1:22" x14ac:dyDescent="0.2">
      <c r="A1165">
        <v>37</v>
      </c>
      <c r="B1165">
        <v>37</v>
      </c>
      <c r="C1165">
        <v>29</v>
      </c>
      <c r="D1165" s="22" t="s">
        <v>1249</v>
      </c>
      <c r="E1165" s="24" t="s">
        <v>23</v>
      </c>
      <c r="F1165" s="24">
        <v>92</v>
      </c>
      <c r="G1165" s="24">
        <v>90</v>
      </c>
      <c r="H1165" s="24">
        <v>77</v>
      </c>
      <c r="I1165" s="5">
        <v>-19</v>
      </c>
      <c r="J1165" s="5"/>
      <c r="L1165" s="24">
        <v>92</v>
      </c>
      <c r="M1165" s="24">
        <v>90</v>
      </c>
      <c r="N1165" s="24">
        <v>68.900000000000006</v>
      </c>
      <c r="O1165" s="24">
        <v>126</v>
      </c>
      <c r="P1165" s="4">
        <f t="shared" si="21"/>
        <v>18.899999999999999</v>
      </c>
      <c r="R1165" s="24"/>
      <c r="S1165" s="4"/>
      <c r="T1165" s="24" t="s">
        <v>1121</v>
      </c>
      <c r="U1165" s="24" t="s">
        <v>1027</v>
      </c>
      <c r="V1165" s="24"/>
    </row>
    <row r="1166" spans="1:22" x14ac:dyDescent="0.2">
      <c r="A1166">
        <v>38</v>
      </c>
      <c r="D1166" s="22" t="s">
        <v>1265</v>
      </c>
      <c r="E1166" s="24" t="s">
        <v>217</v>
      </c>
      <c r="F1166" s="24"/>
      <c r="G1166" s="24"/>
      <c r="H1166" s="24"/>
      <c r="I1166" s="5">
        <v>-17</v>
      </c>
      <c r="J1166" s="5"/>
      <c r="K1166" s="13" t="s">
        <v>1266</v>
      </c>
      <c r="L1166" s="24"/>
      <c r="M1166" s="24"/>
      <c r="N1166" s="24"/>
      <c r="O1166" s="24"/>
      <c r="P1166" s="4"/>
      <c r="T1166" s="24" t="s">
        <v>775</v>
      </c>
      <c r="U1166" s="24" t="s">
        <v>1087</v>
      </c>
      <c r="V1166" s="24" t="s">
        <v>878</v>
      </c>
    </row>
    <row r="1167" spans="1:22" x14ac:dyDescent="0.2">
      <c r="A1167">
        <v>39</v>
      </c>
      <c r="B1167">
        <v>38</v>
      </c>
      <c r="C1167">
        <v>30</v>
      </c>
      <c r="D1167" s="22" t="s">
        <v>1270</v>
      </c>
      <c r="E1167" s="24" t="s">
        <v>221</v>
      </c>
      <c r="F1167" s="24">
        <v>101</v>
      </c>
      <c r="G1167" s="24">
        <v>96</v>
      </c>
      <c r="H1167" s="24">
        <v>85</v>
      </c>
      <c r="I1167" s="5">
        <v>-21.5</v>
      </c>
      <c r="J1167" s="5"/>
      <c r="L1167" s="24">
        <v>101</v>
      </c>
      <c r="M1167" s="24">
        <v>96</v>
      </c>
      <c r="N1167" s="24">
        <v>71.099999999999994</v>
      </c>
      <c r="O1167" s="24">
        <v>137</v>
      </c>
      <c r="P1167" s="4">
        <f t="shared" si="21"/>
        <v>20.5</v>
      </c>
      <c r="T1167" s="24" t="s">
        <v>1277</v>
      </c>
      <c r="U1167" s="24" t="s">
        <v>845</v>
      </c>
      <c r="V1167" s="24" t="s">
        <v>1173</v>
      </c>
    </row>
    <row r="1168" spans="1:22" x14ac:dyDescent="0.2">
      <c r="A1168">
        <v>40</v>
      </c>
      <c r="B1168">
        <v>39</v>
      </c>
      <c r="C1168">
        <v>31</v>
      </c>
      <c r="D1168" s="22" t="s">
        <v>1272</v>
      </c>
      <c r="E1168" s="24" t="s">
        <v>217</v>
      </c>
      <c r="F1168" s="24">
        <v>97</v>
      </c>
      <c r="G1168" s="24">
        <v>96</v>
      </c>
      <c r="H1168" s="24">
        <v>81</v>
      </c>
      <c r="I1168" s="5">
        <v>-19</v>
      </c>
      <c r="J1168" s="5"/>
      <c r="L1168" s="24">
        <v>97</v>
      </c>
      <c r="M1168" s="24">
        <v>96</v>
      </c>
      <c r="N1168" s="24">
        <v>69.7</v>
      </c>
      <c r="O1168" s="24">
        <v>130</v>
      </c>
      <c r="P1168" s="4">
        <f t="shared" si="21"/>
        <v>22.9</v>
      </c>
      <c r="T1168" s="24" t="s">
        <v>1214</v>
      </c>
      <c r="U1168" s="24" t="s">
        <v>1169</v>
      </c>
      <c r="V1168" s="24" t="s">
        <v>356</v>
      </c>
    </row>
    <row r="1169" spans="1:24" x14ac:dyDescent="0.2">
      <c r="A1169">
        <v>41</v>
      </c>
      <c r="B1169">
        <v>40</v>
      </c>
      <c r="C1169">
        <v>32</v>
      </c>
      <c r="D1169" s="22" t="s">
        <v>1282</v>
      </c>
      <c r="E1169" s="24" t="s">
        <v>219</v>
      </c>
      <c r="F1169" s="24">
        <v>97</v>
      </c>
      <c r="G1169" s="24">
        <v>93</v>
      </c>
      <c r="H1169" s="24">
        <v>83</v>
      </c>
      <c r="I1169" s="5">
        <v>-22</v>
      </c>
      <c r="J1169" s="5"/>
      <c r="L1169" s="24">
        <v>97</v>
      </c>
      <c r="M1169" s="24">
        <v>93</v>
      </c>
      <c r="N1169" s="24">
        <v>68.900000000000006</v>
      </c>
      <c r="O1169" s="24">
        <v>126</v>
      </c>
      <c r="P1169" s="4">
        <f t="shared" si="21"/>
        <v>21.6</v>
      </c>
      <c r="T1169" s="24" t="s">
        <v>810</v>
      </c>
      <c r="U1169" s="24" t="s">
        <v>856</v>
      </c>
      <c r="V1169" s="24" t="s">
        <v>1257</v>
      </c>
    </row>
    <row r="1170" spans="1:24" x14ac:dyDescent="0.2">
      <c r="A1170">
        <v>42</v>
      </c>
      <c r="B1170">
        <v>41</v>
      </c>
      <c r="C1170">
        <v>33</v>
      </c>
      <c r="D1170" s="22" t="s">
        <v>1288</v>
      </c>
      <c r="E1170" s="24" t="s">
        <v>221</v>
      </c>
      <c r="F1170" s="24">
        <v>98</v>
      </c>
      <c r="G1170" s="24">
        <v>96</v>
      </c>
      <c r="H1170" s="24">
        <v>82</v>
      </c>
      <c r="I1170" s="5">
        <v>0.5</v>
      </c>
      <c r="J1170" s="5"/>
      <c r="L1170" s="24">
        <v>98</v>
      </c>
      <c r="M1170" s="24">
        <v>96</v>
      </c>
      <c r="N1170" s="24">
        <v>71.099999999999994</v>
      </c>
      <c r="O1170" s="24">
        <v>137</v>
      </c>
      <c r="P1170" s="4">
        <f t="shared" si="21"/>
        <v>20.5</v>
      </c>
      <c r="T1170" s="24" t="s">
        <v>815</v>
      </c>
      <c r="U1170" s="24" t="s">
        <v>1036</v>
      </c>
      <c r="V1170" s="24"/>
    </row>
    <row r="1171" spans="1:24" x14ac:dyDescent="0.2">
      <c r="A1171">
        <v>43</v>
      </c>
      <c r="D1171" s="22" t="s">
        <v>1293</v>
      </c>
      <c r="E1171" s="24" t="s">
        <v>215</v>
      </c>
      <c r="F1171" s="24"/>
      <c r="G1171" s="24"/>
      <c r="H1171" s="24"/>
      <c r="I1171" s="5"/>
      <c r="J1171" s="5"/>
      <c r="K1171" s="13" t="s">
        <v>1301</v>
      </c>
      <c r="L1171" s="24"/>
      <c r="M1171" s="24"/>
      <c r="N1171" s="24"/>
      <c r="O1171" s="24"/>
      <c r="P1171" s="4"/>
      <c r="T1171" s="24" t="s">
        <v>349</v>
      </c>
      <c r="U1171" s="24" t="s">
        <v>860</v>
      </c>
      <c r="V1171" s="24" t="s">
        <v>1311</v>
      </c>
    </row>
    <row r="1172" spans="1:24" x14ac:dyDescent="0.2">
      <c r="A1172">
        <v>44</v>
      </c>
      <c r="D1172" s="22" t="s">
        <v>1294</v>
      </c>
      <c r="E1172" s="24" t="s">
        <v>221</v>
      </c>
      <c r="F1172" s="24"/>
      <c r="G1172" s="24"/>
      <c r="H1172" s="24"/>
      <c r="I1172" s="5">
        <v>-6.35</v>
      </c>
      <c r="J1172" s="5"/>
      <c r="K1172" s="13" t="s">
        <v>1302</v>
      </c>
      <c r="L1172" s="24"/>
      <c r="M1172" s="24"/>
      <c r="N1172" s="24"/>
      <c r="O1172" s="24"/>
      <c r="P1172" s="4"/>
      <c r="T1172" s="24" t="s">
        <v>1017</v>
      </c>
      <c r="U1172" s="24" t="s">
        <v>1116</v>
      </c>
      <c r="V1172" s="24" t="s">
        <v>1279</v>
      </c>
      <c r="W1172" s="24" t="s">
        <v>734</v>
      </c>
      <c r="X1172" s="24" t="s">
        <v>738</v>
      </c>
    </row>
    <row r="1173" spans="1:24" x14ac:dyDescent="0.2">
      <c r="A1173">
        <v>45</v>
      </c>
      <c r="B1173">
        <v>42</v>
      </c>
      <c r="C1173">
        <v>34</v>
      </c>
      <c r="D1173" s="22" t="s">
        <v>1313</v>
      </c>
      <c r="E1173" s="24" t="s">
        <v>24</v>
      </c>
      <c r="F1173" s="24">
        <v>97</v>
      </c>
      <c r="G1173" s="24">
        <v>95</v>
      </c>
      <c r="H1173" s="24">
        <v>80</v>
      </c>
      <c r="I1173" s="5">
        <v>-21.7</v>
      </c>
      <c r="J1173" s="5"/>
      <c r="L1173" s="24">
        <v>97</v>
      </c>
      <c r="M1173" s="24">
        <v>95</v>
      </c>
      <c r="N1173" s="24">
        <v>70</v>
      </c>
      <c r="O1173" s="24">
        <v>123</v>
      </c>
      <c r="P1173" s="4">
        <f t="shared" ref="P1173:P1177" si="22">ROUND(((M1173-N1173)*113/O1173),1)</f>
        <v>23</v>
      </c>
      <c r="T1173" s="24" t="s">
        <v>960</v>
      </c>
      <c r="U1173" s="24" t="s">
        <v>859</v>
      </c>
      <c r="V1173" s="24"/>
    </row>
    <row r="1174" spans="1:24" x14ac:dyDescent="0.2">
      <c r="D1174" s="22" t="s">
        <v>1313</v>
      </c>
      <c r="E1174" s="24" t="s">
        <v>20</v>
      </c>
      <c r="F1174" s="24"/>
      <c r="G1174" s="24"/>
      <c r="I1174" s="5">
        <v>39</v>
      </c>
      <c r="J1174" s="5"/>
      <c r="K1174" s="29" t="s">
        <v>1221</v>
      </c>
      <c r="T1174" s="24"/>
      <c r="U1174" s="24"/>
      <c r="V1174" s="24"/>
    </row>
    <row r="1175" spans="1:24" x14ac:dyDescent="0.2">
      <c r="A1175">
        <v>46</v>
      </c>
      <c r="B1175">
        <v>43</v>
      </c>
      <c r="C1175">
        <v>35</v>
      </c>
      <c r="D1175" s="22" t="s">
        <v>1332</v>
      </c>
      <c r="E1175" s="24" t="s">
        <v>23</v>
      </c>
      <c r="F1175" s="24">
        <v>93</v>
      </c>
      <c r="G1175" s="24">
        <v>93</v>
      </c>
      <c r="H1175" s="24">
        <v>76</v>
      </c>
      <c r="I1175" s="5">
        <v>-19.25</v>
      </c>
      <c r="J1175" s="5"/>
      <c r="K1175" s="13" t="s">
        <v>1337</v>
      </c>
      <c r="L1175">
        <v>93</v>
      </c>
      <c r="M1175">
        <v>93</v>
      </c>
      <c r="N1175">
        <v>68.900000000000006</v>
      </c>
      <c r="O1175">
        <v>126</v>
      </c>
      <c r="P1175" s="4">
        <f t="shared" si="22"/>
        <v>21.6</v>
      </c>
      <c r="T1175" s="24" t="s">
        <v>1338</v>
      </c>
      <c r="U1175" s="24" t="s">
        <v>915</v>
      </c>
      <c r="V1175" s="24"/>
    </row>
    <row r="1176" spans="1:24" x14ac:dyDescent="0.2">
      <c r="A1176">
        <v>47</v>
      </c>
      <c r="B1176">
        <v>44</v>
      </c>
      <c r="C1176">
        <v>36</v>
      </c>
      <c r="D1176" s="22" t="s">
        <v>1349</v>
      </c>
      <c r="E1176" s="24" t="s">
        <v>24</v>
      </c>
      <c r="F1176" s="24">
        <v>92</v>
      </c>
      <c r="G1176" s="24">
        <v>89</v>
      </c>
      <c r="H1176" s="24">
        <v>75</v>
      </c>
      <c r="I1176" s="5">
        <v>-20</v>
      </c>
      <c r="J1176" s="5"/>
      <c r="L1176">
        <v>92</v>
      </c>
      <c r="M1176">
        <v>89</v>
      </c>
      <c r="N1176">
        <v>70</v>
      </c>
      <c r="O1176">
        <v>123</v>
      </c>
      <c r="P1176" s="4">
        <f t="shared" si="22"/>
        <v>17.5</v>
      </c>
      <c r="T1176" s="24" t="s">
        <v>1127</v>
      </c>
      <c r="U1176" s="24" t="s">
        <v>866</v>
      </c>
      <c r="V1176" s="24" t="s">
        <v>1352</v>
      </c>
    </row>
    <row r="1177" spans="1:24" x14ac:dyDescent="0.2">
      <c r="A1177">
        <v>48</v>
      </c>
      <c r="B1177">
        <v>45</v>
      </c>
      <c r="C1177">
        <v>37</v>
      </c>
      <c r="D1177" s="22" t="s">
        <v>1363</v>
      </c>
      <c r="E1177" s="24" t="s">
        <v>492</v>
      </c>
      <c r="F1177" s="24">
        <v>89</v>
      </c>
      <c r="G1177" s="24">
        <v>89</v>
      </c>
      <c r="H1177" s="24">
        <v>73</v>
      </c>
      <c r="I1177" s="5">
        <v>7.75</v>
      </c>
      <c r="J1177" s="5"/>
      <c r="L1177">
        <v>89</v>
      </c>
      <c r="M1177">
        <v>89</v>
      </c>
      <c r="N1177">
        <v>69.2</v>
      </c>
      <c r="O1177">
        <v>118</v>
      </c>
      <c r="P1177" s="4">
        <f t="shared" si="22"/>
        <v>19</v>
      </c>
      <c r="T1177" s="24" t="s">
        <v>1364</v>
      </c>
      <c r="U1177" s="24" t="s">
        <v>1042</v>
      </c>
      <c r="V1177" s="24" t="s">
        <v>1208</v>
      </c>
      <c r="W1177" s="24" t="s">
        <v>1005</v>
      </c>
    </row>
    <row r="1178" spans="1:24" x14ac:dyDescent="0.2">
      <c r="A1178">
        <v>49</v>
      </c>
      <c r="B1178">
        <v>46</v>
      </c>
      <c r="D1178" s="22" t="s">
        <v>1376</v>
      </c>
      <c r="E1178" s="24" t="s">
        <v>24</v>
      </c>
      <c r="F1178" s="24">
        <v>83</v>
      </c>
      <c r="G1178" s="24">
        <v>83</v>
      </c>
      <c r="I1178" s="5">
        <v>29.5</v>
      </c>
      <c r="J1178" s="5"/>
      <c r="K1178" s="13" t="s">
        <v>104</v>
      </c>
      <c r="T1178" s="24" t="s">
        <v>899</v>
      </c>
      <c r="U1178" s="24" t="s">
        <v>1246</v>
      </c>
    </row>
    <row r="1179" spans="1:24" x14ac:dyDescent="0.2">
      <c r="A1179">
        <v>50</v>
      </c>
      <c r="B1179">
        <v>47</v>
      </c>
      <c r="D1179" s="22" t="s">
        <v>1378</v>
      </c>
      <c r="E1179" s="24" t="s">
        <v>23</v>
      </c>
      <c r="F1179" s="24">
        <v>96</v>
      </c>
      <c r="G1179" s="24">
        <v>96</v>
      </c>
      <c r="I1179" s="5">
        <v>-17</v>
      </c>
      <c r="J1179" s="5"/>
      <c r="T1179" s="24" t="s">
        <v>963</v>
      </c>
      <c r="U1179" s="24" t="s">
        <v>1382</v>
      </c>
    </row>
    <row r="1180" spans="1:24" x14ac:dyDescent="0.2">
      <c r="A1180">
        <v>51</v>
      </c>
      <c r="B1180">
        <v>48</v>
      </c>
      <c r="D1180" s="22" t="s">
        <v>1392</v>
      </c>
      <c r="E1180" s="24" t="s">
        <v>24</v>
      </c>
      <c r="F1180" s="24">
        <v>84</v>
      </c>
      <c r="G1180" s="24">
        <v>84</v>
      </c>
      <c r="I1180" s="5">
        <v>2.5</v>
      </c>
      <c r="J1180" s="5"/>
      <c r="T1180" s="24" t="s">
        <v>1178</v>
      </c>
      <c r="U1180" s="24" t="s">
        <v>1393</v>
      </c>
      <c r="V1180" s="24" t="s">
        <v>1094</v>
      </c>
    </row>
    <row r="1181" spans="1:24" x14ac:dyDescent="0.2">
      <c r="D1181" s="22"/>
      <c r="E1181" s="24"/>
      <c r="F1181" s="24"/>
      <c r="G1181" s="24"/>
      <c r="I1181" s="5"/>
      <c r="J1181" s="5"/>
      <c r="T1181" s="24"/>
      <c r="U1181" s="24"/>
      <c r="V1181" s="24"/>
    </row>
    <row r="1182" spans="1:24" x14ac:dyDescent="0.2">
      <c r="D1182" s="22"/>
      <c r="E1182" s="24"/>
      <c r="F1182" s="24"/>
      <c r="G1182" s="24"/>
      <c r="I1182" s="5"/>
      <c r="J1182" s="5"/>
      <c r="T1182" s="24"/>
      <c r="U1182" s="24"/>
    </row>
    <row r="1183" spans="1:24" x14ac:dyDescent="0.2">
      <c r="I1183" s="5"/>
      <c r="J1183" s="5"/>
      <c r="T1183" s="24"/>
      <c r="U1183" s="24"/>
    </row>
    <row r="1184" spans="1:24" x14ac:dyDescent="0.2">
      <c r="I1184" s="5"/>
      <c r="J1184" s="5"/>
    </row>
    <row r="1185" spans="1:17" x14ac:dyDescent="0.2">
      <c r="I1185" s="5"/>
      <c r="J1185" s="5"/>
    </row>
    <row r="1186" spans="1:17" x14ac:dyDescent="0.2">
      <c r="I1186" s="5"/>
      <c r="J1186" s="5"/>
    </row>
    <row r="1187" spans="1:17" x14ac:dyDescent="0.2">
      <c r="I1187" s="5"/>
      <c r="J1187" s="5"/>
    </row>
    <row r="1188" spans="1:17" x14ac:dyDescent="0.2">
      <c r="I1188" s="5"/>
      <c r="J1188" s="5"/>
    </row>
    <row r="1189" spans="1:17" x14ac:dyDescent="0.2">
      <c r="I1189" s="5"/>
      <c r="J1189" s="5"/>
    </row>
    <row r="1190" spans="1:17" x14ac:dyDescent="0.2">
      <c r="I1190" s="5"/>
      <c r="J1190" s="5"/>
    </row>
    <row r="1191" spans="1:17" x14ac:dyDescent="0.2">
      <c r="I1191" s="5"/>
      <c r="J1191" s="5"/>
    </row>
    <row r="1192" spans="1:17" x14ac:dyDescent="0.2">
      <c r="I1192" s="5"/>
      <c r="J1192" s="5"/>
    </row>
    <row r="1193" spans="1:17" x14ac:dyDescent="0.2">
      <c r="I1193" s="5"/>
      <c r="J1193" s="5"/>
    </row>
    <row r="1194" spans="1:17" x14ac:dyDescent="0.2">
      <c r="I1194" s="5"/>
      <c r="J1194" s="5"/>
    </row>
    <row r="1195" spans="1:17" x14ac:dyDescent="0.2">
      <c r="I1195" s="5"/>
      <c r="J1195" s="5"/>
    </row>
    <row r="1196" spans="1:17" x14ac:dyDescent="0.2">
      <c r="I1196" s="5"/>
      <c r="J1196" s="5"/>
    </row>
    <row r="1197" spans="1:17" x14ac:dyDescent="0.2">
      <c r="I1197" s="5"/>
      <c r="J1197" s="5"/>
    </row>
    <row r="1198" spans="1:17" x14ac:dyDescent="0.2">
      <c r="I1198" s="5"/>
      <c r="J1198" s="5"/>
    </row>
    <row r="1199" spans="1:17" x14ac:dyDescent="0.2">
      <c r="I1199" s="5"/>
      <c r="J1199" s="5"/>
    </row>
    <row r="1200" spans="1:17" x14ac:dyDescent="0.2">
      <c r="A1200">
        <f>COUNT(A1109:A1199)</f>
        <v>51</v>
      </c>
      <c r="B1200">
        <f>COUNT(B1109:B1199)</f>
        <v>48</v>
      </c>
      <c r="C1200">
        <f>COUNT(C1109:C1199)</f>
        <v>37</v>
      </c>
      <c r="F1200">
        <f>AVERAGE(F1109:F1199)</f>
        <v>91.583333333333329</v>
      </c>
      <c r="G1200">
        <f>AVERAGE(G1109:G1199)</f>
        <v>90.270833333333329</v>
      </c>
      <c r="H1200">
        <f>AVERAGE(H1109:H1199)</f>
        <v>76.405405405405403</v>
      </c>
      <c r="I1200" s="5">
        <f>SUM(I1106:I1199)</f>
        <v>-198.74999999999997</v>
      </c>
      <c r="J1200" s="4">
        <f>SUM(J1106:J1199)</f>
        <v>4</v>
      </c>
      <c r="P1200" s="4">
        <f>SUM(Q1109:Q1118)</f>
        <v>163.30000000000001</v>
      </c>
      <c r="Q1200" s="4">
        <f>(P1200*0.096)-0.05</f>
        <v>15.626800000000001</v>
      </c>
    </row>
    <row r="1201" spans="1:19" ht="18" x14ac:dyDescent="0.25">
      <c r="A1201" s="3" t="s">
        <v>43</v>
      </c>
      <c r="C1201" s="11" t="s">
        <v>44</v>
      </c>
      <c r="D1201">
        <v>3484545</v>
      </c>
      <c r="K1201" s="15"/>
    </row>
    <row r="1202" spans="1:19" x14ac:dyDescent="0.2">
      <c r="A1202" t="s">
        <v>2</v>
      </c>
      <c r="D1202" s="4">
        <v>380</v>
      </c>
      <c r="E1202" t="s">
        <v>3</v>
      </c>
      <c r="F1202" s="4">
        <f>TRUNC(D1202*0.096,1)</f>
        <v>36.4</v>
      </c>
      <c r="H1202" s="4">
        <f>P1300</f>
        <v>461.5</v>
      </c>
    </row>
    <row r="1203" spans="1:19" x14ac:dyDescent="0.2">
      <c r="A1203" t="s">
        <v>4</v>
      </c>
      <c r="D1203" s="4">
        <v>380</v>
      </c>
      <c r="E1203" t="s">
        <v>5</v>
      </c>
      <c r="F1203" s="4">
        <f>TRUNC(D1203*0.096,1)</f>
        <v>36.4</v>
      </c>
    </row>
    <row r="1204" spans="1:19" x14ac:dyDescent="0.2">
      <c r="A1204" s="1" t="s">
        <v>9</v>
      </c>
      <c r="B1204" s="1" t="s">
        <v>6</v>
      </c>
      <c r="C1204" s="1" t="s">
        <v>7</v>
      </c>
      <c r="D1204" s="1" t="s">
        <v>10</v>
      </c>
      <c r="E1204" s="1" t="s">
        <v>11</v>
      </c>
      <c r="F1204" s="1" t="s">
        <v>12</v>
      </c>
      <c r="G1204" s="1" t="s">
        <v>13</v>
      </c>
      <c r="H1204" s="1" t="s">
        <v>7</v>
      </c>
      <c r="I1204" s="1" t="s">
        <v>14</v>
      </c>
      <c r="J1204" s="1" t="s">
        <v>258</v>
      </c>
      <c r="K1204" s="14" t="s">
        <v>125</v>
      </c>
      <c r="L1204" s="14" t="s">
        <v>12</v>
      </c>
      <c r="M1204" s="1" t="s">
        <v>13</v>
      </c>
      <c r="N1204" s="1" t="s">
        <v>15</v>
      </c>
      <c r="O1204" s="1" t="s">
        <v>16</v>
      </c>
      <c r="P1204" s="1" t="s">
        <v>18</v>
      </c>
      <c r="Q1204" s="1" t="s">
        <v>225</v>
      </c>
      <c r="R1204" s="1"/>
      <c r="S1204" s="1"/>
    </row>
    <row r="1206" spans="1:19" x14ac:dyDescent="0.2">
      <c r="D1206" s="2"/>
      <c r="E1206" t="s">
        <v>20</v>
      </c>
      <c r="I1206" s="5">
        <v>0</v>
      </c>
      <c r="J1206" s="5"/>
      <c r="K1206" s="14"/>
      <c r="L1206" s="4"/>
    </row>
    <row r="1207" spans="1:19" x14ac:dyDescent="0.2">
      <c r="E1207" t="s">
        <v>21</v>
      </c>
      <c r="I1207" s="5">
        <v>-12</v>
      </c>
      <c r="J1207" s="5"/>
      <c r="L1207" s="1"/>
    </row>
    <row r="1208" spans="1:19" x14ac:dyDescent="0.2">
      <c r="D1208" s="2"/>
      <c r="E1208" t="s">
        <v>22</v>
      </c>
      <c r="I1208" s="5">
        <v>0</v>
      </c>
      <c r="J1208" s="5"/>
    </row>
    <row r="1209" spans="1:19" x14ac:dyDescent="0.2">
      <c r="D1209" s="22" t="s">
        <v>431</v>
      </c>
      <c r="E1209" s="24" t="s">
        <v>367</v>
      </c>
      <c r="F1209" s="24"/>
      <c r="G1209" s="24"/>
      <c r="H1209" s="24"/>
      <c r="I1209" s="5"/>
      <c r="J1209" s="5"/>
      <c r="K1209" s="29"/>
      <c r="L1209" s="24">
        <v>136</v>
      </c>
      <c r="M1209" s="24">
        <v>135</v>
      </c>
      <c r="N1209" s="24">
        <v>70</v>
      </c>
      <c r="O1209" s="24">
        <v>122</v>
      </c>
      <c r="P1209" s="33">
        <f t="shared" ref="P1209:P1236" si="23">ROUND(((M1209-N1209)*113/O1209),1)</f>
        <v>60.2</v>
      </c>
      <c r="Q1209" s="4">
        <v>35.700000000000003</v>
      </c>
    </row>
    <row r="1210" spans="1:19" x14ac:dyDescent="0.2">
      <c r="D1210" s="22" t="s">
        <v>450</v>
      </c>
      <c r="E1210" s="24" t="s">
        <v>255</v>
      </c>
      <c r="F1210" s="24"/>
      <c r="G1210" s="24"/>
      <c r="H1210" s="24"/>
      <c r="I1210" s="5"/>
      <c r="J1210" s="5"/>
      <c r="L1210" s="36">
        <v>116</v>
      </c>
      <c r="M1210" s="24">
        <v>116</v>
      </c>
      <c r="N1210" s="24">
        <v>69.099999999999994</v>
      </c>
      <c r="O1210" s="24">
        <v>126</v>
      </c>
      <c r="P1210" s="4">
        <f t="shared" si="23"/>
        <v>42.1</v>
      </c>
      <c r="Q1210" s="4">
        <v>37.700000000000003</v>
      </c>
    </row>
    <row r="1211" spans="1:19" x14ac:dyDescent="0.2">
      <c r="D1211" s="22" t="s">
        <v>451</v>
      </c>
      <c r="E1211" s="24" t="s">
        <v>452</v>
      </c>
      <c r="F1211" s="24"/>
      <c r="G1211" s="24"/>
      <c r="H1211" s="24"/>
      <c r="I1211" s="5"/>
      <c r="J1211" s="5"/>
      <c r="L1211" s="36">
        <v>153</v>
      </c>
      <c r="M1211" s="24">
        <v>143</v>
      </c>
      <c r="N1211" s="24">
        <v>69.2</v>
      </c>
      <c r="O1211" s="24">
        <v>125</v>
      </c>
      <c r="P1211" s="4">
        <f t="shared" si="23"/>
        <v>66.7</v>
      </c>
      <c r="Q1211" s="4">
        <v>40.200000000000003</v>
      </c>
    </row>
    <row r="1212" spans="1:19" x14ac:dyDescent="0.2">
      <c r="D1212" s="22" t="s">
        <v>453</v>
      </c>
      <c r="E1212" s="24" t="s">
        <v>454</v>
      </c>
      <c r="F1212" s="24"/>
      <c r="G1212" s="24"/>
      <c r="H1212" s="24"/>
      <c r="I1212" s="5"/>
      <c r="J1212" s="4"/>
      <c r="L1212" s="34">
        <v>141</v>
      </c>
      <c r="M1212" s="24">
        <v>137</v>
      </c>
      <c r="N1212" s="24">
        <v>70.2</v>
      </c>
      <c r="O1212" s="24">
        <v>132</v>
      </c>
      <c r="P1212" s="4">
        <f t="shared" si="23"/>
        <v>57.2</v>
      </c>
      <c r="Q1212" s="4">
        <v>47.2</v>
      </c>
    </row>
    <row r="1213" spans="1:19" x14ac:dyDescent="0.2">
      <c r="D1213" s="22" t="s">
        <v>455</v>
      </c>
      <c r="E1213" s="24" t="s">
        <v>456</v>
      </c>
      <c r="F1213" s="24"/>
      <c r="G1213" s="24"/>
      <c r="H1213" s="24"/>
      <c r="I1213" s="5"/>
      <c r="J1213" s="5"/>
      <c r="L1213" s="34">
        <v>138</v>
      </c>
      <c r="M1213" s="24">
        <v>137</v>
      </c>
      <c r="N1213" s="24">
        <v>70.900000000000006</v>
      </c>
      <c r="O1213" s="24">
        <v>131</v>
      </c>
      <c r="P1213" s="4">
        <f t="shared" si="23"/>
        <v>57</v>
      </c>
      <c r="Q1213" s="4">
        <v>47.7</v>
      </c>
    </row>
    <row r="1214" spans="1:19" x14ac:dyDescent="0.2">
      <c r="D1214" s="22" t="s">
        <v>466</v>
      </c>
      <c r="E1214" s="24" t="s">
        <v>23</v>
      </c>
      <c r="F1214" s="24"/>
      <c r="G1214" s="24"/>
      <c r="H1214" s="24"/>
      <c r="I1214" s="5"/>
      <c r="J1214" s="5"/>
      <c r="L1214" s="34">
        <v>121</v>
      </c>
      <c r="M1214" s="24">
        <v>119</v>
      </c>
      <c r="N1214" s="24">
        <v>68.900000000000006</v>
      </c>
      <c r="O1214" s="24">
        <v>120</v>
      </c>
      <c r="P1214" s="4">
        <f t="shared" si="23"/>
        <v>47.2</v>
      </c>
      <c r="Q1214" s="4">
        <v>47.8</v>
      </c>
    </row>
    <row r="1215" spans="1:19" x14ac:dyDescent="0.2">
      <c r="D1215" s="22" t="s">
        <v>469</v>
      </c>
      <c r="E1215" s="24" t="s">
        <v>25</v>
      </c>
      <c r="F1215" s="24"/>
      <c r="G1215" s="24"/>
      <c r="H1215" s="24"/>
      <c r="I1215" s="5"/>
      <c r="J1215" s="5"/>
      <c r="K1215" s="29"/>
      <c r="L1215" s="36">
        <v>115</v>
      </c>
      <c r="M1215" s="24">
        <v>114</v>
      </c>
      <c r="N1215" s="24">
        <v>69.2</v>
      </c>
      <c r="O1215" s="24">
        <v>129</v>
      </c>
      <c r="P1215" s="4">
        <f t="shared" si="23"/>
        <v>39.200000000000003</v>
      </c>
      <c r="Q1215" s="4">
        <v>49.2</v>
      </c>
    </row>
    <row r="1216" spans="1:19" x14ac:dyDescent="0.2">
      <c r="D1216" s="22" t="s">
        <v>477</v>
      </c>
      <c r="E1216" s="24" t="s">
        <v>23</v>
      </c>
      <c r="F1216" s="24"/>
      <c r="G1216" s="24"/>
      <c r="H1216" s="24"/>
      <c r="I1216" s="5"/>
      <c r="J1216" s="5"/>
      <c r="K1216" s="46"/>
      <c r="L1216" s="36">
        <v>124</v>
      </c>
      <c r="M1216" s="24">
        <v>119</v>
      </c>
      <c r="N1216" s="24">
        <v>68.900000000000006</v>
      </c>
      <c r="O1216" s="24">
        <v>120</v>
      </c>
      <c r="P1216" s="4">
        <f t="shared" si="23"/>
        <v>47.2</v>
      </c>
      <c r="Q1216" s="4">
        <v>49.8</v>
      </c>
    </row>
    <row r="1217" spans="1:22" x14ac:dyDescent="0.2">
      <c r="D1217" s="22" t="s">
        <v>480</v>
      </c>
      <c r="E1217" s="24" t="s">
        <v>25</v>
      </c>
      <c r="F1217" s="24"/>
      <c r="G1217" s="24"/>
      <c r="H1217" s="24"/>
      <c r="I1217" s="5"/>
      <c r="J1217" s="5"/>
      <c r="L1217" s="36">
        <v>111</v>
      </c>
      <c r="M1217" s="24">
        <v>110</v>
      </c>
      <c r="N1217" s="24">
        <v>69.2</v>
      </c>
      <c r="O1217" s="24">
        <v>129</v>
      </c>
      <c r="P1217" s="4">
        <f t="shared" si="23"/>
        <v>35.700000000000003</v>
      </c>
      <c r="Q1217" s="4">
        <v>52.5</v>
      </c>
    </row>
    <row r="1218" spans="1:22" x14ac:dyDescent="0.2">
      <c r="D1218" s="22" t="s">
        <v>482</v>
      </c>
      <c r="E1218" s="24" t="s">
        <v>386</v>
      </c>
      <c r="F1218" s="24"/>
      <c r="G1218" s="24"/>
      <c r="H1218" s="24"/>
      <c r="I1218" s="5"/>
      <c r="J1218" s="5"/>
      <c r="K1218" s="29"/>
      <c r="L1218" s="34">
        <v>132</v>
      </c>
      <c r="M1218" s="24">
        <v>129</v>
      </c>
      <c r="N1218" s="24">
        <v>69</v>
      </c>
      <c r="O1218" s="24">
        <v>125</v>
      </c>
      <c r="P1218" s="4">
        <f t="shared" si="23"/>
        <v>54.2</v>
      </c>
      <c r="Q1218" s="4">
        <v>53.7</v>
      </c>
    </row>
    <row r="1219" spans="1:22" x14ac:dyDescent="0.2">
      <c r="D1219" s="22" t="s">
        <v>489</v>
      </c>
      <c r="E1219" s="24" t="s">
        <v>24</v>
      </c>
      <c r="F1219" s="24"/>
      <c r="G1219" s="24"/>
      <c r="H1219" s="24"/>
      <c r="I1219" s="5"/>
      <c r="J1219" s="5"/>
      <c r="L1219" s="34">
        <v>112</v>
      </c>
      <c r="M1219" s="24">
        <v>111</v>
      </c>
      <c r="N1219" s="24">
        <v>70</v>
      </c>
      <c r="O1219" s="24">
        <v>123</v>
      </c>
      <c r="P1219" s="4">
        <f t="shared" si="23"/>
        <v>37.700000000000003</v>
      </c>
      <c r="Q1219" s="4">
        <v>53.8</v>
      </c>
    </row>
    <row r="1220" spans="1:22" x14ac:dyDescent="0.2">
      <c r="D1220" s="22" t="s">
        <v>499</v>
      </c>
      <c r="E1220" s="24" t="s">
        <v>365</v>
      </c>
      <c r="F1220" s="24"/>
      <c r="G1220" s="24"/>
      <c r="H1220" s="24"/>
      <c r="I1220" s="5"/>
      <c r="J1220" s="5"/>
      <c r="K1220" s="29"/>
      <c r="L1220" s="34">
        <v>117</v>
      </c>
      <c r="M1220" s="24">
        <v>117</v>
      </c>
      <c r="N1220" s="24">
        <v>69.7</v>
      </c>
      <c r="O1220" s="24">
        <v>133</v>
      </c>
      <c r="P1220" s="33">
        <f t="shared" si="23"/>
        <v>40.200000000000003</v>
      </c>
      <c r="Q1220" s="4">
        <v>53.9</v>
      </c>
    </row>
    <row r="1221" spans="1:22" x14ac:dyDescent="0.2">
      <c r="D1221" s="22" t="s">
        <v>535</v>
      </c>
      <c r="E1221" s="24" t="s">
        <v>492</v>
      </c>
      <c r="F1221" s="24"/>
      <c r="G1221" s="24"/>
      <c r="H1221" s="24"/>
      <c r="I1221" s="5"/>
      <c r="J1221" s="5"/>
      <c r="K1221" s="29"/>
      <c r="L1221" s="34">
        <v>126</v>
      </c>
      <c r="M1221" s="24">
        <v>124</v>
      </c>
      <c r="N1221" s="24">
        <v>69.2</v>
      </c>
      <c r="O1221" s="24">
        <v>118</v>
      </c>
      <c r="P1221" s="4">
        <f t="shared" si="23"/>
        <v>52.5</v>
      </c>
      <c r="Q1221" s="4">
        <v>54.2</v>
      </c>
    </row>
    <row r="1222" spans="1:22" x14ac:dyDescent="0.2">
      <c r="D1222" s="22" t="s">
        <v>583</v>
      </c>
      <c r="E1222" s="24" t="s">
        <v>584</v>
      </c>
      <c r="F1222" s="24"/>
      <c r="G1222" s="24"/>
      <c r="H1222" s="24"/>
      <c r="I1222" s="5"/>
      <c r="J1222" s="5"/>
      <c r="L1222" s="36">
        <v>135</v>
      </c>
      <c r="M1222" s="24">
        <v>132</v>
      </c>
      <c r="N1222" s="24">
        <v>69.2</v>
      </c>
      <c r="O1222" s="24">
        <v>126</v>
      </c>
      <c r="P1222" s="4">
        <f t="shared" si="23"/>
        <v>56.3</v>
      </c>
      <c r="Q1222" s="4">
        <v>56.3</v>
      </c>
    </row>
    <row r="1223" spans="1:22" x14ac:dyDescent="0.2">
      <c r="D1223" s="22" t="s">
        <v>568</v>
      </c>
      <c r="E1223" s="24" t="s">
        <v>585</v>
      </c>
      <c r="F1223" s="24"/>
      <c r="G1223" s="24"/>
      <c r="H1223" s="24"/>
      <c r="I1223" s="5"/>
      <c r="J1223" s="5"/>
      <c r="L1223" s="36">
        <v>166</v>
      </c>
      <c r="M1223" s="24">
        <v>154</v>
      </c>
      <c r="N1223" s="24">
        <v>71.099999999999994</v>
      </c>
      <c r="O1223" s="24">
        <v>127</v>
      </c>
      <c r="P1223" s="4">
        <f t="shared" si="23"/>
        <v>73.8</v>
      </c>
      <c r="Q1223" s="4">
        <v>57.3</v>
      </c>
    </row>
    <row r="1224" spans="1:22" x14ac:dyDescent="0.2">
      <c r="D1224" s="22" t="s">
        <v>570</v>
      </c>
      <c r="E1224" s="24" t="s">
        <v>586</v>
      </c>
      <c r="F1224" s="24"/>
      <c r="G1224" s="24"/>
      <c r="H1224" s="24"/>
      <c r="I1224" s="5"/>
      <c r="J1224" s="4"/>
      <c r="L1224" s="34">
        <v>136</v>
      </c>
      <c r="M1224" s="24">
        <v>136</v>
      </c>
      <c r="N1224" s="24">
        <v>70.099999999999994</v>
      </c>
      <c r="O1224" s="24">
        <v>127</v>
      </c>
      <c r="P1224" s="4">
        <f t="shared" si="23"/>
        <v>58.6</v>
      </c>
      <c r="Q1224" s="4">
        <v>58.6</v>
      </c>
    </row>
    <row r="1225" spans="1:22" x14ac:dyDescent="0.2">
      <c r="D1225" s="22" t="s">
        <v>572</v>
      </c>
      <c r="E1225" s="24" t="s">
        <v>587</v>
      </c>
      <c r="F1225" s="24"/>
      <c r="G1225" s="24"/>
      <c r="H1225" s="24"/>
      <c r="I1225" s="5"/>
      <c r="J1225" s="5"/>
      <c r="L1225" s="34">
        <v>134</v>
      </c>
      <c r="M1225" s="24">
        <v>134</v>
      </c>
      <c r="N1225" s="24">
        <v>70.099999999999994</v>
      </c>
      <c r="O1225" s="24">
        <v>126</v>
      </c>
      <c r="P1225" s="4">
        <f t="shared" si="23"/>
        <v>57.3</v>
      </c>
      <c r="Q1225" s="4">
        <v>59.4</v>
      </c>
    </row>
    <row r="1226" spans="1:22" x14ac:dyDescent="0.2">
      <c r="D1226" s="22" t="s">
        <v>574</v>
      </c>
      <c r="E1226" s="24" t="s">
        <v>99</v>
      </c>
      <c r="F1226" s="24"/>
      <c r="G1226" s="24"/>
      <c r="H1226" s="24"/>
      <c r="I1226" s="5"/>
      <c r="J1226" s="5"/>
      <c r="L1226" s="34">
        <v>145</v>
      </c>
      <c r="M1226" s="24">
        <v>140</v>
      </c>
      <c r="N1226" s="24">
        <v>71.099999999999994</v>
      </c>
      <c r="O1226" s="24">
        <v>131</v>
      </c>
      <c r="P1226" s="4">
        <f t="shared" si="23"/>
        <v>59.4</v>
      </c>
      <c r="Q1226" s="4">
        <v>62.6</v>
      </c>
    </row>
    <row r="1227" spans="1:22" x14ac:dyDescent="0.2">
      <c r="D1227" s="22" t="s">
        <v>595</v>
      </c>
      <c r="E1227" s="24" t="s">
        <v>23</v>
      </c>
      <c r="F1227" s="24"/>
      <c r="G1227" s="24"/>
      <c r="H1227" s="24"/>
      <c r="I1227" s="5"/>
      <c r="J1227" s="5"/>
      <c r="K1227" s="29"/>
      <c r="L1227" s="36">
        <v>134</v>
      </c>
      <c r="M1227" s="24">
        <v>126</v>
      </c>
      <c r="N1227" s="24">
        <v>68.900000000000006</v>
      </c>
      <c r="O1227" s="24">
        <v>120</v>
      </c>
      <c r="P1227" s="4">
        <f t="shared" si="23"/>
        <v>53.8</v>
      </c>
      <c r="Q1227" s="4">
        <v>65.8</v>
      </c>
    </row>
    <row r="1228" spans="1:22" x14ac:dyDescent="0.2">
      <c r="D1228" s="22" t="s">
        <v>603</v>
      </c>
      <c r="E1228" s="24" t="s">
        <v>24</v>
      </c>
      <c r="F1228" s="24"/>
      <c r="G1228" s="24"/>
      <c r="H1228" s="24"/>
      <c r="I1228" s="5"/>
      <c r="J1228" s="5"/>
      <c r="K1228" s="46"/>
      <c r="L1228" s="36">
        <v>123</v>
      </c>
      <c r="M1228" s="24">
        <v>122</v>
      </c>
      <c r="N1228" s="24">
        <v>70</v>
      </c>
      <c r="O1228" s="24">
        <v>123</v>
      </c>
      <c r="P1228" s="4">
        <f t="shared" si="23"/>
        <v>47.8</v>
      </c>
      <c r="Q1228" s="4">
        <v>73.8</v>
      </c>
    </row>
    <row r="1229" spans="1:22" x14ac:dyDescent="0.2">
      <c r="A1229">
        <v>1</v>
      </c>
      <c r="B1229">
        <v>1</v>
      </c>
      <c r="C1229">
        <v>1</v>
      </c>
      <c r="D1229" s="22" t="s">
        <v>865</v>
      </c>
      <c r="E1229" s="24" t="s">
        <v>24</v>
      </c>
      <c r="F1229" s="24">
        <v>124</v>
      </c>
      <c r="G1229" s="24">
        <v>124</v>
      </c>
      <c r="H1229" s="24">
        <v>84</v>
      </c>
      <c r="I1229" s="5">
        <v>-14.5</v>
      </c>
      <c r="J1229" s="5"/>
      <c r="L1229" s="36">
        <v>124</v>
      </c>
      <c r="M1229" s="24">
        <v>124</v>
      </c>
      <c r="N1229" s="24">
        <v>70</v>
      </c>
      <c r="O1229" s="24">
        <v>124</v>
      </c>
      <c r="P1229" s="4">
        <f t="shared" si="23"/>
        <v>49.2</v>
      </c>
      <c r="Q1229" s="4"/>
      <c r="T1229" t="s">
        <v>662</v>
      </c>
      <c r="U1229" t="s">
        <v>380</v>
      </c>
      <c r="V1229" t="s">
        <v>348</v>
      </c>
    </row>
    <row r="1230" spans="1:22" x14ac:dyDescent="0.2">
      <c r="A1230">
        <v>2</v>
      </c>
      <c r="B1230">
        <v>2</v>
      </c>
      <c r="C1230">
        <v>2</v>
      </c>
      <c r="D1230" s="22" t="s">
        <v>941</v>
      </c>
      <c r="E1230" s="24" t="s">
        <v>492</v>
      </c>
      <c r="F1230" s="24">
        <v>120</v>
      </c>
      <c r="G1230" s="24">
        <v>119</v>
      </c>
      <c r="H1230" s="24">
        <v>82</v>
      </c>
      <c r="I1230" s="5">
        <v>-21.5</v>
      </c>
      <c r="J1230" s="5"/>
      <c r="L1230" s="36">
        <v>120</v>
      </c>
      <c r="M1230" s="24">
        <v>119</v>
      </c>
      <c r="N1230" s="24">
        <v>69.2</v>
      </c>
      <c r="O1230" s="24">
        <v>118</v>
      </c>
      <c r="P1230" s="4">
        <f t="shared" si="23"/>
        <v>47.7</v>
      </c>
      <c r="Q1230" s="4"/>
      <c r="T1230" t="s">
        <v>378</v>
      </c>
      <c r="U1230" t="s">
        <v>434</v>
      </c>
      <c r="V1230" t="s">
        <v>764</v>
      </c>
    </row>
    <row r="1231" spans="1:22" x14ac:dyDescent="0.2">
      <c r="A1231">
        <v>3</v>
      </c>
      <c r="B1231">
        <v>3</v>
      </c>
      <c r="C1231">
        <v>3</v>
      </c>
      <c r="D1231" s="23" t="s">
        <v>979</v>
      </c>
      <c r="E1231" s="25" t="s">
        <v>980</v>
      </c>
      <c r="F1231" s="25">
        <v>138</v>
      </c>
      <c r="G1231" s="25">
        <v>130</v>
      </c>
      <c r="H1231" s="25">
        <v>95</v>
      </c>
      <c r="I1231" s="5">
        <v>-14.25</v>
      </c>
      <c r="J1231" s="4"/>
      <c r="L1231" s="34">
        <v>138</v>
      </c>
      <c r="M1231" s="25">
        <v>130</v>
      </c>
      <c r="N1231" s="25">
        <v>71.8</v>
      </c>
      <c r="O1231" s="25">
        <v>132</v>
      </c>
      <c r="P1231" s="4">
        <f t="shared" si="23"/>
        <v>49.8</v>
      </c>
      <c r="Q1231" s="4"/>
      <c r="R1231" s="24"/>
      <c r="S1231" s="4"/>
      <c r="T1231" t="s">
        <v>357</v>
      </c>
      <c r="U1231" t="s">
        <v>816</v>
      </c>
    </row>
    <row r="1232" spans="1:22" x14ac:dyDescent="0.2">
      <c r="A1232">
        <v>4</v>
      </c>
      <c r="B1232">
        <v>4</v>
      </c>
      <c r="C1232">
        <v>4</v>
      </c>
      <c r="D1232" s="23" t="s">
        <v>1053</v>
      </c>
      <c r="E1232" s="25" t="s">
        <v>26</v>
      </c>
      <c r="F1232" s="25">
        <v>131</v>
      </c>
      <c r="G1232" s="25">
        <v>131</v>
      </c>
      <c r="H1232" s="25">
        <v>90</v>
      </c>
      <c r="I1232" s="5">
        <v>-24</v>
      </c>
      <c r="J1232" s="5"/>
      <c r="L1232" s="34">
        <v>131</v>
      </c>
      <c r="M1232" s="25">
        <v>131</v>
      </c>
      <c r="N1232" s="25">
        <v>70.2</v>
      </c>
      <c r="O1232" s="25">
        <v>128</v>
      </c>
      <c r="P1232" s="4">
        <f t="shared" si="23"/>
        <v>53.7</v>
      </c>
      <c r="Q1232" s="24"/>
      <c r="R1232" s="24"/>
      <c r="S1232" s="4"/>
      <c r="T1232" s="24" t="s">
        <v>397</v>
      </c>
      <c r="U1232" s="24" t="s">
        <v>861</v>
      </c>
      <c r="V1232" s="24" t="s">
        <v>382</v>
      </c>
    </row>
    <row r="1233" spans="1:22" x14ac:dyDescent="0.2">
      <c r="A1233">
        <v>5</v>
      </c>
      <c r="B1233">
        <v>5</v>
      </c>
      <c r="C1233">
        <v>5</v>
      </c>
      <c r="D1233" s="23" t="s">
        <v>1106</v>
      </c>
      <c r="E1233" s="25" t="s">
        <v>407</v>
      </c>
      <c r="F1233" s="25">
        <v>143</v>
      </c>
      <c r="G1233" s="25">
        <v>140</v>
      </c>
      <c r="H1233" s="25">
        <v>102</v>
      </c>
      <c r="I1233" s="5">
        <v>-20</v>
      </c>
      <c r="J1233" s="5"/>
      <c r="L1233" s="34">
        <v>143</v>
      </c>
      <c r="M1233" s="25">
        <v>140</v>
      </c>
      <c r="N1233" s="25">
        <v>69.7</v>
      </c>
      <c r="O1233" s="25">
        <v>127</v>
      </c>
      <c r="P1233" s="4">
        <f t="shared" si="23"/>
        <v>62.6</v>
      </c>
      <c r="Q1233" s="24"/>
      <c r="R1233" s="24"/>
      <c r="S1233" s="4"/>
      <c r="T1233" s="24" t="s">
        <v>376</v>
      </c>
      <c r="U1233" s="24" t="s">
        <v>552</v>
      </c>
      <c r="V1233" s="24" t="s">
        <v>356</v>
      </c>
    </row>
    <row r="1234" spans="1:22" x14ac:dyDescent="0.2">
      <c r="A1234">
        <v>6</v>
      </c>
      <c r="D1234" s="23" t="s">
        <v>1106</v>
      </c>
      <c r="E1234" s="25" t="s">
        <v>407</v>
      </c>
      <c r="F1234" s="24"/>
      <c r="G1234" s="24"/>
      <c r="H1234" s="24"/>
      <c r="I1234" s="5">
        <v>-3.5</v>
      </c>
      <c r="J1234" s="5"/>
      <c r="K1234" s="29"/>
      <c r="L1234" s="36"/>
      <c r="M1234" s="24"/>
      <c r="N1234" s="24"/>
      <c r="O1234" s="24"/>
      <c r="P1234" s="4"/>
      <c r="Q1234" s="24"/>
      <c r="R1234" s="24"/>
      <c r="S1234" s="4"/>
      <c r="T1234" s="24" t="s">
        <v>700</v>
      </c>
      <c r="U1234" s="24" t="s">
        <v>383</v>
      </c>
    </row>
    <row r="1235" spans="1:22" x14ac:dyDescent="0.2">
      <c r="A1235">
        <v>7</v>
      </c>
      <c r="B1235">
        <v>6</v>
      </c>
      <c r="C1235">
        <v>6</v>
      </c>
      <c r="D1235" s="23" t="s">
        <v>1101</v>
      </c>
      <c r="E1235" s="25" t="s">
        <v>485</v>
      </c>
      <c r="F1235" s="25">
        <v>135</v>
      </c>
      <c r="G1235" s="25">
        <v>135</v>
      </c>
      <c r="H1235" s="25">
        <v>98</v>
      </c>
      <c r="I1235" s="5">
        <v>-20</v>
      </c>
      <c r="J1235" s="5"/>
      <c r="K1235" s="46"/>
      <c r="L1235" s="36">
        <v>135</v>
      </c>
      <c r="M1235" s="24">
        <v>135</v>
      </c>
      <c r="N1235" s="24">
        <v>67.5</v>
      </c>
      <c r="O1235" s="24">
        <v>116</v>
      </c>
      <c r="P1235" s="4">
        <f t="shared" si="23"/>
        <v>65.8</v>
      </c>
      <c r="Q1235" s="24"/>
      <c r="R1235" s="24"/>
      <c r="S1235" s="4"/>
      <c r="T1235" s="24" t="s">
        <v>829</v>
      </c>
      <c r="U1235" s="24" t="s">
        <v>738</v>
      </c>
    </row>
    <row r="1236" spans="1:22" x14ac:dyDescent="0.2">
      <c r="A1236">
        <v>8</v>
      </c>
      <c r="B1236">
        <v>7</v>
      </c>
      <c r="C1236">
        <v>7</v>
      </c>
      <c r="D1236" s="23" t="s">
        <v>1249</v>
      </c>
      <c r="E1236" s="25" t="s">
        <v>23</v>
      </c>
      <c r="F1236" s="25">
        <v>146</v>
      </c>
      <c r="G1236" s="25">
        <v>129</v>
      </c>
      <c r="H1236" s="25">
        <v>105</v>
      </c>
      <c r="I1236" s="5">
        <v>-23</v>
      </c>
      <c r="J1236" s="5"/>
      <c r="K1236" s="29" t="s">
        <v>1256</v>
      </c>
      <c r="L1236" s="36">
        <v>146</v>
      </c>
      <c r="M1236" s="24">
        <v>129</v>
      </c>
      <c r="N1236" s="24">
        <v>68.900000000000006</v>
      </c>
      <c r="O1236" s="24">
        <v>126</v>
      </c>
      <c r="P1236" s="4">
        <f t="shared" si="23"/>
        <v>53.9</v>
      </c>
      <c r="Q1236" s="24"/>
      <c r="R1236" s="24"/>
      <c r="S1236" s="4"/>
      <c r="T1236" s="24" t="s">
        <v>342</v>
      </c>
      <c r="U1236" s="24" t="s">
        <v>344</v>
      </c>
      <c r="V1236" s="24" t="s">
        <v>832</v>
      </c>
    </row>
    <row r="1237" spans="1:22" x14ac:dyDescent="0.2">
      <c r="D1237" s="22"/>
      <c r="E1237" s="24"/>
      <c r="F1237" s="24"/>
      <c r="G1237" s="24"/>
      <c r="H1237" s="24"/>
      <c r="I1237" s="5"/>
      <c r="J1237" s="5"/>
      <c r="K1237" s="29"/>
      <c r="L1237" s="34"/>
      <c r="M1237" s="24"/>
      <c r="N1237" s="24"/>
      <c r="O1237" s="24"/>
      <c r="P1237" s="4"/>
      <c r="R1237" s="24"/>
      <c r="S1237" s="4"/>
    </row>
    <row r="1238" spans="1:22" x14ac:dyDescent="0.2">
      <c r="D1238" s="22"/>
      <c r="E1238" s="24"/>
      <c r="F1238" s="24"/>
      <c r="G1238" s="24"/>
      <c r="H1238" s="24"/>
      <c r="I1238" s="5"/>
      <c r="J1238" s="5"/>
      <c r="L1238" s="34"/>
      <c r="M1238" s="24"/>
      <c r="N1238" s="24"/>
      <c r="O1238" s="24"/>
      <c r="P1238" s="4"/>
      <c r="R1238" s="24"/>
      <c r="S1238" s="4"/>
    </row>
    <row r="1239" spans="1:22" x14ac:dyDescent="0.2">
      <c r="D1239" s="22"/>
      <c r="E1239" s="24"/>
      <c r="F1239" s="24"/>
      <c r="G1239" s="24"/>
      <c r="H1239" s="24"/>
      <c r="I1239" s="5"/>
      <c r="J1239" s="5"/>
      <c r="K1239" s="29"/>
      <c r="L1239" s="34"/>
      <c r="M1239" s="24"/>
      <c r="N1239" s="24"/>
      <c r="O1239" s="24"/>
      <c r="P1239" s="33"/>
      <c r="R1239" s="24"/>
      <c r="S1239" s="4"/>
    </row>
    <row r="1240" spans="1:22" x14ac:dyDescent="0.2">
      <c r="D1240" s="22"/>
      <c r="E1240" s="24"/>
      <c r="F1240" s="24"/>
      <c r="G1240" s="24"/>
      <c r="H1240" s="24"/>
      <c r="I1240" s="5"/>
      <c r="J1240" s="5"/>
      <c r="K1240" s="29"/>
      <c r="L1240" s="34"/>
      <c r="M1240" s="24"/>
      <c r="N1240" s="24"/>
      <c r="O1240" s="24"/>
      <c r="P1240" s="4"/>
      <c r="R1240" s="24"/>
      <c r="S1240" s="4"/>
    </row>
    <row r="1241" spans="1:22" x14ac:dyDescent="0.2">
      <c r="D1241" s="22"/>
      <c r="E1241" s="24"/>
      <c r="F1241" s="24"/>
      <c r="G1241" s="24"/>
      <c r="H1241" s="24"/>
      <c r="I1241" s="5"/>
      <c r="J1241" s="5"/>
      <c r="L1241" s="24"/>
      <c r="M1241" s="24"/>
      <c r="N1241" s="24"/>
      <c r="O1241" s="24"/>
      <c r="P1241" s="33"/>
      <c r="R1241" s="24"/>
      <c r="S1241" s="4"/>
    </row>
    <row r="1242" spans="1:22" x14ac:dyDescent="0.2">
      <c r="D1242" s="22"/>
      <c r="E1242" s="24"/>
      <c r="F1242" s="24"/>
      <c r="G1242" s="24"/>
      <c r="H1242" s="24"/>
      <c r="I1242" s="5"/>
      <c r="J1242" s="5"/>
      <c r="L1242" s="24"/>
      <c r="M1242" s="24"/>
      <c r="N1242" s="24"/>
      <c r="O1242" s="24"/>
      <c r="P1242" s="4"/>
    </row>
    <row r="1243" spans="1:22" x14ac:dyDescent="0.2">
      <c r="D1243" s="22"/>
      <c r="E1243" s="24"/>
      <c r="F1243" s="24"/>
      <c r="G1243" s="24"/>
      <c r="H1243" s="24"/>
      <c r="I1243" s="5"/>
      <c r="J1243" s="5"/>
      <c r="L1243" s="24"/>
      <c r="M1243" s="24"/>
      <c r="N1243" s="24"/>
      <c r="O1243" s="24"/>
      <c r="P1243" s="4"/>
    </row>
    <row r="1244" spans="1:22" x14ac:dyDescent="0.2">
      <c r="D1244" s="22"/>
      <c r="E1244" s="24"/>
      <c r="F1244" s="24"/>
      <c r="G1244" s="24"/>
      <c r="H1244" s="24"/>
      <c r="I1244" s="5"/>
      <c r="J1244" s="5"/>
      <c r="L1244" s="24"/>
      <c r="M1244" s="24"/>
      <c r="N1244" s="24"/>
      <c r="O1244" s="24"/>
      <c r="P1244" s="4"/>
    </row>
    <row r="1245" spans="1:22" x14ac:dyDescent="0.2">
      <c r="I1245" s="5"/>
      <c r="J1245" s="5"/>
      <c r="T1245" s="24"/>
      <c r="U1245" s="24"/>
      <c r="V1245" s="24"/>
    </row>
    <row r="1246" spans="1:22" x14ac:dyDescent="0.2">
      <c r="I1246" s="5"/>
      <c r="J1246" s="5"/>
      <c r="T1246" s="24"/>
      <c r="U1246" s="24"/>
      <c r="V1246" s="24"/>
    </row>
    <row r="1247" spans="1:22" x14ac:dyDescent="0.2">
      <c r="I1247" s="5"/>
      <c r="J1247" s="5"/>
      <c r="T1247" s="24"/>
      <c r="U1247" s="24"/>
      <c r="V1247" s="24"/>
    </row>
    <row r="1248" spans="1:22" x14ac:dyDescent="0.2">
      <c r="I1248" s="5"/>
      <c r="J1248" s="5"/>
      <c r="T1248" s="24"/>
      <c r="U1248" s="24"/>
      <c r="V1248" s="24"/>
    </row>
    <row r="1249" spans="9:22" x14ac:dyDescent="0.2">
      <c r="I1249" s="5"/>
      <c r="J1249" s="5"/>
      <c r="T1249" s="24"/>
      <c r="U1249" s="24"/>
      <c r="V1249" s="24"/>
    </row>
    <row r="1250" spans="9:22" x14ac:dyDescent="0.2">
      <c r="I1250" s="5"/>
      <c r="J1250" s="5"/>
      <c r="T1250" s="24"/>
      <c r="U1250" s="24"/>
      <c r="V1250" s="24"/>
    </row>
    <row r="1251" spans="9:22" x14ac:dyDescent="0.2">
      <c r="I1251" s="5"/>
      <c r="J1251" s="5"/>
      <c r="T1251" s="24"/>
      <c r="U1251" s="24"/>
    </row>
    <row r="1252" spans="9:22" x14ac:dyDescent="0.2">
      <c r="I1252" s="5"/>
      <c r="J1252" s="5"/>
    </row>
    <row r="1253" spans="9:22" x14ac:dyDescent="0.2">
      <c r="I1253" s="5"/>
      <c r="J1253" s="5"/>
    </row>
    <row r="1254" spans="9:22" x14ac:dyDescent="0.2">
      <c r="I1254" s="5"/>
      <c r="J1254" s="5"/>
    </row>
    <row r="1255" spans="9:22" x14ac:dyDescent="0.2">
      <c r="I1255" s="5"/>
      <c r="J1255" s="5"/>
    </row>
    <row r="1256" spans="9:22" x14ac:dyDescent="0.2">
      <c r="I1256" s="5"/>
      <c r="J1256" s="5"/>
    </row>
    <row r="1257" spans="9:22" x14ac:dyDescent="0.2">
      <c r="I1257" s="5"/>
      <c r="J1257" s="5"/>
    </row>
    <row r="1258" spans="9:22" x14ac:dyDescent="0.2">
      <c r="I1258" s="5"/>
      <c r="J1258" s="5"/>
    </row>
    <row r="1259" spans="9:22" x14ac:dyDescent="0.2">
      <c r="I1259" s="5"/>
      <c r="J1259" s="5"/>
    </row>
    <row r="1260" spans="9:22" x14ac:dyDescent="0.2">
      <c r="I1260" s="5"/>
      <c r="J1260" s="5"/>
    </row>
    <row r="1261" spans="9:22" x14ac:dyDescent="0.2">
      <c r="I1261" s="5"/>
      <c r="J1261" s="5"/>
    </row>
    <row r="1262" spans="9:22" x14ac:dyDescent="0.2">
      <c r="I1262" s="5"/>
      <c r="J1262" s="5"/>
    </row>
    <row r="1263" spans="9:22" x14ac:dyDescent="0.2">
      <c r="I1263" s="5"/>
      <c r="J1263" s="5"/>
    </row>
    <row r="1264" spans="9:22" x14ac:dyDescent="0.2">
      <c r="I1264" s="5"/>
      <c r="J1264" s="5"/>
    </row>
    <row r="1265" spans="9:10" x14ac:dyDescent="0.2">
      <c r="I1265" s="5"/>
      <c r="J1265" s="5"/>
    </row>
    <row r="1266" spans="9:10" x14ac:dyDescent="0.2">
      <c r="I1266" s="5"/>
      <c r="J1266" s="5"/>
    </row>
    <row r="1267" spans="9:10" x14ac:dyDescent="0.2">
      <c r="I1267" s="5"/>
      <c r="J1267" s="5"/>
    </row>
    <row r="1268" spans="9:10" x14ac:dyDescent="0.2">
      <c r="I1268" s="5"/>
      <c r="J1268" s="5"/>
    </row>
    <row r="1269" spans="9:10" x14ac:dyDescent="0.2">
      <c r="I1269" s="5"/>
      <c r="J1269" s="5"/>
    </row>
    <row r="1270" spans="9:10" x14ac:dyDescent="0.2">
      <c r="I1270" s="5"/>
      <c r="J1270" s="5"/>
    </row>
    <row r="1271" spans="9:10" x14ac:dyDescent="0.2">
      <c r="I1271" s="5"/>
      <c r="J1271" s="5"/>
    </row>
    <row r="1272" spans="9:10" x14ac:dyDescent="0.2">
      <c r="I1272" s="5"/>
      <c r="J1272" s="5"/>
    </row>
    <row r="1273" spans="9:10" x14ac:dyDescent="0.2">
      <c r="I1273" s="5"/>
      <c r="J1273" s="5"/>
    </row>
    <row r="1274" spans="9:10" x14ac:dyDescent="0.2">
      <c r="I1274" s="5"/>
      <c r="J1274" s="5"/>
    </row>
    <row r="1275" spans="9:10" x14ac:dyDescent="0.2">
      <c r="I1275" s="5"/>
      <c r="J1275" s="5"/>
    </row>
    <row r="1276" spans="9:10" x14ac:dyDescent="0.2">
      <c r="I1276" s="5"/>
      <c r="J1276" s="5"/>
    </row>
    <row r="1277" spans="9:10" x14ac:dyDescent="0.2">
      <c r="I1277" s="5"/>
      <c r="J1277" s="5"/>
    </row>
    <row r="1278" spans="9:10" x14ac:dyDescent="0.2">
      <c r="I1278" s="5"/>
      <c r="J1278" s="5"/>
    </row>
    <row r="1279" spans="9:10" x14ac:dyDescent="0.2">
      <c r="I1279" s="5"/>
      <c r="J1279" s="5"/>
    </row>
    <row r="1280" spans="9:10" x14ac:dyDescent="0.2">
      <c r="I1280" s="5"/>
      <c r="J1280" s="5"/>
    </row>
    <row r="1281" spans="9:10" x14ac:dyDescent="0.2">
      <c r="I1281" s="5"/>
      <c r="J1281" s="5"/>
    </row>
    <row r="1282" spans="9:10" x14ac:dyDescent="0.2">
      <c r="I1282" s="5"/>
      <c r="J1282" s="5"/>
    </row>
    <row r="1283" spans="9:10" x14ac:dyDescent="0.2">
      <c r="I1283" s="5"/>
      <c r="J1283" s="5"/>
    </row>
    <row r="1284" spans="9:10" x14ac:dyDescent="0.2">
      <c r="I1284" s="5"/>
      <c r="J1284" s="5"/>
    </row>
    <row r="1285" spans="9:10" x14ac:dyDescent="0.2">
      <c r="I1285" s="5"/>
      <c r="J1285" s="5"/>
    </row>
    <row r="1286" spans="9:10" x14ac:dyDescent="0.2">
      <c r="I1286" s="5"/>
      <c r="J1286" s="5"/>
    </row>
    <row r="1287" spans="9:10" x14ac:dyDescent="0.2">
      <c r="I1287" s="5"/>
      <c r="J1287" s="5"/>
    </row>
    <row r="1288" spans="9:10" x14ac:dyDescent="0.2">
      <c r="I1288" s="5"/>
      <c r="J1288" s="5"/>
    </row>
    <row r="1289" spans="9:10" x14ac:dyDescent="0.2">
      <c r="I1289" s="5"/>
      <c r="J1289" s="5"/>
    </row>
    <row r="1290" spans="9:10" x14ac:dyDescent="0.2">
      <c r="I1290" s="5"/>
      <c r="J1290" s="5"/>
    </row>
    <row r="1291" spans="9:10" x14ac:dyDescent="0.2">
      <c r="I1291" s="5"/>
      <c r="J1291" s="5"/>
    </row>
    <row r="1292" spans="9:10" x14ac:dyDescent="0.2">
      <c r="I1292" s="5"/>
      <c r="J1292" s="5"/>
    </row>
    <row r="1293" spans="9:10" x14ac:dyDescent="0.2">
      <c r="I1293" s="5"/>
      <c r="J1293" s="5"/>
    </row>
    <row r="1294" spans="9:10" x14ac:dyDescent="0.2">
      <c r="I1294" s="5"/>
      <c r="J1294" s="5"/>
    </row>
    <row r="1295" spans="9:10" x14ac:dyDescent="0.2">
      <c r="I1295" s="5"/>
      <c r="J1295" s="5"/>
    </row>
    <row r="1296" spans="9:10" x14ac:dyDescent="0.2">
      <c r="I1296" s="5"/>
      <c r="J1296" s="5"/>
    </row>
    <row r="1297" spans="1:19" x14ac:dyDescent="0.2">
      <c r="I1297" s="5"/>
      <c r="J1297" s="5"/>
    </row>
    <row r="1298" spans="1:19" x14ac:dyDescent="0.2">
      <c r="I1298" s="5"/>
      <c r="J1298" s="5"/>
    </row>
    <row r="1299" spans="1:19" x14ac:dyDescent="0.2">
      <c r="I1299" s="5"/>
      <c r="J1299" s="5"/>
    </row>
    <row r="1300" spans="1:19" x14ac:dyDescent="0.2">
      <c r="A1300">
        <f>COUNT(A1210:A1299)</f>
        <v>8</v>
      </c>
      <c r="B1300">
        <f>COUNT(B1210:B1299)</f>
        <v>7</v>
      </c>
      <c r="C1300">
        <f>COUNT(C1210:C1299)</f>
        <v>7</v>
      </c>
      <c r="F1300">
        <f>AVERAGE(F1210:F1299)</f>
        <v>133.85714285714286</v>
      </c>
      <c r="G1300">
        <f>AVERAGE(G1210:G1299)</f>
        <v>129.71428571428572</v>
      </c>
      <c r="H1300">
        <f>AVERAGE(H1210:H1299)</f>
        <v>93.714285714285708</v>
      </c>
      <c r="I1300" s="5">
        <f>SUM(I1206:I1299)</f>
        <v>-152.75</v>
      </c>
      <c r="J1300" s="4">
        <f>SUM(J1206:J1299)</f>
        <v>0</v>
      </c>
      <c r="P1300" s="4">
        <f>SUM(Q1209:Q1218)</f>
        <v>461.5</v>
      </c>
      <c r="Q1300" s="4">
        <f>(P1300*0.096)-0.05</f>
        <v>44.254000000000005</v>
      </c>
      <c r="S1300">
        <f>SUM(S1206:S1299)</f>
        <v>0</v>
      </c>
    </row>
    <row r="1301" spans="1:19" ht="18" x14ac:dyDescent="0.25">
      <c r="A1301" s="3" t="s">
        <v>46</v>
      </c>
      <c r="C1301" s="11" t="s">
        <v>47</v>
      </c>
      <c r="D1301">
        <v>5792653</v>
      </c>
    </row>
    <row r="1302" spans="1:19" x14ac:dyDescent="0.2">
      <c r="A1302" t="s">
        <v>2</v>
      </c>
      <c r="D1302" s="4">
        <v>129.1</v>
      </c>
      <c r="E1302" t="s">
        <v>3</v>
      </c>
      <c r="F1302" s="4">
        <f>TRUNC(D1302*0.096,1)</f>
        <v>12.3</v>
      </c>
      <c r="H1302" s="4">
        <f>P1400</f>
        <v>153.19999999999999</v>
      </c>
      <c r="K1302" s="15"/>
    </row>
    <row r="1303" spans="1:19" x14ac:dyDescent="0.2">
      <c r="A1303" t="s">
        <v>4</v>
      </c>
      <c r="D1303" s="4">
        <v>153.19999999999999</v>
      </c>
      <c r="E1303" t="s">
        <v>5</v>
      </c>
      <c r="F1303" s="4">
        <f>TRUNC(D1303*0.096,1)</f>
        <v>14.7</v>
      </c>
    </row>
    <row r="1304" spans="1:19" x14ac:dyDescent="0.2">
      <c r="A1304" s="1" t="s">
        <v>9</v>
      </c>
      <c r="B1304" s="1" t="s">
        <v>6</v>
      </c>
      <c r="C1304" s="1" t="s">
        <v>7</v>
      </c>
      <c r="D1304" s="1" t="s">
        <v>10</v>
      </c>
      <c r="E1304" s="1" t="s">
        <v>11</v>
      </c>
      <c r="F1304" s="1" t="s">
        <v>12</v>
      </c>
      <c r="G1304" s="1" t="s">
        <v>13</v>
      </c>
      <c r="H1304" s="1" t="s">
        <v>7</v>
      </c>
      <c r="I1304" s="1" t="s">
        <v>14</v>
      </c>
      <c r="J1304" s="1" t="s">
        <v>258</v>
      </c>
      <c r="K1304" s="14" t="s">
        <v>125</v>
      </c>
      <c r="L1304" s="14" t="s">
        <v>12</v>
      </c>
      <c r="M1304" s="1" t="s">
        <v>13</v>
      </c>
      <c r="N1304" s="1" t="s">
        <v>15</v>
      </c>
      <c r="O1304" s="1" t="s">
        <v>16</v>
      </c>
      <c r="P1304" s="1" t="s">
        <v>18</v>
      </c>
      <c r="Q1304" s="1" t="s">
        <v>225</v>
      </c>
      <c r="R1304" s="1" t="s">
        <v>334</v>
      </c>
      <c r="S1304" s="1" t="s">
        <v>335</v>
      </c>
    </row>
    <row r="1306" spans="1:19" x14ac:dyDescent="0.2">
      <c r="D1306" s="2"/>
      <c r="E1306" t="s">
        <v>20</v>
      </c>
      <c r="I1306" s="5">
        <v>-12</v>
      </c>
      <c r="J1306" s="5"/>
      <c r="K1306" s="14"/>
      <c r="L1306" s="4"/>
    </row>
    <row r="1307" spans="1:19" x14ac:dyDescent="0.2">
      <c r="E1307" t="s">
        <v>21</v>
      </c>
      <c r="I1307" s="5">
        <v>-12</v>
      </c>
      <c r="J1307" s="5"/>
      <c r="L1307" s="1"/>
    </row>
    <row r="1308" spans="1:19" x14ac:dyDescent="0.2">
      <c r="D1308" s="2"/>
      <c r="E1308" t="s">
        <v>22</v>
      </c>
      <c r="I1308" s="5">
        <v>-15</v>
      </c>
      <c r="J1308" s="5"/>
    </row>
    <row r="1309" spans="1:19" x14ac:dyDescent="0.2">
      <c r="D1309" s="22" t="s">
        <v>625</v>
      </c>
      <c r="E1309" s="24" t="s">
        <v>627</v>
      </c>
      <c r="F1309" s="24"/>
      <c r="G1309" s="24"/>
      <c r="H1309" s="24"/>
      <c r="I1309" s="5"/>
      <c r="J1309" s="4"/>
      <c r="L1309" s="34">
        <v>84</v>
      </c>
      <c r="M1309" s="34">
        <v>83</v>
      </c>
      <c r="N1309" s="33">
        <v>71.2</v>
      </c>
      <c r="O1309" s="34">
        <v>128</v>
      </c>
      <c r="P1309" s="4">
        <f t="shared" ref="P1309:P1328" si="24">ROUND(((M1309-N1309)*113/O1309),1)</f>
        <v>10.4</v>
      </c>
      <c r="Q1309" s="4">
        <v>9.8000000000000007</v>
      </c>
    </row>
    <row r="1310" spans="1:19" x14ac:dyDescent="0.2">
      <c r="D1310" s="22" t="s">
        <v>622</v>
      </c>
      <c r="E1310" s="24" t="s">
        <v>628</v>
      </c>
      <c r="F1310" s="24"/>
      <c r="G1310" s="24"/>
      <c r="H1310" s="24"/>
      <c r="I1310" s="5"/>
      <c r="J1310" s="5"/>
      <c r="K1310" s="29"/>
      <c r="L1310" s="36">
        <v>97</v>
      </c>
      <c r="M1310" s="34">
        <v>97</v>
      </c>
      <c r="N1310" s="33">
        <v>71.900000000000006</v>
      </c>
      <c r="O1310" s="34">
        <v>135</v>
      </c>
      <c r="P1310" s="4">
        <f t="shared" si="24"/>
        <v>21</v>
      </c>
      <c r="Q1310" s="4">
        <v>13.8</v>
      </c>
    </row>
    <row r="1311" spans="1:19" x14ac:dyDescent="0.2">
      <c r="D1311" s="22" t="s">
        <v>629</v>
      </c>
      <c r="E1311" s="24" t="s">
        <v>630</v>
      </c>
      <c r="F1311" s="24"/>
      <c r="G1311" s="24"/>
      <c r="H1311" s="24"/>
      <c r="I1311" s="5"/>
      <c r="J1311" s="5"/>
      <c r="K1311" s="15"/>
      <c r="L1311" s="36">
        <v>95</v>
      </c>
      <c r="M1311" s="34">
        <v>95</v>
      </c>
      <c r="N1311" s="33">
        <v>71.099999999999994</v>
      </c>
      <c r="O1311" s="34">
        <v>129</v>
      </c>
      <c r="P1311" s="4">
        <f t="shared" si="24"/>
        <v>20.9</v>
      </c>
      <c r="Q1311" s="4">
        <v>14.2</v>
      </c>
    </row>
    <row r="1312" spans="1:19" x14ac:dyDescent="0.2">
      <c r="D1312" s="22" t="s">
        <v>631</v>
      </c>
      <c r="E1312" s="24" t="s">
        <v>632</v>
      </c>
      <c r="F1312" s="24"/>
      <c r="G1312" s="24"/>
      <c r="H1312" s="24"/>
      <c r="I1312" s="5"/>
      <c r="J1312" s="5"/>
      <c r="L1312" s="36">
        <v>99</v>
      </c>
      <c r="M1312" s="34">
        <v>96</v>
      </c>
      <c r="N1312" s="33">
        <v>71</v>
      </c>
      <c r="O1312" s="34">
        <v>132</v>
      </c>
      <c r="P1312" s="4">
        <f t="shared" si="24"/>
        <v>21.4</v>
      </c>
      <c r="Q1312" s="24">
        <v>14.7</v>
      </c>
    </row>
    <row r="1313" spans="4:17" x14ac:dyDescent="0.2">
      <c r="D1313" s="31" t="s">
        <v>644</v>
      </c>
      <c r="E1313" s="24" t="s">
        <v>492</v>
      </c>
      <c r="F1313" s="24"/>
      <c r="G1313" s="24"/>
      <c r="H1313" s="24"/>
      <c r="I1313" s="5"/>
      <c r="J1313" s="5"/>
      <c r="K1313" s="29"/>
      <c r="L1313" s="34">
        <v>89</v>
      </c>
      <c r="M1313" s="34">
        <v>89</v>
      </c>
      <c r="N1313" s="32">
        <v>69.2</v>
      </c>
      <c r="O1313" s="34">
        <v>118</v>
      </c>
      <c r="P1313" s="4">
        <f t="shared" si="24"/>
        <v>19</v>
      </c>
      <c r="Q1313" s="4">
        <v>15.7</v>
      </c>
    </row>
    <row r="1314" spans="4:17" x14ac:dyDescent="0.2">
      <c r="D1314" s="22" t="s">
        <v>652</v>
      </c>
      <c r="E1314" s="24" t="s">
        <v>653</v>
      </c>
      <c r="F1314" s="24"/>
      <c r="G1314" s="24"/>
      <c r="H1314" s="24"/>
      <c r="I1314" s="5"/>
      <c r="J1314" s="5"/>
      <c r="K1314" s="48"/>
      <c r="L1314" s="34">
        <v>88</v>
      </c>
      <c r="M1314" s="34">
        <v>86</v>
      </c>
      <c r="N1314" s="32">
        <v>68.7</v>
      </c>
      <c r="O1314" s="34">
        <v>128</v>
      </c>
      <c r="P1314" s="4">
        <f t="shared" si="24"/>
        <v>15.3</v>
      </c>
      <c r="Q1314" s="4">
        <v>16.2</v>
      </c>
    </row>
    <row r="1315" spans="4:17" x14ac:dyDescent="0.2">
      <c r="D1315" s="22" t="s">
        <v>657</v>
      </c>
      <c r="E1315" s="24" t="s">
        <v>461</v>
      </c>
      <c r="F1315" s="24"/>
      <c r="G1315" s="24"/>
      <c r="H1315" s="24"/>
      <c r="I1315" s="5"/>
      <c r="J1315" s="5"/>
      <c r="L1315" s="34">
        <v>91</v>
      </c>
      <c r="M1315" s="34">
        <v>89</v>
      </c>
      <c r="N1315" s="32">
        <v>69.599999999999994</v>
      </c>
      <c r="O1315" s="34">
        <v>124</v>
      </c>
      <c r="P1315" s="4">
        <f t="shared" si="24"/>
        <v>17.7</v>
      </c>
      <c r="Q1315" s="4">
        <v>17</v>
      </c>
    </row>
    <row r="1316" spans="4:17" x14ac:dyDescent="0.2">
      <c r="D1316" s="22" t="s">
        <v>659</v>
      </c>
      <c r="E1316" s="24" t="s">
        <v>365</v>
      </c>
      <c r="F1316" s="24"/>
      <c r="G1316" s="24"/>
      <c r="H1316" s="24"/>
      <c r="I1316" s="5"/>
      <c r="J1316" s="5"/>
      <c r="K1316" s="48"/>
      <c r="L1316" s="34">
        <v>90</v>
      </c>
      <c r="M1316" s="34">
        <v>88</v>
      </c>
      <c r="N1316" s="32">
        <v>69.8</v>
      </c>
      <c r="O1316" s="34">
        <v>135</v>
      </c>
      <c r="P1316" s="4">
        <f t="shared" si="24"/>
        <v>15.2</v>
      </c>
      <c r="Q1316" s="4">
        <v>17</v>
      </c>
    </row>
    <row r="1317" spans="4:17" x14ac:dyDescent="0.2">
      <c r="D1317" s="22" t="s">
        <v>660</v>
      </c>
      <c r="E1317" s="24" t="s">
        <v>184</v>
      </c>
      <c r="F1317" s="24"/>
      <c r="G1317" s="24"/>
      <c r="H1317" s="24"/>
      <c r="I1317" s="5"/>
      <c r="J1317" s="5"/>
      <c r="K1317" s="29"/>
      <c r="L1317" s="34">
        <v>83</v>
      </c>
      <c r="M1317" s="34">
        <v>83</v>
      </c>
      <c r="N1317" s="4">
        <v>69.3</v>
      </c>
      <c r="O1317" s="34">
        <v>123</v>
      </c>
      <c r="P1317" s="4">
        <f t="shared" si="24"/>
        <v>12.6</v>
      </c>
      <c r="Q1317" s="4">
        <v>17.100000000000001</v>
      </c>
    </row>
    <row r="1318" spans="4:17" x14ac:dyDescent="0.2">
      <c r="D1318" s="22" t="s">
        <v>664</v>
      </c>
      <c r="E1318" s="24" t="s">
        <v>23</v>
      </c>
      <c r="F1318" s="24"/>
      <c r="G1318" s="24"/>
      <c r="H1318" s="24"/>
      <c r="I1318" s="5"/>
      <c r="J1318" s="5"/>
      <c r="L1318" s="34">
        <v>84</v>
      </c>
      <c r="M1318" s="34">
        <v>84</v>
      </c>
      <c r="N1318" s="4">
        <v>69</v>
      </c>
      <c r="O1318" s="34">
        <v>126</v>
      </c>
      <c r="P1318" s="4">
        <f t="shared" si="24"/>
        <v>13.5</v>
      </c>
      <c r="Q1318" s="4">
        <v>17.7</v>
      </c>
    </row>
    <row r="1319" spans="4:17" x14ac:dyDescent="0.2">
      <c r="D1319" s="22" t="s">
        <v>665</v>
      </c>
      <c r="E1319" s="24" t="s">
        <v>492</v>
      </c>
      <c r="F1319" s="24"/>
      <c r="G1319" s="24"/>
      <c r="H1319" s="24"/>
      <c r="I1319" s="5"/>
      <c r="J1319" s="5"/>
      <c r="L1319" s="34">
        <v>77</v>
      </c>
      <c r="M1319" s="34">
        <v>77</v>
      </c>
      <c r="N1319" s="4">
        <v>69.2</v>
      </c>
      <c r="O1319" s="34">
        <v>118</v>
      </c>
      <c r="P1319" s="4">
        <f t="shared" si="24"/>
        <v>7.5</v>
      </c>
      <c r="Q1319" s="4">
        <v>18.2</v>
      </c>
    </row>
    <row r="1320" spans="4:17" x14ac:dyDescent="0.2">
      <c r="D1320" s="22" t="s">
        <v>667</v>
      </c>
      <c r="E1320" s="24" t="s">
        <v>530</v>
      </c>
      <c r="F1320" s="24"/>
      <c r="G1320" s="24"/>
      <c r="H1320" s="24"/>
      <c r="I1320" s="5"/>
      <c r="J1320" s="5"/>
      <c r="L1320" s="34">
        <v>102</v>
      </c>
      <c r="M1320" s="34">
        <v>97</v>
      </c>
      <c r="N1320" s="4">
        <v>69.400000000000006</v>
      </c>
      <c r="O1320" s="34">
        <v>125</v>
      </c>
      <c r="P1320" s="4">
        <f t="shared" si="24"/>
        <v>25</v>
      </c>
      <c r="Q1320" s="4">
        <v>18.5</v>
      </c>
    </row>
    <row r="1321" spans="4:17" x14ac:dyDescent="0.2">
      <c r="D1321" s="22" t="s">
        <v>668</v>
      </c>
      <c r="E1321" s="24" t="s">
        <v>669</v>
      </c>
      <c r="F1321" s="24"/>
      <c r="G1321" s="24"/>
      <c r="H1321" s="24"/>
      <c r="I1321" s="5"/>
      <c r="J1321" s="5"/>
      <c r="L1321" s="34">
        <v>86</v>
      </c>
      <c r="M1321" s="34">
        <v>86</v>
      </c>
      <c r="N1321" s="4">
        <v>71.8</v>
      </c>
      <c r="O1321" s="34">
        <v>137</v>
      </c>
      <c r="P1321" s="4">
        <f t="shared" si="24"/>
        <v>11.7</v>
      </c>
      <c r="Q1321" s="4">
        <v>18.899999999999999</v>
      </c>
    </row>
    <row r="1322" spans="4:17" x14ac:dyDescent="0.2">
      <c r="D1322" s="22" t="s">
        <v>671</v>
      </c>
      <c r="E1322" s="24" t="s">
        <v>672</v>
      </c>
      <c r="F1322" s="24"/>
      <c r="G1322" s="24"/>
      <c r="H1322" s="24"/>
      <c r="I1322" s="5"/>
      <c r="J1322" s="5"/>
      <c r="L1322" s="34">
        <v>100</v>
      </c>
      <c r="M1322" s="34">
        <v>97</v>
      </c>
      <c r="N1322" s="4">
        <v>71.3</v>
      </c>
      <c r="O1322" s="34">
        <v>132</v>
      </c>
      <c r="P1322" s="4">
        <f t="shared" si="24"/>
        <v>22</v>
      </c>
      <c r="Q1322" s="4">
        <v>19</v>
      </c>
    </row>
    <row r="1323" spans="4:17" x14ac:dyDescent="0.2">
      <c r="D1323" s="22" t="s">
        <v>673</v>
      </c>
      <c r="E1323" s="24" t="s">
        <v>677</v>
      </c>
      <c r="F1323" s="24"/>
      <c r="G1323" s="24"/>
      <c r="H1323" s="24"/>
      <c r="I1323" s="5"/>
      <c r="J1323" s="5"/>
      <c r="L1323" s="34">
        <v>95</v>
      </c>
      <c r="M1323" s="34">
        <v>91</v>
      </c>
      <c r="N1323" s="4">
        <v>69.599999999999994</v>
      </c>
      <c r="O1323" s="34">
        <v>126</v>
      </c>
      <c r="P1323" s="4">
        <f t="shared" si="24"/>
        <v>19.2</v>
      </c>
      <c r="Q1323" s="4">
        <v>19.100000000000001</v>
      </c>
    </row>
    <row r="1324" spans="4:17" x14ac:dyDescent="0.2">
      <c r="D1324" s="22" t="s">
        <v>675</v>
      </c>
      <c r="E1324" s="24" t="s">
        <v>461</v>
      </c>
      <c r="F1324" s="24"/>
      <c r="G1324" s="24"/>
      <c r="H1324" s="24"/>
      <c r="I1324" s="5"/>
      <c r="J1324" s="5"/>
      <c r="L1324" s="34">
        <v>113</v>
      </c>
      <c r="M1324" s="34">
        <v>103</v>
      </c>
      <c r="N1324" s="4">
        <v>69.599999999999994</v>
      </c>
      <c r="O1324" s="34">
        <v>124</v>
      </c>
      <c r="P1324" s="4">
        <f t="shared" si="24"/>
        <v>30.4</v>
      </c>
      <c r="Q1324" s="4">
        <v>19.2</v>
      </c>
    </row>
    <row r="1325" spans="4:17" x14ac:dyDescent="0.2">
      <c r="D1325" s="22" t="s">
        <v>680</v>
      </c>
      <c r="E1325" s="24" t="s">
        <v>461</v>
      </c>
      <c r="F1325" s="24"/>
      <c r="G1325" s="24"/>
      <c r="H1325" s="24"/>
      <c r="I1325" s="5"/>
      <c r="J1325" s="5"/>
      <c r="L1325" s="34">
        <v>86</v>
      </c>
      <c r="M1325" s="34">
        <v>86</v>
      </c>
      <c r="N1325" s="4">
        <v>69.599999999999994</v>
      </c>
      <c r="O1325" s="34">
        <v>124</v>
      </c>
      <c r="P1325" s="4">
        <f t="shared" si="24"/>
        <v>14.9</v>
      </c>
      <c r="Q1325" s="4">
        <v>20.100000000000001</v>
      </c>
    </row>
    <row r="1326" spans="4:17" x14ac:dyDescent="0.2">
      <c r="D1326" s="22" t="s">
        <v>681</v>
      </c>
      <c r="E1326" s="24" t="s">
        <v>492</v>
      </c>
      <c r="F1326" s="24"/>
      <c r="G1326" s="24"/>
      <c r="H1326" s="24"/>
      <c r="I1326" s="5"/>
      <c r="J1326" s="5"/>
      <c r="K1326" s="29"/>
      <c r="L1326" s="34">
        <v>80</v>
      </c>
      <c r="M1326" s="34">
        <v>80</v>
      </c>
      <c r="N1326" s="4">
        <v>69.2</v>
      </c>
      <c r="O1326" s="34">
        <v>118</v>
      </c>
      <c r="P1326" s="4">
        <f t="shared" si="24"/>
        <v>10.3</v>
      </c>
      <c r="Q1326" s="4">
        <v>21.1</v>
      </c>
    </row>
    <row r="1327" spans="4:17" x14ac:dyDescent="0.2">
      <c r="D1327" s="22" t="s">
        <v>682</v>
      </c>
      <c r="E1327" s="24" t="s">
        <v>608</v>
      </c>
      <c r="F1327" s="24"/>
      <c r="G1327" s="24"/>
      <c r="H1327" s="24"/>
      <c r="I1327" s="5"/>
      <c r="J1327" s="5"/>
      <c r="L1327" s="34">
        <v>91</v>
      </c>
      <c r="M1327" s="34">
        <v>91</v>
      </c>
      <c r="N1327" s="4">
        <v>69.400000000000006</v>
      </c>
      <c r="O1327" s="34">
        <v>130</v>
      </c>
      <c r="P1327" s="4">
        <f t="shared" si="24"/>
        <v>18.8</v>
      </c>
      <c r="Q1327" s="24">
        <v>21.4</v>
      </c>
    </row>
    <row r="1328" spans="4:17" x14ac:dyDescent="0.2">
      <c r="D1328" s="22" t="s">
        <v>685</v>
      </c>
      <c r="E1328" s="24" t="s">
        <v>492</v>
      </c>
      <c r="F1328" s="24"/>
      <c r="G1328" s="24"/>
      <c r="H1328" s="24"/>
      <c r="I1328" s="5"/>
      <c r="J1328" s="5"/>
      <c r="L1328" s="34">
        <v>89</v>
      </c>
      <c r="M1328" s="34">
        <v>89</v>
      </c>
      <c r="N1328" s="4">
        <v>69.2</v>
      </c>
      <c r="O1328" s="34">
        <v>118</v>
      </c>
      <c r="P1328" s="4">
        <f t="shared" si="24"/>
        <v>19</v>
      </c>
      <c r="Q1328" s="24">
        <v>23.5</v>
      </c>
    </row>
    <row r="1329" spans="1:23" x14ac:dyDescent="0.2">
      <c r="A1329">
        <v>1</v>
      </c>
      <c r="B1329">
        <v>1</v>
      </c>
      <c r="D1329" s="22" t="s">
        <v>695</v>
      </c>
      <c r="E1329" s="24" t="s">
        <v>548</v>
      </c>
      <c r="F1329" s="24">
        <v>94</v>
      </c>
      <c r="G1329" s="24">
        <v>94</v>
      </c>
      <c r="H1329" s="24"/>
      <c r="I1329" s="5">
        <v>-11</v>
      </c>
      <c r="J1329" s="5"/>
      <c r="L1329" s="34"/>
      <c r="M1329" s="34"/>
      <c r="N1329" s="4"/>
      <c r="O1329" s="34"/>
      <c r="P1329" s="4"/>
      <c r="Q1329" s="4"/>
      <c r="T1329" t="s">
        <v>375</v>
      </c>
      <c r="U1329" t="s">
        <v>377</v>
      </c>
    </row>
    <row r="1330" spans="1:23" x14ac:dyDescent="0.2">
      <c r="A1330">
        <v>2</v>
      </c>
      <c r="B1330">
        <v>2</v>
      </c>
      <c r="C1330">
        <v>1</v>
      </c>
      <c r="D1330" s="22" t="s">
        <v>691</v>
      </c>
      <c r="E1330" s="24" t="s">
        <v>692</v>
      </c>
      <c r="F1330" s="24">
        <v>86</v>
      </c>
      <c r="G1330" s="24">
        <v>85</v>
      </c>
      <c r="H1330" s="24">
        <v>72</v>
      </c>
      <c r="I1330" s="5">
        <v>13</v>
      </c>
      <c r="J1330" s="5"/>
      <c r="L1330" s="34">
        <v>86</v>
      </c>
      <c r="M1330" s="34">
        <v>85</v>
      </c>
      <c r="N1330" s="4">
        <v>68.900000000000006</v>
      </c>
      <c r="O1330" s="34">
        <v>126</v>
      </c>
      <c r="P1330" s="4">
        <f>ROUND(((M1330-N1330)*113/O1330),1)</f>
        <v>14.4</v>
      </c>
      <c r="Q1330" s="4"/>
      <c r="T1330" t="s">
        <v>581</v>
      </c>
      <c r="U1330" t="s">
        <v>342</v>
      </c>
      <c r="V1330" t="s">
        <v>357</v>
      </c>
    </row>
    <row r="1331" spans="1:23" x14ac:dyDescent="0.2">
      <c r="A1331">
        <v>3</v>
      </c>
      <c r="B1331">
        <v>3</v>
      </c>
      <c r="C1331">
        <v>2</v>
      </c>
      <c r="D1331" s="22" t="s">
        <v>693</v>
      </c>
      <c r="E1331" s="24" t="s">
        <v>694</v>
      </c>
      <c r="F1331" s="24">
        <v>83</v>
      </c>
      <c r="G1331" s="24">
        <v>82</v>
      </c>
      <c r="H1331" s="24">
        <v>70</v>
      </c>
      <c r="I1331" s="5">
        <v>26</v>
      </c>
      <c r="J1331" s="5"/>
      <c r="K1331" s="13" t="s">
        <v>104</v>
      </c>
      <c r="L1331" s="34">
        <v>83</v>
      </c>
      <c r="M1331" s="34">
        <v>82</v>
      </c>
      <c r="N1331" s="33">
        <v>68.900000000000006</v>
      </c>
      <c r="O1331" s="34">
        <v>120</v>
      </c>
      <c r="P1331" s="4">
        <f>ROUND(((M1331-N1331)*113/O1331),1)</f>
        <v>12.3</v>
      </c>
      <c r="Q1331" s="24"/>
      <c r="T1331" t="s">
        <v>580</v>
      </c>
      <c r="U1331" t="s">
        <v>441</v>
      </c>
      <c r="V1331" t="s">
        <v>552</v>
      </c>
    </row>
    <row r="1332" spans="1:23" x14ac:dyDescent="0.2">
      <c r="A1332">
        <v>4</v>
      </c>
      <c r="B1332">
        <v>4</v>
      </c>
      <c r="C1332">
        <v>3</v>
      </c>
      <c r="D1332" s="22" t="s">
        <v>696</v>
      </c>
      <c r="E1332" s="24" t="s">
        <v>435</v>
      </c>
      <c r="F1332" s="24">
        <v>105</v>
      </c>
      <c r="G1332" s="24">
        <v>102</v>
      </c>
      <c r="H1332" s="24">
        <v>90</v>
      </c>
      <c r="I1332" s="5">
        <v>-5</v>
      </c>
      <c r="J1332" s="5"/>
      <c r="L1332" s="34">
        <v>105</v>
      </c>
      <c r="M1332" s="34">
        <v>102</v>
      </c>
      <c r="N1332" s="33">
        <v>70.3</v>
      </c>
      <c r="O1332" s="34">
        <v>135</v>
      </c>
      <c r="P1332" s="33">
        <f>ROUND(((M1332-N1332)*113/O1332),1)</f>
        <v>26.5</v>
      </c>
      <c r="Q1332" s="4"/>
      <c r="R1332" s="24"/>
      <c r="S1332" s="4"/>
      <c r="T1332" t="s">
        <v>701</v>
      </c>
      <c r="U1332" t="s">
        <v>699</v>
      </c>
      <c r="V1332" t="s">
        <v>700</v>
      </c>
    </row>
    <row r="1333" spans="1:23" x14ac:dyDescent="0.2">
      <c r="A1333">
        <v>5</v>
      </c>
      <c r="B1333">
        <v>5</v>
      </c>
      <c r="D1333" s="22" t="s">
        <v>702</v>
      </c>
      <c r="E1333" s="24" t="s">
        <v>184</v>
      </c>
      <c r="F1333" s="24">
        <v>92</v>
      </c>
      <c r="G1333" s="24">
        <v>92</v>
      </c>
      <c r="H1333" s="24"/>
      <c r="I1333" s="5">
        <v>-17</v>
      </c>
      <c r="J1333" s="5"/>
      <c r="L1333" s="24"/>
      <c r="M1333" s="24"/>
      <c r="N1333" s="24"/>
      <c r="O1333" s="24"/>
      <c r="P1333" s="33"/>
      <c r="Q1333" s="4"/>
      <c r="R1333" s="24"/>
      <c r="S1333" s="4"/>
      <c r="T1333" t="s">
        <v>704</v>
      </c>
      <c r="U1333" t="s">
        <v>346</v>
      </c>
    </row>
    <row r="1334" spans="1:23" x14ac:dyDescent="0.2">
      <c r="A1334">
        <v>6</v>
      </c>
      <c r="B1334">
        <v>6</v>
      </c>
      <c r="D1334" s="22" t="s">
        <v>710</v>
      </c>
      <c r="E1334" s="24" t="s">
        <v>461</v>
      </c>
      <c r="F1334" s="24">
        <v>87</v>
      </c>
      <c r="G1334" s="24">
        <v>87</v>
      </c>
      <c r="H1334" s="24"/>
      <c r="I1334" s="5">
        <v>8</v>
      </c>
      <c r="J1334" s="5"/>
      <c r="L1334" s="22"/>
      <c r="M1334" s="24"/>
      <c r="N1334" s="24"/>
      <c r="O1334" s="24"/>
      <c r="P1334" s="33"/>
      <c r="Q1334" s="24"/>
      <c r="R1334" s="24"/>
      <c r="S1334" s="4"/>
      <c r="T1334" s="24" t="s">
        <v>376</v>
      </c>
      <c r="U1334" s="24" t="s">
        <v>712</v>
      </c>
      <c r="V1334" s="24" t="s">
        <v>706</v>
      </c>
      <c r="W1334" s="24" t="s">
        <v>348</v>
      </c>
    </row>
    <row r="1335" spans="1:23" x14ac:dyDescent="0.2">
      <c r="A1335">
        <v>7</v>
      </c>
      <c r="B1335">
        <v>7</v>
      </c>
      <c r="D1335" s="22" t="s">
        <v>727</v>
      </c>
      <c r="E1335" s="24" t="s">
        <v>728</v>
      </c>
      <c r="F1335" s="24">
        <v>99</v>
      </c>
      <c r="G1335" s="24">
        <v>99</v>
      </c>
      <c r="H1335" s="24"/>
      <c r="I1335" s="5">
        <v>-8.5</v>
      </c>
      <c r="J1335" s="5"/>
      <c r="L1335" s="22"/>
      <c r="M1335" s="24"/>
      <c r="N1335" s="24"/>
      <c r="O1335" s="24"/>
      <c r="P1335" s="33"/>
      <c r="Q1335" s="4"/>
      <c r="R1335" s="24"/>
      <c r="S1335" s="4"/>
      <c r="T1335" s="24" t="s">
        <v>730</v>
      </c>
      <c r="U1335" s="24" t="s">
        <v>721</v>
      </c>
    </row>
    <row r="1336" spans="1:23" x14ac:dyDescent="0.2">
      <c r="A1336">
        <v>8</v>
      </c>
      <c r="B1336">
        <v>8</v>
      </c>
      <c r="D1336" s="22" t="s">
        <v>741</v>
      </c>
      <c r="E1336" s="24" t="s">
        <v>24</v>
      </c>
      <c r="F1336" s="24">
        <v>87</v>
      </c>
      <c r="G1336" s="24">
        <v>87</v>
      </c>
      <c r="H1336" s="24"/>
      <c r="I1336" s="5">
        <v>-16.25</v>
      </c>
      <c r="J1336" s="5"/>
      <c r="L1336" s="22"/>
      <c r="M1336" s="24"/>
      <c r="N1336" s="24"/>
      <c r="O1336" s="24"/>
      <c r="P1336" s="33"/>
      <c r="Q1336" s="4"/>
      <c r="R1336" s="24"/>
      <c r="S1336" s="4"/>
      <c r="T1336" s="24" t="s">
        <v>745</v>
      </c>
      <c r="U1336" s="24" t="s">
        <v>353</v>
      </c>
    </row>
    <row r="1337" spans="1:23" x14ac:dyDescent="0.2">
      <c r="A1337">
        <v>9</v>
      </c>
      <c r="B1337">
        <v>9</v>
      </c>
      <c r="D1337" s="22" t="s">
        <v>752</v>
      </c>
      <c r="E1337" s="24" t="s">
        <v>461</v>
      </c>
      <c r="F1337" s="24">
        <v>83</v>
      </c>
      <c r="G1337" s="24">
        <v>83</v>
      </c>
      <c r="H1337" s="24"/>
      <c r="I1337" s="5">
        <v>4</v>
      </c>
      <c r="J1337" s="5"/>
      <c r="L1337" s="22"/>
      <c r="M1337" s="24"/>
      <c r="N1337" s="24"/>
      <c r="O1337" s="24"/>
      <c r="P1337" s="33"/>
      <c r="Q1337" s="4"/>
      <c r="R1337" s="24"/>
      <c r="S1337" s="4"/>
      <c r="T1337" s="24" t="s">
        <v>754</v>
      </c>
      <c r="U1337" s="24" t="s">
        <v>755</v>
      </c>
      <c r="V1337" t="s">
        <v>562</v>
      </c>
    </row>
    <row r="1338" spans="1:23" x14ac:dyDescent="0.2">
      <c r="A1338">
        <v>10</v>
      </c>
      <c r="B1338">
        <v>10</v>
      </c>
      <c r="D1338" s="22" t="s">
        <v>767</v>
      </c>
      <c r="E1338" s="24" t="s">
        <v>548</v>
      </c>
      <c r="F1338" s="24">
        <v>88</v>
      </c>
      <c r="G1338" s="24">
        <v>88</v>
      </c>
      <c r="H1338" s="24"/>
      <c r="I1338" s="5">
        <v>22</v>
      </c>
      <c r="J1338" s="5"/>
      <c r="K1338" s="13" t="s">
        <v>104</v>
      </c>
      <c r="L1338" s="22"/>
      <c r="M1338" s="24"/>
      <c r="N1338" s="24"/>
      <c r="O1338" s="24"/>
      <c r="P1338" s="33"/>
      <c r="Q1338" s="4"/>
      <c r="R1338" s="24"/>
      <c r="S1338" s="4"/>
      <c r="T1338" s="24" t="s">
        <v>768</v>
      </c>
      <c r="U1338" s="24" t="s">
        <v>769</v>
      </c>
    </row>
    <row r="1339" spans="1:23" x14ac:dyDescent="0.2">
      <c r="A1339">
        <v>11</v>
      </c>
      <c r="B1339">
        <v>11</v>
      </c>
      <c r="D1339" s="22" t="s">
        <v>778</v>
      </c>
      <c r="E1339" s="24" t="s">
        <v>779</v>
      </c>
      <c r="F1339" s="24">
        <v>88</v>
      </c>
      <c r="G1339" s="24">
        <v>88</v>
      </c>
      <c r="H1339" s="24"/>
      <c r="I1339" s="5">
        <v>3.5</v>
      </c>
      <c r="J1339" s="5"/>
      <c r="K1339" s="13" t="s">
        <v>697</v>
      </c>
      <c r="L1339" s="22"/>
      <c r="M1339" s="24"/>
      <c r="N1339" s="24"/>
      <c r="O1339" s="24"/>
      <c r="P1339" s="33"/>
      <c r="Q1339" s="4"/>
      <c r="R1339" s="24"/>
      <c r="S1339" s="4"/>
      <c r="T1339" s="24" t="s">
        <v>717</v>
      </c>
      <c r="U1339" s="24" t="s">
        <v>780</v>
      </c>
    </row>
    <row r="1340" spans="1:23" x14ac:dyDescent="0.2">
      <c r="A1340">
        <v>12</v>
      </c>
      <c r="B1340">
        <v>12</v>
      </c>
      <c r="D1340" s="22" t="s">
        <v>781</v>
      </c>
      <c r="E1340" s="24" t="s">
        <v>24</v>
      </c>
      <c r="F1340" s="24">
        <v>82</v>
      </c>
      <c r="G1340" s="24">
        <v>82</v>
      </c>
      <c r="H1340" s="24"/>
      <c r="I1340" s="5">
        <v>14</v>
      </c>
      <c r="J1340" s="5"/>
      <c r="L1340" s="22"/>
      <c r="M1340" s="24"/>
      <c r="N1340" s="24"/>
      <c r="O1340" s="24"/>
      <c r="P1340" s="33"/>
      <c r="Q1340" s="4"/>
      <c r="R1340" s="24"/>
      <c r="S1340" s="4"/>
      <c r="T1340" s="24" t="s">
        <v>382</v>
      </c>
      <c r="U1340" s="24" t="s">
        <v>773</v>
      </c>
    </row>
    <row r="1341" spans="1:23" x14ac:dyDescent="0.2">
      <c r="A1341">
        <v>13</v>
      </c>
      <c r="B1341">
        <v>13</v>
      </c>
      <c r="D1341" s="22" t="s">
        <v>803</v>
      </c>
      <c r="E1341" s="24" t="s">
        <v>804</v>
      </c>
      <c r="F1341" s="24">
        <v>100</v>
      </c>
      <c r="G1341" s="24">
        <v>100</v>
      </c>
      <c r="H1341" s="24"/>
      <c r="I1341" s="5">
        <v>-9</v>
      </c>
      <c r="J1341" s="5"/>
      <c r="K1341" s="48"/>
      <c r="L1341" s="24"/>
      <c r="M1341" s="24"/>
      <c r="N1341" s="24"/>
      <c r="O1341" s="24"/>
      <c r="P1341" s="4"/>
      <c r="Q1341" s="24"/>
      <c r="R1341" s="24"/>
      <c r="S1341" s="4"/>
      <c r="T1341" s="24" t="s">
        <v>806</v>
      </c>
      <c r="U1341" s="24" t="s">
        <v>720</v>
      </c>
      <c r="V1341" t="s">
        <v>807</v>
      </c>
    </row>
    <row r="1342" spans="1:23" x14ac:dyDescent="0.2">
      <c r="A1342">
        <v>14</v>
      </c>
      <c r="B1342">
        <v>14</v>
      </c>
      <c r="C1342">
        <v>4</v>
      </c>
      <c r="D1342" s="22" t="s">
        <v>823</v>
      </c>
      <c r="E1342" s="24" t="s">
        <v>672</v>
      </c>
      <c r="F1342" s="24">
        <v>90</v>
      </c>
      <c r="G1342" s="24">
        <v>89</v>
      </c>
      <c r="H1342" s="24">
        <v>76</v>
      </c>
      <c r="I1342" s="5">
        <v>-4</v>
      </c>
      <c r="J1342" s="5"/>
      <c r="L1342" s="36">
        <v>90</v>
      </c>
      <c r="M1342" s="24">
        <v>89</v>
      </c>
      <c r="N1342" s="24">
        <v>71.3</v>
      </c>
      <c r="O1342" s="24">
        <v>132</v>
      </c>
      <c r="P1342" s="33">
        <f t="shared" ref="P1342:P1355" si="25">ROUND(((M1342-N1342)*113/O1342),1)</f>
        <v>15.2</v>
      </c>
      <c r="Q1342" s="24"/>
      <c r="R1342" s="24"/>
      <c r="S1342" s="4"/>
      <c r="T1342" s="24" t="s">
        <v>352</v>
      </c>
      <c r="U1342" s="24" t="s">
        <v>356</v>
      </c>
    </row>
    <row r="1343" spans="1:23" x14ac:dyDescent="0.2">
      <c r="A1343">
        <v>15</v>
      </c>
      <c r="B1343">
        <v>15</v>
      </c>
      <c r="C1343">
        <v>5</v>
      </c>
      <c r="D1343" s="22" t="s">
        <v>824</v>
      </c>
      <c r="E1343" s="24" t="s">
        <v>677</v>
      </c>
      <c r="F1343" s="24">
        <v>90</v>
      </c>
      <c r="G1343" s="24">
        <v>90</v>
      </c>
      <c r="H1343" s="24">
        <v>76</v>
      </c>
      <c r="I1343" s="5">
        <v>-6.35</v>
      </c>
      <c r="J1343" s="5"/>
      <c r="L1343" s="36">
        <v>90</v>
      </c>
      <c r="M1343" s="24">
        <v>90</v>
      </c>
      <c r="N1343" s="24">
        <v>69.599999999999994</v>
      </c>
      <c r="O1343" s="24">
        <v>126</v>
      </c>
      <c r="P1343" s="33">
        <f t="shared" si="25"/>
        <v>18.3</v>
      </c>
      <c r="Q1343" s="24"/>
      <c r="R1343" s="24"/>
      <c r="S1343" s="4"/>
      <c r="T1343" s="24" t="s">
        <v>735</v>
      </c>
      <c r="U1343" s="24" t="s">
        <v>740</v>
      </c>
    </row>
    <row r="1344" spans="1:23" x14ac:dyDescent="0.2">
      <c r="A1344">
        <v>16</v>
      </c>
      <c r="B1344">
        <v>16</v>
      </c>
      <c r="C1344">
        <v>6</v>
      </c>
      <c r="D1344" s="22" t="s">
        <v>820</v>
      </c>
      <c r="E1344" s="24" t="s">
        <v>677</v>
      </c>
      <c r="F1344" s="24">
        <v>93</v>
      </c>
      <c r="G1344" s="24">
        <v>93</v>
      </c>
      <c r="H1344" s="24">
        <v>79</v>
      </c>
      <c r="I1344" s="5">
        <v>-15.7</v>
      </c>
      <c r="J1344" s="5"/>
      <c r="L1344" s="36">
        <v>93</v>
      </c>
      <c r="M1344" s="24">
        <v>93</v>
      </c>
      <c r="N1344" s="24">
        <v>69.599999999999994</v>
      </c>
      <c r="O1344" s="24">
        <v>126</v>
      </c>
      <c r="P1344" s="33">
        <f t="shared" si="25"/>
        <v>21</v>
      </c>
      <c r="Q1344" s="24"/>
      <c r="R1344" s="24"/>
      <c r="S1344" s="4"/>
      <c r="T1344" s="24" t="s">
        <v>726</v>
      </c>
      <c r="U1344" s="24" t="s">
        <v>840</v>
      </c>
      <c r="V1344" t="s">
        <v>839</v>
      </c>
    </row>
    <row r="1345" spans="1:22" x14ac:dyDescent="0.2">
      <c r="A1345">
        <v>17</v>
      </c>
      <c r="B1345">
        <v>17</v>
      </c>
      <c r="C1345">
        <v>7</v>
      </c>
      <c r="D1345" s="22" t="s">
        <v>853</v>
      </c>
      <c r="E1345" s="24" t="s">
        <v>23</v>
      </c>
      <c r="F1345" s="24">
        <v>91</v>
      </c>
      <c r="G1345" s="24">
        <v>91</v>
      </c>
      <c r="H1345" s="24">
        <v>77</v>
      </c>
      <c r="I1345" s="5">
        <v>-12.85</v>
      </c>
      <c r="J1345" s="5"/>
      <c r="L1345" s="36">
        <v>91</v>
      </c>
      <c r="M1345" s="24">
        <v>91</v>
      </c>
      <c r="N1345" s="24">
        <v>68.900000000000006</v>
      </c>
      <c r="O1345" s="24">
        <v>126</v>
      </c>
      <c r="P1345" s="33">
        <f t="shared" si="25"/>
        <v>19.8</v>
      </c>
      <c r="Q1345" s="24"/>
      <c r="R1345" s="24"/>
      <c r="S1345" s="4"/>
      <c r="T1345" s="24" t="s">
        <v>372</v>
      </c>
      <c r="U1345" s="24" t="s">
        <v>344</v>
      </c>
      <c r="V1345" s="24" t="s">
        <v>733</v>
      </c>
    </row>
    <row r="1346" spans="1:22" x14ac:dyDescent="0.2">
      <c r="A1346">
        <v>18</v>
      </c>
      <c r="B1346">
        <v>18</v>
      </c>
      <c r="C1346">
        <v>8</v>
      </c>
      <c r="D1346" s="22" t="s">
        <v>865</v>
      </c>
      <c r="E1346" s="24" t="s">
        <v>24</v>
      </c>
      <c r="F1346" s="24">
        <v>93</v>
      </c>
      <c r="G1346" s="24">
        <v>93</v>
      </c>
      <c r="H1346" s="24">
        <v>80</v>
      </c>
      <c r="I1346" s="5">
        <v>-13.25</v>
      </c>
      <c r="J1346" s="4"/>
      <c r="K1346" s="13" t="s">
        <v>873</v>
      </c>
      <c r="L1346" s="36">
        <v>93</v>
      </c>
      <c r="M1346" s="24">
        <v>93</v>
      </c>
      <c r="N1346" s="24">
        <v>70</v>
      </c>
      <c r="O1346" s="24">
        <v>123</v>
      </c>
      <c r="P1346" s="33">
        <f t="shared" si="25"/>
        <v>21.1</v>
      </c>
      <c r="Q1346" s="24"/>
      <c r="R1346" s="24"/>
      <c r="S1346" s="4"/>
      <c r="T1346" s="24" t="s">
        <v>872</v>
      </c>
      <c r="U1346" s="24" t="s">
        <v>465</v>
      </c>
      <c r="V1346" s="24" t="s">
        <v>373</v>
      </c>
    </row>
    <row r="1347" spans="1:22" x14ac:dyDescent="0.2">
      <c r="A1347">
        <v>19</v>
      </c>
      <c r="B1347">
        <v>19</v>
      </c>
      <c r="C1347">
        <v>9</v>
      </c>
      <c r="D1347" s="22" t="s">
        <v>877</v>
      </c>
      <c r="E1347" s="24" t="s">
        <v>461</v>
      </c>
      <c r="F1347" s="24">
        <v>90</v>
      </c>
      <c r="G1347" s="24">
        <v>79</v>
      </c>
      <c r="H1347" s="24">
        <v>77</v>
      </c>
      <c r="I1347" s="5">
        <v>-19.5</v>
      </c>
      <c r="J1347" s="4"/>
      <c r="K1347" s="29"/>
      <c r="L1347" s="36">
        <v>90</v>
      </c>
      <c r="M1347" s="24">
        <v>89</v>
      </c>
      <c r="N1347" s="24">
        <v>69.599999999999994</v>
      </c>
      <c r="O1347" s="24">
        <v>124</v>
      </c>
      <c r="P1347" s="33">
        <f t="shared" si="25"/>
        <v>17.7</v>
      </c>
      <c r="Q1347" s="24"/>
      <c r="R1347" s="24"/>
      <c r="S1347" s="4"/>
      <c r="T1347" s="24" t="s">
        <v>786</v>
      </c>
      <c r="U1347" s="24" t="s">
        <v>879</v>
      </c>
    </row>
    <row r="1348" spans="1:22" x14ac:dyDescent="0.2">
      <c r="A1348">
        <v>20</v>
      </c>
      <c r="B1348">
        <v>20</v>
      </c>
      <c r="C1348">
        <v>10</v>
      </c>
      <c r="D1348" s="22" t="s">
        <v>880</v>
      </c>
      <c r="E1348" s="24" t="s">
        <v>26</v>
      </c>
      <c r="F1348" s="24">
        <v>88</v>
      </c>
      <c r="G1348" s="24">
        <v>88</v>
      </c>
      <c r="H1348" s="24">
        <v>74</v>
      </c>
      <c r="I1348" s="5">
        <v>-13</v>
      </c>
      <c r="J1348" s="5"/>
      <c r="L1348" s="36">
        <v>88</v>
      </c>
      <c r="M1348" s="24">
        <v>88</v>
      </c>
      <c r="N1348" s="24">
        <v>70.2</v>
      </c>
      <c r="O1348" s="24">
        <v>128</v>
      </c>
      <c r="P1348" s="33">
        <f t="shared" si="25"/>
        <v>15.7</v>
      </c>
      <c r="Q1348" s="24"/>
      <c r="R1348" s="24"/>
      <c r="S1348" s="4"/>
      <c r="T1348" s="24" t="s">
        <v>401</v>
      </c>
      <c r="U1348" s="24" t="s">
        <v>737</v>
      </c>
    </row>
    <row r="1349" spans="1:22" x14ac:dyDescent="0.2">
      <c r="A1349">
        <v>21</v>
      </c>
      <c r="B1349">
        <v>21</v>
      </c>
      <c r="C1349">
        <v>11</v>
      </c>
      <c r="D1349" s="22" t="s">
        <v>889</v>
      </c>
      <c r="E1349" s="24" t="s">
        <v>461</v>
      </c>
      <c r="F1349" s="24">
        <v>88</v>
      </c>
      <c r="G1349" s="24">
        <v>88</v>
      </c>
      <c r="H1349" s="24">
        <v>74</v>
      </c>
      <c r="I1349" s="5">
        <v>9</v>
      </c>
      <c r="J1349" s="4"/>
      <c r="L1349" s="36">
        <v>88</v>
      </c>
      <c r="M1349" s="24">
        <v>88</v>
      </c>
      <c r="N1349" s="24">
        <v>69.599999999999994</v>
      </c>
      <c r="O1349" s="24">
        <v>124</v>
      </c>
      <c r="P1349" s="33">
        <f t="shared" si="25"/>
        <v>16.8</v>
      </c>
      <c r="Q1349" s="24"/>
      <c r="R1349" s="24"/>
      <c r="S1349" s="4"/>
      <c r="T1349" s="24" t="s">
        <v>891</v>
      </c>
      <c r="U1349" s="24" t="s">
        <v>662</v>
      </c>
    </row>
    <row r="1350" spans="1:22" x14ac:dyDescent="0.2">
      <c r="A1350">
        <v>22</v>
      </c>
      <c r="B1350">
        <v>22</v>
      </c>
      <c r="C1350">
        <v>12</v>
      </c>
      <c r="D1350" s="22" t="s">
        <v>892</v>
      </c>
      <c r="E1350" s="24" t="s">
        <v>492</v>
      </c>
      <c r="F1350" s="24">
        <v>91</v>
      </c>
      <c r="G1350" s="24">
        <v>91</v>
      </c>
      <c r="H1350" s="24">
        <v>77</v>
      </c>
      <c r="I1350" s="5">
        <v>-8.1999999999999993</v>
      </c>
      <c r="J1350" s="5"/>
      <c r="L1350" s="36">
        <v>91</v>
      </c>
      <c r="M1350" s="24">
        <v>91</v>
      </c>
      <c r="N1350" s="32">
        <v>69.2</v>
      </c>
      <c r="O1350" s="24">
        <v>118</v>
      </c>
      <c r="P1350" s="33">
        <f t="shared" si="25"/>
        <v>20.9</v>
      </c>
      <c r="Q1350" s="24"/>
      <c r="T1350" s="24" t="s">
        <v>709</v>
      </c>
      <c r="U1350" s="24" t="s">
        <v>388</v>
      </c>
    </row>
    <row r="1351" spans="1:22" x14ac:dyDescent="0.2">
      <c r="A1351">
        <v>23</v>
      </c>
      <c r="B1351">
        <v>23</v>
      </c>
      <c r="C1351">
        <v>13</v>
      </c>
      <c r="D1351" s="22" t="s">
        <v>902</v>
      </c>
      <c r="E1351" s="24" t="s">
        <v>184</v>
      </c>
      <c r="F1351" s="24">
        <v>97</v>
      </c>
      <c r="G1351" s="24">
        <v>96</v>
      </c>
      <c r="H1351" s="24">
        <v>82</v>
      </c>
      <c r="I1351" s="5">
        <v>-20</v>
      </c>
      <c r="J1351" s="4"/>
      <c r="L1351" s="36">
        <v>97</v>
      </c>
      <c r="M1351" s="24">
        <v>96</v>
      </c>
      <c r="N1351" s="32">
        <v>69.3</v>
      </c>
      <c r="O1351" s="24">
        <v>123</v>
      </c>
      <c r="P1351" s="33">
        <f t="shared" si="25"/>
        <v>24.5</v>
      </c>
      <c r="Q1351" s="24"/>
      <c r="R1351" s="24"/>
      <c r="S1351" s="4"/>
      <c r="T1351" s="24" t="s">
        <v>775</v>
      </c>
      <c r="U1351" s="24" t="s">
        <v>751</v>
      </c>
      <c r="V1351" t="s">
        <v>380</v>
      </c>
    </row>
    <row r="1352" spans="1:22" x14ac:dyDescent="0.2">
      <c r="A1352">
        <v>24</v>
      </c>
      <c r="B1352">
        <v>24</v>
      </c>
      <c r="C1352">
        <v>14</v>
      </c>
      <c r="D1352" s="22" t="s">
        <v>935</v>
      </c>
      <c r="E1352" s="24" t="s">
        <v>936</v>
      </c>
      <c r="F1352" s="24">
        <v>90</v>
      </c>
      <c r="G1352" s="24">
        <v>90</v>
      </c>
      <c r="H1352" s="24">
        <v>73</v>
      </c>
      <c r="I1352" s="5">
        <v>14</v>
      </c>
      <c r="J1352" s="5"/>
      <c r="K1352" s="13" t="s">
        <v>104</v>
      </c>
      <c r="L1352" s="36">
        <v>90</v>
      </c>
      <c r="M1352" s="24">
        <v>90</v>
      </c>
      <c r="N1352" s="32">
        <v>70.400000000000006</v>
      </c>
      <c r="O1352" s="24">
        <v>127</v>
      </c>
      <c r="P1352" s="33">
        <f t="shared" si="25"/>
        <v>17.399999999999999</v>
      </c>
      <c r="Q1352" s="24"/>
      <c r="R1352" s="24"/>
      <c r="S1352" s="4"/>
      <c r="T1352" s="24" t="s">
        <v>938</v>
      </c>
      <c r="U1352" s="24" t="s">
        <v>765</v>
      </c>
      <c r="V1352" t="s">
        <v>939</v>
      </c>
    </row>
    <row r="1353" spans="1:22" x14ac:dyDescent="0.2">
      <c r="A1353">
        <v>25</v>
      </c>
      <c r="B1353">
        <v>25</v>
      </c>
      <c r="C1353">
        <v>15</v>
      </c>
      <c r="D1353" s="22" t="s">
        <v>940</v>
      </c>
      <c r="E1353" s="24" t="s">
        <v>946</v>
      </c>
      <c r="F1353" s="24">
        <v>87</v>
      </c>
      <c r="G1353" s="24">
        <v>87</v>
      </c>
      <c r="H1353" s="24">
        <v>70</v>
      </c>
      <c r="I1353" s="5">
        <v>-1.7</v>
      </c>
      <c r="J1353" s="5"/>
      <c r="L1353" s="36">
        <v>87</v>
      </c>
      <c r="M1353" s="24">
        <v>87</v>
      </c>
      <c r="N1353" s="32">
        <v>70.400000000000006</v>
      </c>
      <c r="O1353" s="24">
        <v>129</v>
      </c>
      <c r="P1353" s="33">
        <f t="shared" si="25"/>
        <v>14.5</v>
      </c>
      <c r="Q1353" s="24"/>
      <c r="T1353" s="24" t="s">
        <v>948</v>
      </c>
      <c r="U1353" s="24" t="s">
        <v>766</v>
      </c>
      <c r="V1353" t="s">
        <v>949</v>
      </c>
    </row>
    <row r="1354" spans="1:22" x14ac:dyDescent="0.2">
      <c r="A1354">
        <v>26</v>
      </c>
      <c r="B1354">
        <v>26</v>
      </c>
      <c r="C1354">
        <v>16</v>
      </c>
      <c r="D1354" s="22" t="s">
        <v>941</v>
      </c>
      <c r="E1354" s="24" t="s">
        <v>950</v>
      </c>
      <c r="F1354" s="24">
        <v>98</v>
      </c>
      <c r="G1354" s="24">
        <v>95</v>
      </c>
      <c r="H1354" s="24">
        <v>81</v>
      </c>
      <c r="I1354" s="5">
        <v>-17</v>
      </c>
      <c r="J1354" s="5"/>
      <c r="L1354" s="34">
        <v>98</v>
      </c>
      <c r="M1354" s="24">
        <v>95</v>
      </c>
      <c r="N1354" s="32">
        <v>70.400000000000006</v>
      </c>
      <c r="O1354" s="24">
        <v>128</v>
      </c>
      <c r="P1354" s="33">
        <f t="shared" si="25"/>
        <v>21.7</v>
      </c>
      <c r="R1354" s="24"/>
      <c r="S1354" s="4"/>
      <c r="T1354" s="24" t="s">
        <v>952</v>
      </c>
      <c r="U1354" s="24" t="s">
        <v>776</v>
      </c>
      <c r="V1354" t="s">
        <v>953</v>
      </c>
    </row>
    <row r="1355" spans="1:22" x14ac:dyDescent="0.2">
      <c r="A1355">
        <v>27</v>
      </c>
      <c r="B1355">
        <v>27</v>
      </c>
      <c r="C1355">
        <v>17</v>
      </c>
      <c r="D1355" s="22" t="s">
        <v>942</v>
      </c>
      <c r="E1355" s="24" t="s">
        <v>954</v>
      </c>
      <c r="F1355" s="24">
        <v>87</v>
      </c>
      <c r="G1355" s="24">
        <v>87</v>
      </c>
      <c r="H1355" s="24">
        <v>70</v>
      </c>
      <c r="I1355" s="5">
        <v>-2.7</v>
      </c>
      <c r="J1355" s="4"/>
      <c r="L1355" s="34">
        <v>87</v>
      </c>
      <c r="M1355" s="24">
        <v>87</v>
      </c>
      <c r="N1355" s="32">
        <v>70.400000000000006</v>
      </c>
      <c r="O1355" s="24">
        <v>127</v>
      </c>
      <c r="P1355" s="33">
        <f t="shared" si="25"/>
        <v>14.8</v>
      </c>
      <c r="R1355" s="24"/>
      <c r="S1355" s="4"/>
      <c r="T1355" s="24" t="s">
        <v>956</v>
      </c>
      <c r="U1355" s="24" t="s">
        <v>833</v>
      </c>
      <c r="V1355" t="s">
        <v>957</v>
      </c>
    </row>
    <row r="1356" spans="1:22" x14ac:dyDescent="0.2">
      <c r="A1356">
        <v>28</v>
      </c>
      <c r="B1356">
        <v>28</v>
      </c>
      <c r="C1356">
        <v>18</v>
      </c>
      <c r="D1356" s="22" t="s">
        <v>975</v>
      </c>
      <c r="E1356" s="24" t="s">
        <v>24</v>
      </c>
      <c r="F1356" s="24">
        <v>85</v>
      </c>
      <c r="G1356" s="24">
        <v>85</v>
      </c>
      <c r="H1356" s="24">
        <v>69</v>
      </c>
      <c r="I1356" s="5">
        <v>-14</v>
      </c>
      <c r="J1356" s="5"/>
      <c r="L1356" s="24">
        <v>85</v>
      </c>
      <c r="M1356" s="24">
        <v>85</v>
      </c>
      <c r="N1356" s="24">
        <v>70</v>
      </c>
      <c r="O1356" s="24">
        <v>123</v>
      </c>
      <c r="P1356" s="33">
        <f t="shared" ref="P1356:P1387" si="26">ROUND(((M1356-N1356)*113/O1356),1)</f>
        <v>13.8</v>
      </c>
      <c r="R1356" s="24"/>
      <c r="S1356" s="4"/>
      <c r="T1356" s="24" t="s">
        <v>370</v>
      </c>
    </row>
    <row r="1357" spans="1:22" x14ac:dyDescent="0.2">
      <c r="A1357">
        <v>29</v>
      </c>
      <c r="B1357">
        <v>29</v>
      </c>
      <c r="C1357">
        <v>19</v>
      </c>
      <c r="D1357" s="22" t="s">
        <v>987</v>
      </c>
      <c r="E1357" s="24" t="s">
        <v>461</v>
      </c>
      <c r="F1357" s="24">
        <v>91</v>
      </c>
      <c r="G1357" s="24">
        <v>91</v>
      </c>
      <c r="H1357" s="24">
        <v>75</v>
      </c>
      <c r="I1357" s="5">
        <v>-18</v>
      </c>
      <c r="J1357" s="5"/>
      <c r="L1357" s="34">
        <v>91</v>
      </c>
      <c r="M1357" s="24">
        <v>91</v>
      </c>
      <c r="N1357" s="32">
        <v>69.599999999999994</v>
      </c>
      <c r="O1357" s="24">
        <v>124</v>
      </c>
      <c r="P1357" s="33">
        <f t="shared" si="26"/>
        <v>19.5</v>
      </c>
      <c r="R1357" s="24"/>
      <c r="S1357" s="4"/>
      <c r="T1357" s="24" t="s">
        <v>819</v>
      </c>
      <c r="U1357" t="s">
        <v>1023</v>
      </c>
      <c r="V1357" t="s">
        <v>859</v>
      </c>
    </row>
    <row r="1358" spans="1:22" x14ac:dyDescent="0.2">
      <c r="A1358">
        <v>30</v>
      </c>
      <c r="B1358">
        <v>30</v>
      </c>
      <c r="C1358">
        <v>20</v>
      </c>
      <c r="D1358" s="22" t="s">
        <v>1026</v>
      </c>
      <c r="E1358" s="24" t="s">
        <v>492</v>
      </c>
      <c r="F1358" s="24">
        <v>88</v>
      </c>
      <c r="G1358" s="24">
        <v>88</v>
      </c>
      <c r="H1358" s="24">
        <v>72</v>
      </c>
      <c r="I1358" s="5">
        <v>14.85</v>
      </c>
      <c r="J1358" s="5"/>
      <c r="K1358" s="29"/>
      <c r="L1358" s="34">
        <v>88</v>
      </c>
      <c r="M1358" s="24">
        <v>88</v>
      </c>
      <c r="N1358" s="32">
        <v>69.2</v>
      </c>
      <c r="O1358" s="24">
        <v>118</v>
      </c>
      <c r="P1358" s="33">
        <f t="shared" si="26"/>
        <v>18</v>
      </c>
      <c r="R1358" s="24"/>
      <c r="S1358" s="4"/>
      <c r="T1358" s="24" t="s">
        <v>398</v>
      </c>
      <c r="U1358" t="s">
        <v>861</v>
      </c>
      <c r="V1358" t="s">
        <v>1028</v>
      </c>
    </row>
    <row r="1359" spans="1:22" x14ac:dyDescent="0.2">
      <c r="A1359">
        <v>31</v>
      </c>
      <c r="B1359">
        <v>31</v>
      </c>
      <c r="C1359">
        <v>21</v>
      </c>
      <c r="D1359" s="22" t="s">
        <v>1033</v>
      </c>
      <c r="E1359" s="24" t="s">
        <v>461</v>
      </c>
      <c r="F1359" s="24">
        <v>87</v>
      </c>
      <c r="G1359" s="24">
        <v>87</v>
      </c>
      <c r="H1359" s="24">
        <v>70</v>
      </c>
      <c r="I1359" s="5">
        <v>4</v>
      </c>
      <c r="J1359" s="5"/>
      <c r="L1359" s="34">
        <v>87</v>
      </c>
      <c r="M1359" s="24">
        <v>87</v>
      </c>
      <c r="N1359" s="32">
        <v>69.599999999999994</v>
      </c>
      <c r="O1359" s="24">
        <v>124</v>
      </c>
      <c r="P1359" s="33">
        <f t="shared" si="26"/>
        <v>15.9</v>
      </c>
      <c r="R1359" s="24"/>
      <c r="S1359" s="4"/>
      <c r="T1359" s="24" t="s">
        <v>1038</v>
      </c>
      <c r="U1359" t="s">
        <v>374</v>
      </c>
      <c r="V1359" t="s">
        <v>1039</v>
      </c>
    </row>
    <row r="1360" spans="1:22" x14ac:dyDescent="0.2">
      <c r="A1360">
        <v>32</v>
      </c>
      <c r="B1360">
        <v>32</v>
      </c>
      <c r="C1360">
        <v>22</v>
      </c>
      <c r="D1360" s="22" t="s">
        <v>1041</v>
      </c>
      <c r="E1360" s="24" t="s">
        <v>186</v>
      </c>
      <c r="F1360" s="24">
        <v>85</v>
      </c>
      <c r="G1360" s="24">
        <v>85</v>
      </c>
      <c r="H1360" s="24">
        <v>68</v>
      </c>
      <c r="I1360" s="5">
        <v>25</v>
      </c>
      <c r="J1360" s="5"/>
      <c r="K1360" s="29" t="s">
        <v>104</v>
      </c>
      <c r="L1360" s="34">
        <v>85</v>
      </c>
      <c r="M1360" s="24">
        <v>85</v>
      </c>
      <c r="N1360" s="4">
        <v>69.099999999999994</v>
      </c>
      <c r="O1360" s="24">
        <v>123</v>
      </c>
      <c r="P1360" s="33">
        <f t="shared" si="26"/>
        <v>14.6</v>
      </c>
      <c r="R1360" s="34"/>
      <c r="S1360" s="4"/>
      <c r="T1360" s="24" t="s">
        <v>434</v>
      </c>
    </row>
    <row r="1361" spans="1:23" x14ac:dyDescent="0.2">
      <c r="A1361">
        <v>33</v>
      </c>
      <c r="B1361">
        <v>33</v>
      </c>
      <c r="C1361">
        <v>23</v>
      </c>
      <c r="D1361" s="22" t="s">
        <v>1043</v>
      </c>
      <c r="E1361" s="24" t="s">
        <v>26</v>
      </c>
      <c r="F1361" s="24">
        <v>82</v>
      </c>
      <c r="G1361" s="24">
        <v>82</v>
      </c>
      <c r="H1361" s="24">
        <v>64</v>
      </c>
      <c r="I1361" s="5">
        <v>96.2</v>
      </c>
      <c r="J1361" s="4"/>
      <c r="K1361" s="48" t="s">
        <v>1048</v>
      </c>
      <c r="L1361" s="34">
        <v>82</v>
      </c>
      <c r="M1361" s="34">
        <v>82</v>
      </c>
      <c r="N1361" s="33">
        <v>70.2</v>
      </c>
      <c r="O1361" s="34">
        <v>128</v>
      </c>
      <c r="P1361" s="33">
        <f t="shared" si="26"/>
        <v>10.4</v>
      </c>
      <c r="T1361" s="24" t="s">
        <v>385</v>
      </c>
      <c r="U1361" s="24" t="s">
        <v>739</v>
      </c>
    </row>
    <row r="1362" spans="1:23" x14ac:dyDescent="0.2">
      <c r="A1362">
        <v>34</v>
      </c>
      <c r="B1362">
        <v>34</v>
      </c>
      <c r="C1362">
        <v>24</v>
      </c>
      <c r="D1362" s="22" t="s">
        <v>1064</v>
      </c>
      <c r="E1362" s="24" t="s">
        <v>461</v>
      </c>
      <c r="F1362" s="24">
        <v>83</v>
      </c>
      <c r="G1362" s="24">
        <v>82</v>
      </c>
      <c r="H1362" s="24">
        <v>66</v>
      </c>
      <c r="I1362" s="5">
        <v>20</v>
      </c>
      <c r="J1362" s="4"/>
      <c r="L1362" s="34">
        <v>83</v>
      </c>
      <c r="M1362" s="34">
        <v>82</v>
      </c>
      <c r="N1362" s="33">
        <v>69.599999999999994</v>
      </c>
      <c r="O1362" s="34">
        <v>124</v>
      </c>
      <c r="P1362" s="4">
        <f t="shared" si="26"/>
        <v>11.3</v>
      </c>
      <c r="T1362" s="24" t="s">
        <v>1065</v>
      </c>
      <c r="U1362" s="24" t="s">
        <v>801</v>
      </c>
      <c r="V1362" t="s">
        <v>1066</v>
      </c>
    </row>
    <row r="1363" spans="1:23" x14ac:dyDescent="0.2">
      <c r="A1363">
        <v>35</v>
      </c>
      <c r="B1363">
        <v>35</v>
      </c>
      <c r="C1363">
        <v>25</v>
      </c>
      <c r="D1363" s="22" t="s">
        <v>1069</v>
      </c>
      <c r="E1363" s="24" t="s">
        <v>23</v>
      </c>
      <c r="F1363" s="24">
        <v>92</v>
      </c>
      <c r="G1363" s="24">
        <v>91</v>
      </c>
      <c r="H1363" s="24">
        <v>77</v>
      </c>
      <c r="I1363" s="5">
        <v>-1</v>
      </c>
      <c r="J1363" s="5"/>
      <c r="K1363" s="29" t="s">
        <v>1078</v>
      </c>
      <c r="L1363" s="36">
        <v>92</v>
      </c>
      <c r="M1363" s="34">
        <v>91</v>
      </c>
      <c r="N1363" s="33">
        <v>68.900000000000006</v>
      </c>
      <c r="O1363" s="34">
        <v>126</v>
      </c>
      <c r="P1363" s="4">
        <f t="shared" si="26"/>
        <v>19.8</v>
      </c>
      <c r="T1363" s="24" t="s">
        <v>350</v>
      </c>
      <c r="U1363" s="24" t="s">
        <v>397</v>
      </c>
      <c r="V1363" s="24" t="s">
        <v>1079</v>
      </c>
    </row>
    <row r="1364" spans="1:23" x14ac:dyDescent="0.2">
      <c r="A1364">
        <v>36</v>
      </c>
      <c r="B1364">
        <v>36</v>
      </c>
      <c r="C1364">
        <v>26</v>
      </c>
      <c r="D1364" s="22" t="s">
        <v>1083</v>
      </c>
      <c r="E1364" s="24" t="s">
        <v>97</v>
      </c>
      <c r="F1364" s="24">
        <v>96</v>
      </c>
      <c r="G1364" s="24">
        <v>93</v>
      </c>
      <c r="H1364" s="24">
        <v>81</v>
      </c>
      <c r="I1364" s="5">
        <v>-17</v>
      </c>
      <c r="J1364" s="5"/>
      <c r="K1364" s="15"/>
      <c r="L1364" s="36">
        <v>96</v>
      </c>
      <c r="M1364" s="34">
        <v>93</v>
      </c>
      <c r="N1364" s="33">
        <v>71.3</v>
      </c>
      <c r="O1364" s="34">
        <v>124</v>
      </c>
      <c r="P1364" s="4">
        <f t="shared" si="26"/>
        <v>19.8</v>
      </c>
      <c r="T1364" s="24" t="s">
        <v>883</v>
      </c>
      <c r="U1364" s="24" t="s">
        <v>1086</v>
      </c>
    </row>
    <row r="1365" spans="1:23" x14ac:dyDescent="0.2">
      <c r="A1365">
        <v>37</v>
      </c>
      <c r="B1365">
        <v>37</v>
      </c>
      <c r="C1365">
        <v>27</v>
      </c>
      <c r="D1365" s="22" t="s">
        <v>1090</v>
      </c>
      <c r="E1365" s="24" t="s">
        <v>24</v>
      </c>
      <c r="F1365" s="24">
        <v>86</v>
      </c>
      <c r="G1365" s="24">
        <v>85</v>
      </c>
      <c r="H1365" s="24">
        <v>71</v>
      </c>
      <c r="I1365" s="5">
        <v>-19</v>
      </c>
      <c r="J1365" s="5"/>
      <c r="L1365" s="36">
        <v>86</v>
      </c>
      <c r="M1365" s="34">
        <v>85</v>
      </c>
      <c r="N1365" s="33">
        <v>70</v>
      </c>
      <c r="O1365" s="34">
        <v>123</v>
      </c>
      <c r="P1365" s="4">
        <f t="shared" si="26"/>
        <v>13.8</v>
      </c>
      <c r="T1365" s="24" t="s">
        <v>961</v>
      </c>
      <c r="U1365" s="24" t="s">
        <v>878</v>
      </c>
      <c r="V1365" t="s">
        <v>718</v>
      </c>
    </row>
    <row r="1366" spans="1:23" x14ac:dyDescent="0.2">
      <c r="A1366">
        <v>38</v>
      </c>
      <c r="B1366">
        <v>38</v>
      </c>
      <c r="C1366">
        <v>28</v>
      </c>
      <c r="D1366" s="31" t="s">
        <v>1101</v>
      </c>
      <c r="E1366" s="24" t="s">
        <v>461</v>
      </c>
      <c r="F1366" s="24">
        <v>90</v>
      </c>
      <c r="G1366" s="24">
        <v>89</v>
      </c>
      <c r="H1366" s="24">
        <v>75</v>
      </c>
      <c r="I1366" s="5">
        <v>29</v>
      </c>
      <c r="J1366" s="5"/>
      <c r="K1366" s="29" t="s">
        <v>104</v>
      </c>
      <c r="L1366" s="34">
        <v>90</v>
      </c>
      <c r="M1366" s="34">
        <v>89</v>
      </c>
      <c r="N1366" s="32">
        <v>69.599999999999994</v>
      </c>
      <c r="O1366" s="34">
        <v>124</v>
      </c>
      <c r="P1366" s="4">
        <f t="shared" si="26"/>
        <v>17.7</v>
      </c>
      <c r="T1366" s="24" t="s">
        <v>1102</v>
      </c>
      <c r="U1366" s="24" t="s">
        <v>1103</v>
      </c>
      <c r="V1366" t="s">
        <v>744</v>
      </c>
    </row>
    <row r="1367" spans="1:23" x14ac:dyDescent="0.2">
      <c r="A1367">
        <v>39</v>
      </c>
      <c r="B1367">
        <v>39</v>
      </c>
      <c r="C1367">
        <v>29</v>
      </c>
      <c r="D1367" s="22" t="s">
        <v>1118</v>
      </c>
      <c r="E1367" s="24" t="s">
        <v>26</v>
      </c>
      <c r="F1367" s="24">
        <v>96</v>
      </c>
      <c r="G1367" s="24">
        <v>92</v>
      </c>
      <c r="H1367" s="24">
        <v>80</v>
      </c>
      <c r="I1367" s="5">
        <v>-1</v>
      </c>
      <c r="J1367" s="5"/>
      <c r="K1367" s="48"/>
      <c r="L1367" s="34">
        <v>96</v>
      </c>
      <c r="M1367" s="34">
        <v>92</v>
      </c>
      <c r="N1367" s="32">
        <v>70.2</v>
      </c>
      <c r="O1367" s="34">
        <v>128</v>
      </c>
      <c r="P1367" s="4">
        <f t="shared" si="26"/>
        <v>19.2</v>
      </c>
      <c r="T1367" s="24" t="s">
        <v>387</v>
      </c>
      <c r="U1367" s="24" t="s">
        <v>904</v>
      </c>
    </row>
    <row r="1368" spans="1:23" x14ac:dyDescent="0.2">
      <c r="A1368">
        <v>40</v>
      </c>
      <c r="B1368">
        <v>40</v>
      </c>
      <c r="C1368">
        <v>30</v>
      </c>
      <c r="D1368" s="22" t="s">
        <v>1125</v>
      </c>
      <c r="E1368" s="24" t="s">
        <v>185</v>
      </c>
      <c r="F1368" s="24">
        <v>84</v>
      </c>
      <c r="G1368" s="24">
        <v>84</v>
      </c>
      <c r="H1368" s="24">
        <v>69</v>
      </c>
      <c r="I1368" s="5">
        <v>13</v>
      </c>
      <c r="J1368" s="5"/>
      <c r="L1368" s="34">
        <v>84</v>
      </c>
      <c r="M1368" s="34">
        <v>84</v>
      </c>
      <c r="N1368" s="32">
        <v>69</v>
      </c>
      <c r="O1368" s="34">
        <v>123</v>
      </c>
      <c r="P1368" s="4">
        <f t="shared" si="26"/>
        <v>13.8</v>
      </c>
      <c r="T1368" s="24" t="s">
        <v>960</v>
      </c>
      <c r="U1368" s="24" t="s">
        <v>890</v>
      </c>
    </row>
    <row r="1369" spans="1:23" x14ac:dyDescent="0.2">
      <c r="A1369">
        <v>41</v>
      </c>
      <c r="B1369">
        <v>41</v>
      </c>
      <c r="C1369">
        <v>31</v>
      </c>
      <c r="D1369" s="22" t="s">
        <v>1128</v>
      </c>
      <c r="E1369" s="24" t="s">
        <v>185</v>
      </c>
      <c r="F1369" s="24">
        <v>88</v>
      </c>
      <c r="G1369" s="24">
        <v>85</v>
      </c>
      <c r="H1369" s="24">
        <v>73</v>
      </c>
      <c r="I1369" s="5">
        <v>25.5</v>
      </c>
      <c r="J1369" s="5"/>
      <c r="K1369" s="48"/>
      <c r="L1369" s="34">
        <v>88</v>
      </c>
      <c r="M1369" s="34">
        <v>85</v>
      </c>
      <c r="N1369" s="32">
        <v>69</v>
      </c>
      <c r="O1369" s="34">
        <v>123</v>
      </c>
      <c r="P1369" s="4">
        <f t="shared" si="26"/>
        <v>14.7</v>
      </c>
      <c r="T1369" s="24" t="s">
        <v>1137</v>
      </c>
      <c r="U1369" s="24" t="s">
        <v>343</v>
      </c>
      <c r="V1369" s="24" t="s">
        <v>782</v>
      </c>
    </row>
    <row r="1370" spans="1:23" x14ac:dyDescent="0.2">
      <c r="A1370">
        <v>42</v>
      </c>
      <c r="B1370">
        <v>42</v>
      </c>
      <c r="C1370">
        <v>32</v>
      </c>
      <c r="D1370" s="22" t="s">
        <v>1139</v>
      </c>
      <c r="E1370" s="24" t="s">
        <v>461</v>
      </c>
      <c r="F1370" s="24">
        <v>90</v>
      </c>
      <c r="G1370" s="24">
        <v>89</v>
      </c>
      <c r="H1370" s="24">
        <v>75</v>
      </c>
      <c r="I1370" s="5">
        <v>-8</v>
      </c>
      <c r="J1370" s="5"/>
      <c r="K1370" s="29"/>
      <c r="L1370" s="34">
        <v>90</v>
      </c>
      <c r="M1370" s="34">
        <v>89</v>
      </c>
      <c r="N1370" s="4">
        <v>69.599999999999994</v>
      </c>
      <c r="O1370" s="34">
        <v>124</v>
      </c>
      <c r="P1370" s="4">
        <f t="shared" si="26"/>
        <v>17.7</v>
      </c>
      <c r="T1370" s="24" t="s">
        <v>810</v>
      </c>
      <c r="U1370" s="24" t="s">
        <v>1140</v>
      </c>
      <c r="V1370" s="24" t="s">
        <v>1141</v>
      </c>
    </row>
    <row r="1371" spans="1:23" x14ac:dyDescent="0.2">
      <c r="A1371">
        <v>43</v>
      </c>
      <c r="B1371">
        <v>43</v>
      </c>
      <c r="C1371">
        <v>33</v>
      </c>
      <c r="D1371" s="22" t="s">
        <v>1143</v>
      </c>
      <c r="E1371" s="24" t="s">
        <v>492</v>
      </c>
      <c r="F1371" s="24">
        <v>87</v>
      </c>
      <c r="G1371" s="24">
        <v>87</v>
      </c>
      <c r="H1371" s="24">
        <v>73</v>
      </c>
      <c r="I1371" s="5">
        <v>-23.2</v>
      </c>
      <c r="J1371" s="5"/>
      <c r="L1371" s="34">
        <v>87</v>
      </c>
      <c r="M1371" s="34">
        <v>87</v>
      </c>
      <c r="N1371" s="4">
        <v>69.2</v>
      </c>
      <c r="O1371" s="34">
        <v>118</v>
      </c>
      <c r="P1371" s="4">
        <f t="shared" si="26"/>
        <v>17</v>
      </c>
      <c r="T1371" s="24" t="s">
        <v>1127</v>
      </c>
      <c r="U1371" s="24" t="s">
        <v>1135</v>
      </c>
      <c r="V1371" s="24" t="s">
        <v>915</v>
      </c>
      <c r="W1371" s="24"/>
    </row>
    <row r="1372" spans="1:23" x14ac:dyDescent="0.2">
      <c r="A1372">
        <v>44</v>
      </c>
      <c r="B1372">
        <v>44</v>
      </c>
      <c r="C1372">
        <v>34</v>
      </c>
      <c r="D1372" s="22" t="s">
        <v>1195</v>
      </c>
      <c r="E1372" s="24" t="s">
        <v>492</v>
      </c>
      <c r="F1372" s="24">
        <v>87</v>
      </c>
      <c r="G1372" s="24">
        <v>87</v>
      </c>
      <c r="H1372" s="24">
        <v>73</v>
      </c>
      <c r="I1372" s="5">
        <v>-11.5</v>
      </c>
      <c r="J1372" s="5"/>
      <c r="L1372" s="34">
        <v>87</v>
      </c>
      <c r="M1372" s="34">
        <v>87</v>
      </c>
      <c r="N1372" s="4">
        <v>69.2</v>
      </c>
      <c r="O1372" s="34">
        <v>118</v>
      </c>
      <c r="P1372" s="4">
        <f t="shared" si="26"/>
        <v>17</v>
      </c>
      <c r="T1372" s="24" t="s">
        <v>708</v>
      </c>
      <c r="U1372" s="24" t="s">
        <v>707</v>
      </c>
      <c r="V1372" s="24" t="s">
        <v>1203</v>
      </c>
    </row>
    <row r="1373" spans="1:23" x14ac:dyDescent="0.2">
      <c r="A1373">
        <v>45</v>
      </c>
      <c r="B1373">
        <v>45</v>
      </c>
      <c r="C1373">
        <v>35</v>
      </c>
      <c r="D1373" s="22" t="s">
        <v>1210</v>
      </c>
      <c r="E1373" s="24" t="s">
        <v>548</v>
      </c>
      <c r="F1373" s="24">
        <v>99</v>
      </c>
      <c r="G1373" s="24">
        <v>93</v>
      </c>
      <c r="H1373" s="24">
        <v>83</v>
      </c>
      <c r="I1373" s="5">
        <v>-20.5</v>
      </c>
      <c r="J1373" s="5"/>
      <c r="L1373" s="34">
        <v>99</v>
      </c>
      <c r="M1373" s="34">
        <v>93</v>
      </c>
      <c r="N1373" s="4">
        <v>70.099999999999994</v>
      </c>
      <c r="O1373" s="34">
        <v>136</v>
      </c>
      <c r="P1373" s="4">
        <f t="shared" si="26"/>
        <v>19</v>
      </c>
      <c r="T1373" s="24" t="s">
        <v>800</v>
      </c>
      <c r="U1373" s="24" t="s">
        <v>917</v>
      </c>
      <c r="V1373" s="24" t="s">
        <v>764</v>
      </c>
    </row>
    <row r="1374" spans="1:23" x14ac:dyDescent="0.2">
      <c r="A1374">
        <v>46</v>
      </c>
      <c r="B1374">
        <v>46</v>
      </c>
      <c r="C1374">
        <v>36</v>
      </c>
      <c r="D1374" s="22" t="s">
        <v>1212</v>
      </c>
      <c r="E1374" s="24" t="s">
        <v>548</v>
      </c>
      <c r="F1374" s="24">
        <v>92</v>
      </c>
      <c r="G1374" s="24">
        <v>92</v>
      </c>
      <c r="H1374" s="24">
        <v>76</v>
      </c>
      <c r="I1374" s="5">
        <v>-16</v>
      </c>
      <c r="J1374" s="5"/>
      <c r="K1374" s="29"/>
      <c r="L1374" s="34">
        <v>92</v>
      </c>
      <c r="M1374" s="34">
        <v>92</v>
      </c>
      <c r="N1374" s="24">
        <v>70.099999999999994</v>
      </c>
      <c r="O1374" s="24">
        <v>136</v>
      </c>
      <c r="P1374" s="4">
        <f t="shared" si="26"/>
        <v>18.2</v>
      </c>
      <c r="T1374" s="24" t="s">
        <v>843</v>
      </c>
      <c r="U1374" s="24" t="s">
        <v>899</v>
      </c>
      <c r="V1374" s="24" t="s">
        <v>816</v>
      </c>
    </row>
    <row r="1375" spans="1:23" x14ac:dyDescent="0.2">
      <c r="D1375" s="22" t="s">
        <v>1212</v>
      </c>
      <c r="E1375" s="24" t="s">
        <v>21</v>
      </c>
      <c r="F1375" s="24"/>
      <c r="G1375" s="24"/>
      <c r="H1375" s="24"/>
      <c r="I1375" s="5">
        <v>36</v>
      </c>
      <c r="J1375" s="5"/>
      <c r="K1375" s="13" t="s">
        <v>1221</v>
      </c>
      <c r="L1375" s="34"/>
      <c r="M1375" s="34"/>
      <c r="N1375" s="4"/>
      <c r="O1375" s="34"/>
      <c r="P1375" s="4"/>
      <c r="T1375" s="24"/>
      <c r="U1375" s="24"/>
    </row>
    <row r="1376" spans="1:23" x14ac:dyDescent="0.2">
      <c r="A1376">
        <v>47</v>
      </c>
      <c r="B1376">
        <v>47</v>
      </c>
      <c r="C1376">
        <v>37</v>
      </c>
      <c r="D1376" s="22" t="s">
        <v>1229</v>
      </c>
      <c r="E1376" s="24" t="s">
        <v>1230</v>
      </c>
      <c r="F1376" s="24">
        <v>99</v>
      </c>
      <c r="G1376" s="24">
        <v>99</v>
      </c>
      <c r="H1376" s="24">
        <v>83</v>
      </c>
      <c r="I1376" s="5">
        <v>-14</v>
      </c>
      <c r="J1376" s="5"/>
      <c r="L1376" s="34">
        <v>99</v>
      </c>
      <c r="M1376" s="34">
        <v>99</v>
      </c>
      <c r="N1376" s="4">
        <v>71.099999999999994</v>
      </c>
      <c r="O1376" s="34">
        <v>134</v>
      </c>
      <c r="P1376" s="4">
        <f t="shared" si="26"/>
        <v>23.5</v>
      </c>
      <c r="T1376" s="24" t="s">
        <v>1231</v>
      </c>
      <c r="U1376" s="24" t="s">
        <v>1232</v>
      </c>
    </row>
    <row r="1377" spans="1:24" x14ac:dyDescent="0.2">
      <c r="A1377">
        <v>48</v>
      </c>
      <c r="B1377">
        <v>48</v>
      </c>
      <c r="C1377">
        <v>38</v>
      </c>
      <c r="D1377" s="22" t="s">
        <v>1249</v>
      </c>
      <c r="E1377" s="24" t="s">
        <v>23</v>
      </c>
      <c r="F1377" s="24">
        <v>90</v>
      </c>
      <c r="G1377" s="24">
        <v>90</v>
      </c>
      <c r="H1377" s="24">
        <v>75</v>
      </c>
      <c r="I1377" s="5">
        <v>-19</v>
      </c>
      <c r="J1377" s="5"/>
      <c r="L1377" s="34">
        <v>90</v>
      </c>
      <c r="M1377" s="34">
        <v>90</v>
      </c>
      <c r="N1377" s="4">
        <v>68.900000000000006</v>
      </c>
      <c r="O1377" s="34">
        <v>126</v>
      </c>
      <c r="P1377" s="4">
        <f t="shared" si="26"/>
        <v>18.899999999999999</v>
      </c>
      <c r="T1377" s="24" t="s">
        <v>345</v>
      </c>
      <c r="U1377" s="24" t="s">
        <v>743</v>
      </c>
      <c r="V1377" s="24" t="s">
        <v>863</v>
      </c>
    </row>
    <row r="1378" spans="1:24" x14ac:dyDescent="0.2">
      <c r="A1378">
        <v>49</v>
      </c>
      <c r="B1378">
        <v>49</v>
      </c>
      <c r="C1378">
        <v>39</v>
      </c>
      <c r="D1378" s="22" t="s">
        <v>1259</v>
      </c>
      <c r="E1378" s="24" t="s">
        <v>1260</v>
      </c>
      <c r="F1378" s="24">
        <v>92</v>
      </c>
      <c r="G1378" s="24">
        <v>92</v>
      </c>
      <c r="H1378" s="24">
        <v>76</v>
      </c>
      <c r="I1378" s="5">
        <v>-11.5</v>
      </c>
      <c r="J1378" s="5"/>
      <c r="L1378" s="34">
        <v>92</v>
      </c>
      <c r="M1378" s="34">
        <v>92</v>
      </c>
      <c r="N1378" s="4">
        <v>70.599999999999994</v>
      </c>
      <c r="O1378" s="34">
        <v>131</v>
      </c>
      <c r="P1378" s="4">
        <f t="shared" si="26"/>
        <v>18.5</v>
      </c>
      <c r="T1378" s="24" t="s">
        <v>1261</v>
      </c>
      <c r="U1378" s="24" t="s">
        <v>1262</v>
      </c>
      <c r="V1378" s="24"/>
    </row>
    <row r="1379" spans="1:24" x14ac:dyDescent="0.2">
      <c r="A1379">
        <v>50</v>
      </c>
      <c r="B1379">
        <v>50</v>
      </c>
      <c r="C1379">
        <v>40</v>
      </c>
      <c r="D1379" s="22" t="s">
        <v>1265</v>
      </c>
      <c r="E1379" s="24" t="s">
        <v>217</v>
      </c>
      <c r="F1379" s="24">
        <v>94</v>
      </c>
      <c r="G1379" s="24">
        <v>94</v>
      </c>
      <c r="H1379" s="24">
        <v>78</v>
      </c>
      <c r="I1379" s="5">
        <v>2</v>
      </c>
      <c r="J1379" s="5"/>
      <c r="K1379" s="29"/>
      <c r="L1379" s="34">
        <v>94</v>
      </c>
      <c r="M1379" s="34">
        <v>94</v>
      </c>
      <c r="N1379" s="4">
        <v>69.7</v>
      </c>
      <c r="O1379" s="34">
        <v>130</v>
      </c>
      <c r="P1379" s="4">
        <f t="shared" si="26"/>
        <v>21.1</v>
      </c>
      <c r="T1379" s="24" t="s">
        <v>901</v>
      </c>
      <c r="U1379" s="24" t="s">
        <v>802</v>
      </c>
      <c r="V1379" s="24" t="s">
        <v>1027</v>
      </c>
    </row>
    <row r="1380" spans="1:24" x14ac:dyDescent="0.2">
      <c r="A1380">
        <v>51</v>
      </c>
      <c r="B1380">
        <v>51</v>
      </c>
      <c r="C1380">
        <v>41</v>
      </c>
      <c r="D1380" s="22" t="s">
        <v>1270</v>
      </c>
      <c r="E1380" s="24" t="s">
        <v>221</v>
      </c>
      <c r="F1380" s="24">
        <v>84</v>
      </c>
      <c r="G1380" s="24">
        <v>83</v>
      </c>
      <c r="H1380" s="24">
        <v>67</v>
      </c>
      <c r="I1380" s="5">
        <v>73.5</v>
      </c>
      <c r="J1380" s="5"/>
      <c r="K1380" s="29" t="s">
        <v>104</v>
      </c>
      <c r="L1380" s="34">
        <v>84</v>
      </c>
      <c r="M1380" s="34">
        <v>83</v>
      </c>
      <c r="N1380" s="4">
        <v>71.099999999999994</v>
      </c>
      <c r="O1380" s="34">
        <v>137</v>
      </c>
      <c r="P1380" s="4">
        <f t="shared" si="26"/>
        <v>9.8000000000000007</v>
      </c>
      <c r="T1380" s="24" t="s">
        <v>1271</v>
      </c>
      <c r="U1380" s="24" t="s">
        <v>1192</v>
      </c>
    </row>
    <row r="1381" spans="1:24" x14ac:dyDescent="0.2">
      <c r="A1381">
        <v>52</v>
      </c>
      <c r="B1381">
        <v>52</v>
      </c>
      <c r="C1381">
        <v>41</v>
      </c>
      <c r="D1381" s="22" t="s">
        <v>1272</v>
      </c>
      <c r="E1381" s="24" t="s">
        <v>217</v>
      </c>
      <c r="F1381" s="24">
        <v>86</v>
      </c>
      <c r="G1381" s="24">
        <v>86</v>
      </c>
      <c r="H1381" s="24">
        <v>70</v>
      </c>
      <c r="I1381" s="5">
        <v>68</v>
      </c>
      <c r="J1381" s="5"/>
      <c r="K1381" s="29" t="s">
        <v>104</v>
      </c>
      <c r="L1381" s="34">
        <v>86</v>
      </c>
      <c r="M1381" s="34">
        <v>86</v>
      </c>
      <c r="N1381" s="4">
        <v>69.7</v>
      </c>
      <c r="O1381" s="34">
        <v>130</v>
      </c>
      <c r="P1381" s="4">
        <f t="shared" si="26"/>
        <v>14.2</v>
      </c>
      <c r="T1381" s="24" t="s">
        <v>860</v>
      </c>
      <c r="U1381" s="24" t="s">
        <v>383</v>
      </c>
    </row>
    <row r="1382" spans="1:24" x14ac:dyDescent="0.2">
      <c r="A1382">
        <v>53</v>
      </c>
      <c r="B1382">
        <v>53</v>
      </c>
      <c r="C1382">
        <v>42</v>
      </c>
      <c r="D1382" s="22" t="s">
        <v>1282</v>
      </c>
      <c r="E1382" s="24" t="s">
        <v>219</v>
      </c>
      <c r="F1382" s="24">
        <v>87</v>
      </c>
      <c r="G1382" s="24">
        <v>87</v>
      </c>
      <c r="H1382" s="24">
        <v>71</v>
      </c>
      <c r="I1382" s="5">
        <v>31</v>
      </c>
      <c r="J1382" s="5"/>
      <c r="L1382" s="34">
        <v>87</v>
      </c>
      <c r="M1382" s="34">
        <v>87</v>
      </c>
      <c r="N1382" s="4">
        <v>68.900000000000006</v>
      </c>
      <c r="O1382" s="34">
        <v>126</v>
      </c>
      <c r="P1382" s="4">
        <f t="shared" si="26"/>
        <v>16.2</v>
      </c>
      <c r="T1382" s="24" t="s">
        <v>963</v>
      </c>
      <c r="U1382" s="24" t="s">
        <v>1114</v>
      </c>
      <c r="V1382" s="24"/>
    </row>
    <row r="1383" spans="1:24" x14ac:dyDescent="0.2">
      <c r="A1383">
        <v>54</v>
      </c>
      <c r="B1383">
        <v>54</v>
      </c>
      <c r="C1383">
        <v>43</v>
      </c>
      <c r="D1383" s="22" t="s">
        <v>1288</v>
      </c>
      <c r="E1383" s="24" t="s">
        <v>221</v>
      </c>
      <c r="F1383" s="24">
        <v>99</v>
      </c>
      <c r="G1383" s="24">
        <v>97</v>
      </c>
      <c r="H1383" s="24">
        <v>82</v>
      </c>
      <c r="I1383" s="5">
        <v>-10.3</v>
      </c>
      <c r="J1383" s="5"/>
      <c r="K1383" s="13" t="s">
        <v>1289</v>
      </c>
      <c r="L1383" s="34">
        <v>99</v>
      </c>
      <c r="M1383" s="34">
        <v>97</v>
      </c>
      <c r="N1383" s="4">
        <v>71.099999999999994</v>
      </c>
      <c r="O1383" s="34">
        <v>137</v>
      </c>
      <c r="P1383" s="4">
        <f t="shared" si="26"/>
        <v>21.4</v>
      </c>
      <c r="T1383" s="24" t="s">
        <v>1178</v>
      </c>
      <c r="U1383" s="24" t="s">
        <v>1290</v>
      </c>
      <c r="V1383" s="24" t="s">
        <v>1115</v>
      </c>
    </row>
    <row r="1384" spans="1:24" x14ac:dyDescent="0.2">
      <c r="A1384">
        <v>55</v>
      </c>
      <c r="B1384">
        <v>55</v>
      </c>
      <c r="C1384">
        <v>44</v>
      </c>
      <c r="D1384" s="22" t="s">
        <v>1313</v>
      </c>
      <c r="E1384" s="24" t="s">
        <v>1260</v>
      </c>
      <c r="F1384" s="24">
        <v>93</v>
      </c>
      <c r="G1384" s="24">
        <v>93</v>
      </c>
      <c r="H1384" s="24">
        <v>76</v>
      </c>
      <c r="I1384" s="5">
        <v>9.3000000000000007</v>
      </c>
      <c r="J1384" s="5"/>
      <c r="L1384" s="34">
        <v>93</v>
      </c>
      <c r="M1384" s="34">
        <v>93</v>
      </c>
      <c r="N1384" s="4">
        <v>70.7</v>
      </c>
      <c r="O1384" s="34">
        <v>132</v>
      </c>
      <c r="P1384" s="4">
        <f t="shared" si="26"/>
        <v>19.100000000000001</v>
      </c>
      <c r="T1384" s="24" t="s">
        <v>1316</v>
      </c>
      <c r="U1384" s="24" t="s">
        <v>842</v>
      </c>
      <c r="V1384" s="24" t="s">
        <v>1317</v>
      </c>
    </row>
    <row r="1385" spans="1:24" x14ac:dyDescent="0.2">
      <c r="A1385">
        <v>56</v>
      </c>
      <c r="B1385">
        <v>56</v>
      </c>
      <c r="C1385">
        <v>45</v>
      </c>
      <c r="D1385" s="22" t="s">
        <v>1328</v>
      </c>
      <c r="E1385" s="24" t="s">
        <v>1260</v>
      </c>
      <c r="F1385" s="24">
        <v>89</v>
      </c>
      <c r="G1385" s="24">
        <v>89</v>
      </c>
      <c r="H1385" s="24">
        <v>72</v>
      </c>
      <c r="I1385" s="5">
        <v>-8.5</v>
      </c>
      <c r="J1385" s="5"/>
      <c r="L1385" s="34">
        <v>89</v>
      </c>
      <c r="M1385" s="34">
        <v>89</v>
      </c>
      <c r="N1385" s="4">
        <v>70.7</v>
      </c>
      <c r="O1385" s="34">
        <v>132</v>
      </c>
      <c r="P1385" s="4">
        <f t="shared" si="26"/>
        <v>15.7</v>
      </c>
      <c r="T1385" s="24" t="s">
        <v>1329</v>
      </c>
      <c r="U1385" s="24" t="s">
        <v>1330</v>
      </c>
    </row>
    <row r="1386" spans="1:24" x14ac:dyDescent="0.2">
      <c r="A1386">
        <v>57</v>
      </c>
      <c r="B1386">
        <v>57</v>
      </c>
      <c r="C1386">
        <v>46</v>
      </c>
      <c r="D1386" s="22" t="s">
        <v>1332</v>
      </c>
      <c r="E1386" s="24" t="s">
        <v>23</v>
      </c>
      <c r="F1386" s="24">
        <v>89</v>
      </c>
      <c r="G1386" s="24">
        <v>88</v>
      </c>
      <c r="H1386" s="24">
        <v>73</v>
      </c>
      <c r="I1386" s="5">
        <v>-7</v>
      </c>
      <c r="J1386" s="5"/>
      <c r="L1386" s="34">
        <v>89</v>
      </c>
      <c r="M1386" s="34">
        <v>88</v>
      </c>
      <c r="N1386">
        <v>68.900000000000006</v>
      </c>
      <c r="O1386" s="34">
        <v>126</v>
      </c>
      <c r="P1386" s="4">
        <f t="shared" si="26"/>
        <v>17.100000000000001</v>
      </c>
      <c r="T1386" s="24" t="s">
        <v>1336</v>
      </c>
      <c r="U1386" s="24" t="s">
        <v>802</v>
      </c>
      <c r="V1386" t="s">
        <v>866</v>
      </c>
    </row>
    <row r="1387" spans="1:24" x14ac:dyDescent="0.2">
      <c r="A1387">
        <v>58</v>
      </c>
      <c r="B1387">
        <v>58</v>
      </c>
      <c r="C1387">
        <v>47</v>
      </c>
      <c r="D1387" s="22" t="s">
        <v>1345</v>
      </c>
      <c r="E1387" s="24" t="s">
        <v>534</v>
      </c>
      <c r="F1387" s="24">
        <v>97</v>
      </c>
      <c r="G1387" s="24">
        <v>95</v>
      </c>
      <c r="H1387" s="24">
        <v>79</v>
      </c>
      <c r="I1387" s="5">
        <v>5.8</v>
      </c>
      <c r="J1387" s="5"/>
      <c r="L1387" s="34">
        <v>97</v>
      </c>
      <c r="M1387" s="34">
        <v>95</v>
      </c>
      <c r="N1387" s="4">
        <v>71</v>
      </c>
      <c r="O1387" s="34">
        <v>135</v>
      </c>
      <c r="P1387" s="4">
        <f t="shared" si="26"/>
        <v>20.100000000000001</v>
      </c>
      <c r="T1387" s="24" t="s">
        <v>1037</v>
      </c>
      <c r="U1387" s="24" t="s">
        <v>1000</v>
      </c>
      <c r="V1387" t="s">
        <v>1018</v>
      </c>
      <c r="W1387" t="s">
        <v>1346</v>
      </c>
    </row>
    <row r="1388" spans="1:24" x14ac:dyDescent="0.2">
      <c r="A1388">
        <v>59</v>
      </c>
      <c r="B1388">
        <v>59</v>
      </c>
      <c r="D1388" s="22" t="s">
        <v>1367</v>
      </c>
      <c r="E1388" s="24" t="s">
        <v>537</v>
      </c>
      <c r="F1388" s="24">
        <v>91</v>
      </c>
      <c r="G1388" s="24">
        <v>91</v>
      </c>
      <c r="I1388" s="5">
        <v>32</v>
      </c>
      <c r="J1388" s="5"/>
      <c r="K1388" s="13" t="s">
        <v>104</v>
      </c>
      <c r="T1388" s="24" t="s">
        <v>1368</v>
      </c>
      <c r="U1388" s="24" t="s">
        <v>1315</v>
      </c>
      <c r="V1388" s="24" t="s">
        <v>1089</v>
      </c>
      <c r="W1388" s="24" t="s">
        <v>910</v>
      </c>
      <c r="X1388" s="24" t="s">
        <v>1030</v>
      </c>
    </row>
    <row r="1389" spans="1:24" x14ac:dyDescent="0.2">
      <c r="A1389">
        <v>60</v>
      </c>
      <c r="B1389">
        <v>60</v>
      </c>
      <c r="D1389" s="22" t="s">
        <v>1371</v>
      </c>
      <c r="E1389" s="24" t="s">
        <v>123</v>
      </c>
      <c r="F1389" s="24">
        <v>88</v>
      </c>
      <c r="G1389" s="24">
        <v>88</v>
      </c>
      <c r="I1389" s="5">
        <v>18.149999999999999</v>
      </c>
      <c r="J1389" s="5"/>
      <c r="K1389" s="29" t="s">
        <v>104</v>
      </c>
      <c r="T1389" s="24" t="s">
        <v>1361</v>
      </c>
      <c r="U1389" s="24" t="s">
        <v>1163</v>
      </c>
      <c r="V1389" s="24" t="s">
        <v>1042</v>
      </c>
      <c r="W1389" s="24" t="s">
        <v>1372</v>
      </c>
    </row>
    <row r="1390" spans="1:24" x14ac:dyDescent="0.2">
      <c r="A1390">
        <v>61</v>
      </c>
      <c r="B1390">
        <v>61</v>
      </c>
      <c r="D1390" s="22" t="s">
        <v>1383</v>
      </c>
      <c r="E1390" s="24" t="s">
        <v>1384</v>
      </c>
      <c r="F1390" s="24">
        <v>86</v>
      </c>
      <c r="G1390" s="24">
        <v>86</v>
      </c>
      <c r="I1390" s="5">
        <v>15.7</v>
      </c>
      <c r="J1390" s="5"/>
      <c r="T1390" s="24" t="s">
        <v>1385</v>
      </c>
      <c r="U1390" s="24" t="s">
        <v>1373</v>
      </c>
      <c r="V1390" s="24" t="s">
        <v>1386</v>
      </c>
    </row>
    <row r="1391" spans="1:24" x14ac:dyDescent="0.2">
      <c r="A1391">
        <v>62</v>
      </c>
      <c r="B1391">
        <v>62</v>
      </c>
      <c r="D1391" s="22" t="s">
        <v>1392</v>
      </c>
      <c r="E1391" s="24" t="s">
        <v>24</v>
      </c>
      <c r="F1391" s="24">
        <v>81</v>
      </c>
      <c r="G1391" s="24">
        <v>81</v>
      </c>
      <c r="I1391" s="5">
        <v>30</v>
      </c>
      <c r="J1391" s="5"/>
      <c r="T1391" s="24" t="s">
        <v>1395</v>
      </c>
      <c r="U1391" s="24" t="s">
        <v>1151</v>
      </c>
      <c r="V1391" s="24" t="s">
        <v>884</v>
      </c>
    </row>
    <row r="1392" spans="1:24" x14ac:dyDescent="0.2">
      <c r="A1392">
        <v>63</v>
      </c>
      <c r="B1392">
        <v>63</v>
      </c>
      <c r="D1392" s="22" t="s">
        <v>1398</v>
      </c>
      <c r="E1392" s="24" t="s">
        <v>1399</v>
      </c>
      <c r="F1392" s="24">
        <v>90</v>
      </c>
      <c r="G1392" s="24">
        <v>90</v>
      </c>
      <c r="I1392" s="5">
        <v>28</v>
      </c>
      <c r="J1392" s="5"/>
      <c r="K1392" s="13" t="s">
        <v>104</v>
      </c>
      <c r="T1392" s="24" t="s">
        <v>1400</v>
      </c>
      <c r="U1392" s="24" t="s">
        <v>1387</v>
      </c>
      <c r="V1392" s="24" t="s">
        <v>1179</v>
      </c>
      <c r="W1392" s="24" t="s">
        <v>929</v>
      </c>
      <c r="X1392" s="24" t="s">
        <v>1401</v>
      </c>
    </row>
    <row r="1393" spans="1:22" x14ac:dyDescent="0.2">
      <c r="A1393">
        <v>64</v>
      </c>
      <c r="B1393">
        <v>64</v>
      </c>
      <c r="D1393" s="22" t="s">
        <v>1406</v>
      </c>
      <c r="E1393" s="24" t="s">
        <v>548</v>
      </c>
      <c r="F1393" s="24">
        <v>95</v>
      </c>
      <c r="G1393" s="24">
        <v>95</v>
      </c>
      <c r="I1393" s="5">
        <v>22.55</v>
      </c>
      <c r="J1393" s="5"/>
      <c r="K1393" s="13" t="s">
        <v>697</v>
      </c>
      <c r="T1393" s="24" t="s">
        <v>1407</v>
      </c>
      <c r="U1393" s="24" t="s">
        <v>1403</v>
      </c>
      <c r="V1393" s="24" t="s">
        <v>1408</v>
      </c>
    </row>
    <row r="1394" spans="1:22" x14ac:dyDescent="0.2">
      <c r="A1394">
        <v>65</v>
      </c>
      <c r="B1394">
        <v>65</v>
      </c>
      <c r="D1394" s="22" t="s">
        <v>1412</v>
      </c>
      <c r="E1394" s="24" t="s">
        <v>1413</v>
      </c>
      <c r="F1394" s="24">
        <v>105</v>
      </c>
      <c r="G1394" s="24">
        <v>105</v>
      </c>
      <c r="I1394" s="5">
        <v>19</v>
      </c>
      <c r="J1394" s="5"/>
      <c r="K1394" s="13" t="s">
        <v>104</v>
      </c>
      <c r="T1394" s="24" t="s">
        <v>1414</v>
      </c>
      <c r="U1394" s="24" t="s">
        <v>1220</v>
      </c>
    </row>
    <row r="1395" spans="1:22" x14ac:dyDescent="0.2">
      <c r="I1395" s="5"/>
      <c r="J1395" s="5"/>
    </row>
    <row r="1396" spans="1:22" x14ac:dyDescent="0.2">
      <c r="I1396" s="5"/>
      <c r="J1396" s="5"/>
    </row>
    <row r="1397" spans="1:22" x14ac:dyDescent="0.2">
      <c r="I1397" s="5"/>
      <c r="J1397" s="5"/>
    </row>
    <row r="1398" spans="1:22" x14ac:dyDescent="0.2">
      <c r="I1398" s="5"/>
      <c r="J1398" s="5"/>
    </row>
    <row r="1399" spans="1:22" x14ac:dyDescent="0.2">
      <c r="I1399" s="5"/>
      <c r="J1399" s="5"/>
    </row>
    <row r="1400" spans="1:22" x14ac:dyDescent="0.2">
      <c r="A1400">
        <f>COUNT(A1309:A1399)</f>
        <v>65</v>
      </c>
      <c r="B1400">
        <f>COUNT(B1309:B1399)</f>
        <v>65</v>
      </c>
      <c r="C1400">
        <f>COUNT(C1309:C1399)</f>
        <v>48</v>
      </c>
      <c r="F1400">
        <f>AVERAGE(F1309:F1399)</f>
        <v>90.307692307692307</v>
      </c>
      <c r="G1400">
        <f>AVERAGE(G1309:G1399)</f>
        <v>89.569230769230771</v>
      </c>
      <c r="H1400">
        <f>AVERAGE(H1309:H1399)</f>
        <v>74.791666666666671</v>
      </c>
      <c r="I1400" s="5">
        <f>SUM(I1306:I1399)</f>
        <v>272.54999999999995</v>
      </c>
      <c r="J1400" s="4">
        <f>SUM(J1306:J1399)</f>
        <v>0</v>
      </c>
      <c r="P1400" s="4">
        <f>SUM(Q1309:Q1318)</f>
        <v>153.19999999999999</v>
      </c>
      <c r="Q1400" s="4">
        <f>(P1400*0.096)-0.05</f>
        <v>14.657199999999998</v>
      </c>
      <c r="S1400">
        <f>SUM(S1306:S1399)</f>
        <v>0</v>
      </c>
    </row>
    <row r="1401" spans="1:22" ht="18" x14ac:dyDescent="0.25">
      <c r="A1401" s="3" t="s">
        <v>964</v>
      </c>
      <c r="C1401" s="11" t="s">
        <v>971</v>
      </c>
    </row>
    <row r="1402" spans="1:22" x14ac:dyDescent="0.2">
      <c r="A1402" t="s">
        <v>2</v>
      </c>
      <c r="D1402" s="4">
        <v>294</v>
      </c>
      <c r="E1402" t="s">
        <v>3</v>
      </c>
      <c r="F1402" s="4">
        <f>TRUNC(D1402*0.096,1)</f>
        <v>28.2</v>
      </c>
      <c r="H1402" s="4">
        <f>P1500</f>
        <v>360.2</v>
      </c>
      <c r="K1402" s="15"/>
    </row>
    <row r="1403" spans="1:22" x14ac:dyDescent="0.2">
      <c r="A1403" t="s">
        <v>4</v>
      </c>
      <c r="D1403" s="4">
        <v>306</v>
      </c>
      <c r="E1403" t="s">
        <v>5</v>
      </c>
      <c r="F1403" s="4">
        <f>TRUNC(D1403*0.096,1)</f>
        <v>29.3</v>
      </c>
    </row>
    <row r="1404" spans="1:22" x14ac:dyDescent="0.2">
      <c r="A1404" s="1" t="s">
        <v>9</v>
      </c>
      <c r="B1404" s="1" t="s">
        <v>6</v>
      </c>
      <c r="C1404" s="1" t="s">
        <v>7</v>
      </c>
      <c r="D1404" s="1" t="s">
        <v>10</v>
      </c>
      <c r="E1404" s="1" t="s">
        <v>11</v>
      </c>
      <c r="F1404" s="1" t="s">
        <v>12</v>
      </c>
      <c r="G1404" s="1" t="s">
        <v>13</v>
      </c>
      <c r="H1404" s="1" t="s">
        <v>7</v>
      </c>
      <c r="I1404" s="1" t="s">
        <v>14</v>
      </c>
      <c r="J1404" s="1" t="s">
        <v>258</v>
      </c>
      <c r="K1404" s="14" t="s">
        <v>125</v>
      </c>
      <c r="L1404" s="14" t="s">
        <v>12</v>
      </c>
      <c r="M1404" s="1" t="s">
        <v>13</v>
      </c>
      <c r="N1404" s="1" t="s">
        <v>15</v>
      </c>
      <c r="O1404" s="1" t="s">
        <v>16</v>
      </c>
      <c r="P1404" s="1" t="s">
        <v>18</v>
      </c>
      <c r="Q1404" s="1" t="s">
        <v>225</v>
      </c>
      <c r="R1404" s="1" t="s">
        <v>334</v>
      </c>
      <c r="S1404" s="1" t="s">
        <v>335</v>
      </c>
    </row>
    <row r="1406" spans="1:22" x14ac:dyDescent="0.2">
      <c r="D1406" s="2"/>
      <c r="E1406" t="s">
        <v>51</v>
      </c>
      <c r="I1406" s="5">
        <v>0</v>
      </c>
      <c r="J1406" s="5"/>
      <c r="K1406" s="14"/>
      <c r="L1406" s="4"/>
    </row>
    <row r="1407" spans="1:22" x14ac:dyDescent="0.2">
      <c r="E1407" t="s">
        <v>21</v>
      </c>
      <c r="I1407" s="5">
        <v>0</v>
      </c>
      <c r="J1407" s="5"/>
      <c r="L1407" s="1"/>
    </row>
    <row r="1408" spans="1:22" x14ac:dyDescent="0.2">
      <c r="D1408" s="2"/>
      <c r="E1408" t="s">
        <v>22</v>
      </c>
      <c r="I1408" s="5">
        <v>0</v>
      </c>
      <c r="J1408" s="5"/>
    </row>
    <row r="1409" spans="1:22" x14ac:dyDescent="0.2">
      <c r="A1409">
        <v>1</v>
      </c>
      <c r="B1409">
        <v>1</v>
      </c>
      <c r="D1409" s="22" t="s">
        <v>941</v>
      </c>
      <c r="E1409" s="24" t="s">
        <v>492</v>
      </c>
      <c r="F1409" s="24">
        <v>129</v>
      </c>
      <c r="G1409" s="24">
        <v>121</v>
      </c>
      <c r="H1409" s="24"/>
      <c r="I1409" s="5">
        <v>-10</v>
      </c>
      <c r="J1409" s="5"/>
      <c r="K1409" s="29" t="s">
        <v>972</v>
      </c>
      <c r="L1409" s="36">
        <v>129</v>
      </c>
      <c r="M1409" s="24">
        <v>121</v>
      </c>
      <c r="N1409" s="24">
        <v>69.2</v>
      </c>
      <c r="O1409" s="24">
        <v>118</v>
      </c>
      <c r="P1409" s="33">
        <f t="shared" ref="P1409" si="27">ROUND(((M1409-N1409)*113/O1409),1)</f>
        <v>49.6</v>
      </c>
      <c r="Q1409" s="4">
        <v>24.8</v>
      </c>
      <c r="T1409" s="24" t="s">
        <v>387</v>
      </c>
      <c r="U1409" s="24" t="s">
        <v>385</v>
      </c>
      <c r="V1409" s="24" t="s">
        <v>380</v>
      </c>
    </row>
    <row r="1410" spans="1:22" x14ac:dyDescent="0.2">
      <c r="A1410">
        <v>2</v>
      </c>
      <c r="B1410">
        <v>2</v>
      </c>
      <c r="D1410" s="22" t="s">
        <v>975</v>
      </c>
      <c r="E1410" s="24" t="s">
        <v>24</v>
      </c>
      <c r="F1410" s="24">
        <v>122</v>
      </c>
      <c r="G1410" s="24">
        <v>114</v>
      </c>
      <c r="H1410" s="24"/>
      <c r="I1410" s="5">
        <v>-10</v>
      </c>
      <c r="J1410" s="5"/>
      <c r="K1410" s="29" t="s">
        <v>981</v>
      </c>
      <c r="L1410" s="24">
        <v>122</v>
      </c>
      <c r="M1410" s="24">
        <v>114</v>
      </c>
      <c r="N1410" s="24">
        <v>70</v>
      </c>
      <c r="O1410" s="24">
        <v>123</v>
      </c>
      <c r="P1410" s="33">
        <f t="shared" ref="P1410:P1421" si="28">ROUND(((M1410-N1410)*113/O1410),1)</f>
        <v>40.4</v>
      </c>
      <c r="Q1410" s="4">
        <v>30.5</v>
      </c>
      <c r="R1410" s="4">
        <f>Q1409+Q1410+Q1411+Q1412</f>
        <v>122.4</v>
      </c>
      <c r="S1410">
        <f>R1410/4</f>
        <v>30.6</v>
      </c>
      <c r="T1410" t="s">
        <v>343</v>
      </c>
      <c r="U1410" t="s">
        <v>382</v>
      </c>
    </row>
    <row r="1411" spans="1:22" x14ac:dyDescent="0.2">
      <c r="A1411">
        <v>3</v>
      </c>
      <c r="B1411">
        <v>3</v>
      </c>
      <c r="D1411" s="22" t="s">
        <v>1043</v>
      </c>
      <c r="E1411" s="24" t="s">
        <v>26</v>
      </c>
      <c r="F1411" s="24">
        <v>130</v>
      </c>
      <c r="G1411" s="24">
        <v>120</v>
      </c>
      <c r="H1411" s="24"/>
      <c r="I1411" s="5">
        <v>-10</v>
      </c>
      <c r="J1411" s="5"/>
      <c r="K1411" s="29" t="s">
        <v>1055</v>
      </c>
      <c r="L1411" s="36">
        <v>130</v>
      </c>
      <c r="M1411" s="24">
        <v>120</v>
      </c>
      <c r="N1411" s="24">
        <v>70.2</v>
      </c>
      <c r="O1411" s="24">
        <v>128</v>
      </c>
      <c r="P1411" s="33">
        <f t="shared" si="28"/>
        <v>44</v>
      </c>
      <c r="Q1411" s="4">
        <v>33.1</v>
      </c>
      <c r="T1411" s="24" t="s">
        <v>434</v>
      </c>
      <c r="U1411" s="24" t="s">
        <v>353</v>
      </c>
      <c r="V1411" s="24" t="s">
        <v>356</v>
      </c>
    </row>
    <row r="1412" spans="1:22" x14ac:dyDescent="0.2">
      <c r="A1412">
        <v>4</v>
      </c>
      <c r="B1412">
        <v>4</v>
      </c>
      <c r="D1412" s="22" t="s">
        <v>1069</v>
      </c>
      <c r="E1412" s="24" t="s">
        <v>23</v>
      </c>
      <c r="F1412" s="24">
        <v>114</v>
      </c>
      <c r="G1412" s="24">
        <v>110</v>
      </c>
      <c r="H1412" s="24"/>
      <c r="I1412" s="5">
        <v>-10</v>
      </c>
      <c r="J1412" s="5"/>
      <c r="K1412" s="29" t="s">
        <v>1082</v>
      </c>
      <c r="L1412" s="36">
        <v>114</v>
      </c>
      <c r="M1412" s="24">
        <v>110</v>
      </c>
      <c r="N1412" s="24">
        <v>68.900000000000006</v>
      </c>
      <c r="O1412" s="24">
        <v>126</v>
      </c>
      <c r="P1412" s="33">
        <f t="shared" si="28"/>
        <v>36.9</v>
      </c>
      <c r="Q1412" s="4">
        <v>34</v>
      </c>
      <c r="T1412" s="24" t="s">
        <v>398</v>
      </c>
      <c r="U1412" s="24" t="s">
        <v>465</v>
      </c>
    </row>
    <row r="1413" spans="1:22" x14ac:dyDescent="0.2">
      <c r="A1413">
        <v>5</v>
      </c>
      <c r="B1413">
        <v>5</v>
      </c>
      <c r="D1413" s="22" t="s">
        <v>1090</v>
      </c>
      <c r="E1413" s="24" t="s">
        <v>24</v>
      </c>
      <c r="F1413" s="24">
        <v>97</v>
      </c>
      <c r="G1413" s="24">
        <v>97</v>
      </c>
      <c r="H1413" s="24"/>
      <c r="I1413" s="5">
        <v>-10</v>
      </c>
      <c r="J1413" s="5"/>
      <c r="L1413" s="34">
        <v>97</v>
      </c>
      <c r="M1413" s="24">
        <v>97</v>
      </c>
      <c r="N1413" s="24">
        <v>70</v>
      </c>
      <c r="O1413" s="24">
        <v>123</v>
      </c>
      <c r="P1413" s="33">
        <f t="shared" si="28"/>
        <v>24.8</v>
      </c>
      <c r="Q1413" s="4">
        <v>36.5</v>
      </c>
      <c r="T1413" s="24" t="s">
        <v>351</v>
      </c>
      <c r="U1413" s="24" t="s">
        <v>377</v>
      </c>
      <c r="V1413" t="s">
        <v>370</v>
      </c>
    </row>
    <row r="1414" spans="1:22" x14ac:dyDescent="0.2">
      <c r="A1414">
        <v>6</v>
      </c>
      <c r="B1414">
        <v>6</v>
      </c>
      <c r="D1414" s="22" t="s">
        <v>1128</v>
      </c>
      <c r="E1414" s="24" t="s">
        <v>185</v>
      </c>
      <c r="F1414" s="24">
        <v>107</v>
      </c>
      <c r="G1414" s="24">
        <v>106</v>
      </c>
      <c r="H1414" s="24"/>
      <c r="I1414" s="5">
        <v>-10</v>
      </c>
      <c r="J1414" s="5"/>
      <c r="L1414" s="36">
        <v>107</v>
      </c>
      <c r="M1414" s="24">
        <v>106</v>
      </c>
      <c r="N1414" s="24">
        <v>69</v>
      </c>
      <c r="O1414" s="24">
        <v>123</v>
      </c>
      <c r="P1414" s="33">
        <f t="shared" si="28"/>
        <v>34</v>
      </c>
      <c r="Q1414" s="4">
        <v>36.9</v>
      </c>
      <c r="T1414" s="24" t="s">
        <v>786</v>
      </c>
      <c r="U1414" s="24" t="s">
        <v>342</v>
      </c>
      <c r="V1414" t="s">
        <v>717</v>
      </c>
    </row>
    <row r="1415" spans="1:22" x14ac:dyDescent="0.2">
      <c r="A1415">
        <v>7</v>
      </c>
      <c r="B1415">
        <v>7</v>
      </c>
      <c r="C1415">
        <v>1</v>
      </c>
      <c r="D1415" s="22" t="s">
        <v>1143</v>
      </c>
      <c r="E1415" s="24" t="s">
        <v>492</v>
      </c>
      <c r="F1415" s="24">
        <v>102</v>
      </c>
      <c r="G1415" s="24">
        <v>101</v>
      </c>
      <c r="H1415" s="24">
        <v>73</v>
      </c>
      <c r="I1415" s="5">
        <v>-23.2</v>
      </c>
      <c r="J1415" s="5"/>
      <c r="K1415" s="29"/>
      <c r="L1415" s="36">
        <v>102</v>
      </c>
      <c r="M1415" s="24">
        <v>101</v>
      </c>
      <c r="N1415" s="24">
        <v>69.2</v>
      </c>
      <c r="O1415" s="24">
        <v>118</v>
      </c>
      <c r="P1415" s="33">
        <f t="shared" si="28"/>
        <v>30.5</v>
      </c>
      <c r="Q1415" s="4">
        <v>39.6</v>
      </c>
      <c r="T1415" s="24" t="s">
        <v>891</v>
      </c>
      <c r="U1415" s="24" t="s">
        <v>551</v>
      </c>
      <c r="V1415" t="s">
        <v>915</v>
      </c>
    </row>
    <row r="1416" spans="1:22" x14ac:dyDescent="0.2">
      <c r="A1416">
        <v>8</v>
      </c>
      <c r="B1416">
        <v>8</v>
      </c>
      <c r="C1416">
        <v>2</v>
      </c>
      <c r="D1416" s="22" t="s">
        <v>1195</v>
      </c>
      <c r="E1416" s="24" t="s">
        <v>492</v>
      </c>
      <c r="F1416" s="24">
        <v>120</v>
      </c>
      <c r="G1416" s="24">
        <v>117</v>
      </c>
      <c r="H1416" s="24">
        <v>92</v>
      </c>
      <c r="I1416" s="5">
        <v>-23</v>
      </c>
      <c r="J1416" s="5"/>
      <c r="L1416" s="36">
        <v>120</v>
      </c>
      <c r="M1416" s="24">
        <v>117</v>
      </c>
      <c r="N1416" s="24">
        <v>69.2</v>
      </c>
      <c r="O1416" s="24">
        <v>118</v>
      </c>
      <c r="P1416" s="33">
        <f t="shared" si="28"/>
        <v>45.8</v>
      </c>
      <c r="Q1416" s="4">
        <v>40.4</v>
      </c>
      <c r="T1416" s="24" t="s">
        <v>962</v>
      </c>
      <c r="U1416" s="24" t="s">
        <v>344</v>
      </c>
      <c r="V1416" t="s">
        <v>434</v>
      </c>
    </row>
    <row r="1417" spans="1:22" x14ac:dyDescent="0.2">
      <c r="A1417">
        <v>9</v>
      </c>
      <c r="B1417">
        <v>9</v>
      </c>
      <c r="C1417">
        <v>3</v>
      </c>
      <c r="D1417" s="22" t="s">
        <v>1212</v>
      </c>
      <c r="E1417" s="24" t="s">
        <v>548</v>
      </c>
      <c r="F1417" s="24">
        <v>117</v>
      </c>
      <c r="G1417" s="24">
        <v>114</v>
      </c>
      <c r="H1417" s="24">
        <v>85</v>
      </c>
      <c r="I1417" s="5">
        <v>-21.5</v>
      </c>
      <c r="J1417" s="5"/>
      <c r="K1417" s="29"/>
      <c r="L1417" s="34">
        <v>117</v>
      </c>
      <c r="M1417" s="24">
        <v>114</v>
      </c>
      <c r="N1417" s="24">
        <v>70.099999999999994</v>
      </c>
      <c r="O1417" s="24">
        <v>136</v>
      </c>
      <c r="P1417" s="33">
        <f t="shared" si="28"/>
        <v>36.5</v>
      </c>
      <c r="Q1417" s="4">
        <v>40.4</v>
      </c>
      <c r="T1417" s="24" t="s">
        <v>861</v>
      </c>
      <c r="U1417" s="24" t="s">
        <v>373</v>
      </c>
    </row>
    <row r="1418" spans="1:22" x14ac:dyDescent="0.2">
      <c r="A1418">
        <v>10</v>
      </c>
      <c r="B1418">
        <v>10</v>
      </c>
      <c r="C1418">
        <v>4</v>
      </c>
      <c r="D1418" s="22" t="s">
        <v>1249</v>
      </c>
      <c r="E1418" s="24" t="s">
        <v>23</v>
      </c>
      <c r="F1418" s="24">
        <v>121</v>
      </c>
      <c r="G1418" s="24">
        <v>119</v>
      </c>
      <c r="H1418" s="24">
        <v>91</v>
      </c>
      <c r="I1418" s="5">
        <v>-23</v>
      </c>
      <c r="J1418" s="5"/>
      <c r="K1418" s="29" t="s">
        <v>1253</v>
      </c>
      <c r="L1418" s="36">
        <v>121</v>
      </c>
      <c r="M1418" s="24">
        <v>119</v>
      </c>
      <c r="N1418" s="24">
        <v>68.900000000000006</v>
      </c>
      <c r="O1418" s="24">
        <v>126</v>
      </c>
      <c r="P1418" s="33">
        <f t="shared" si="28"/>
        <v>44.9</v>
      </c>
      <c r="Q1418" s="4">
        <v>44</v>
      </c>
      <c r="T1418" s="24" t="s">
        <v>1093</v>
      </c>
      <c r="U1418" s="24" t="s">
        <v>738</v>
      </c>
    </row>
    <row r="1419" spans="1:22" x14ac:dyDescent="0.2">
      <c r="A1419">
        <v>11</v>
      </c>
      <c r="B1419">
        <v>11</v>
      </c>
      <c r="C1419">
        <v>5</v>
      </c>
      <c r="D1419" s="22" t="s">
        <v>1263</v>
      </c>
      <c r="E1419" s="24" t="s">
        <v>26</v>
      </c>
      <c r="F1419" s="24">
        <v>119</v>
      </c>
      <c r="G1419" s="24">
        <v>116</v>
      </c>
      <c r="H1419" s="24">
        <v>87</v>
      </c>
      <c r="I1419" s="5">
        <v>-20</v>
      </c>
      <c r="J1419" s="5"/>
      <c r="L1419" s="36">
        <v>119</v>
      </c>
      <c r="M1419" s="24">
        <v>116</v>
      </c>
      <c r="N1419" s="24">
        <v>70.2</v>
      </c>
      <c r="O1419" s="24">
        <v>128</v>
      </c>
      <c r="P1419" s="33">
        <f t="shared" si="28"/>
        <v>40.4</v>
      </c>
      <c r="Q1419" s="4">
        <v>44.9</v>
      </c>
      <c r="T1419" s="24" t="s">
        <v>744</v>
      </c>
      <c r="U1419" s="24" t="s">
        <v>562</v>
      </c>
    </row>
    <row r="1420" spans="1:22" x14ac:dyDescent="0.2">
      <c r="A1420">
        <v>12</v>
      </c>
      <c r="B1420">
        <v>12</v>
      </c>
      <c r="C1420">
        <v>6</v>
      </c>
      <c r="D1420" s="22" t="s">
        <v>1332</v>
      </c>
      <c r="E1420" s="24" t="s">
        <v>23</v>
      </c>
      <c r="F1420" s="24">
        <v>113</v>
      </c>
      <c r="G1420" s="24">
        <v>113</v>
      </c>
      <c r="H1420" s="24">
        <v>81</v>
      </c>
      <c r="I1420" s="5">
        <v>-23</v>
      </c>
      <c r="J1420" s="5"/>
      <c r="K1420" s="29"/>
      <c r="L1420" s="36">
        <v>113</v>
      </c>
      <c r="M1420" s="24">
        <v>113</v>
      </c>
      <c r="N1420" s="24">
        <v>68.900000000000006</v>
      </c>
      <c r="O1420" s="24">
        <v>126</v>
      </c>
      <c r="P1420" s="33">
        <f t="shared" si="28"/>
        <v>39.6</v>
      </c>
      <c r="Q1420" s="4">
        <v>45.8</v>
      </c>
      <c r="T1420" s="24" t="s">
        <v>860</v>
      </c>
      <c r="U1420" s="24" t="s">
        <v>441</v>
      </c>
      <c r="V1420" t="s">
        <v>773</v>
      </c>
    </row>
    <row r="1421" spans="1:22" x14ac:dyDescent="0.2">
      <c r="A1421">
        <v>13</v>
      </c>
      <c r="B1421">
        <v>13</v>
      </c>
      <c r="C1421">
        <v>7</v>
      </c>
      <c r="D1421" s="22" t="s">
        <v>1349</v>
      </c>
      <c r="E1421" s="24" t="s">
        <v>24</v>
      </c>
      <c r="F1421" s="24">
        <v>106</v>
      </c>
      <c r="G1421" s="24">
        <v>106</v>
      </c>
      <c r="H1421" s="24">
        <v>73</v>
      </c>
      <c r="I1421" s="5">
        <v>-13.5</v>
      </c>
      <c r="J1421" s="5"/>
      <c r="L1421" s="36">
        <v>106</v>
      </c>
      <c r="M1421" s="24">
        <v>106</v>
      </c>
      <c r="N1421" s="24">
        <v>70</v>
      </c>
      <c r="O1421" s="24">
        <v>123</v>
      </c>
      <c r="P1421" s="33">
        <f t="shared" si="28"/>
        <v>33.1</v>
      </c>
      <c r="Q1421" s="4">
        <v>49.6</v>
      </c>
      <c r="T1421" s="24" t="s">
        <v>1124</v>
      </c>
      <c r="U1421" s="24" t="s">
        <v>963</v>
      </c>
      <c r="V1421" t="s">
        <v>883</v>
      </c>
    </row>
    <row r="1422" spans="1:22" x14ac:dyDescent="0.2">
      <c r="A1422">
        <v>14</v>
      </c>
      <c r="B1422">
        <v>14</v>
      </c>
      <c r="D1422" s="22" t="s">
        <v>1378</v>
      </c>
      <c r="E1422" s="24" t="s">
        <v>23</v>
      </c>
      <c r="F1422" s="24">
        <v>114</v>
      </c>
      <c r="G1422" s="24">
        <v>114</v>
      </c>
      <c r="H1422" s="24"/>
      <c r="I1422" s="5">
        <v>-20</v>
      </c>
      <c r="J1422" s="5"/>
      <c r="L1422" s="36"/>
      <c r="M1422" s="24"/>
      <c r="N1422" s="24"/>
      <c r="O1422" s="24"/>
      <c r="P1422" s="33"/>
      <c r="Q1422" s="4"/>
      <c r="T1422" s="24" t="s">
        <v>726</v>
      </c>
      <c r="U1422" s="24" t="s">
        <v>782</v>
      </c>
      <c r="V1422" t="s">
        <v>718</v>
      </c>
    </row>
    <row r="1423" spans="1:22" x14ac:dyDescent="0.2">
      <c r="A1423">
        <v>15</v>
      </c>
      <c r="B1423">
        <v>15</v>
      </c>
      <c r="D1423" s="22" t="s">
        <v>1392</v>
      </c>
      <c r="E1423" s="24" t="s">
        <v>24</v>
      </c>
      <c r="F1423" s="24">
        <v>104</v>
      </c>
      <c r="G1423" s="24">
        <v>104</v>
      </c>
      <c r="H1423" s="24"/>
      <c r="I1423" s="5">
        <v>-13.35</v>
      </c>
      <c r="J1423" s="5"/>
      <c r="L1423" s="35"/>
      <c r="M1423" s="24"/>
      <c r="N1423" s="24"/>
      <c r="O1423" s="24"/>
      <c r="P1423" s="33"/>
      <c r="Q1423" s="4"/>
      <c r="T1423" s="24" t="s">
        <v>960</v>
      </c>
      <c r="U1423" s="24" t="s">
        <v>566</v>
      </c>
      <c r="V1423" s="24" t="s">
        <v>743</v>
      </c>
    </row>
    <row r="1424" spans="1:22" x14ac:dyDescent="0.2">
      <c r="D1424" s="22"/>
      <c r="E1424" s="24"/>
      <c r="F1424" s="24"/>
      <c r="G1424" s="24"/>
      <c r="H1424" s="24"/>
      <c r="I1424" s="5"/>
      <c r="J1424" s="5"/>
      <c r="L1424" s="36"/>
      <c r="M1424" s="24"/>
      <c r="N1424" s="24"/>
      <c r="O1424" s="24"/>
      <c r="P1424" s="33"/>
      <c r="Q1424" s="4"/>
    </row>
    <row r="1425" spans="4:19" x14ac:dyDescent="0.2">
      <c r="D1425" s="22"/>
      <c r="E1425" s="24"/>
      <c r="F1425" s="24"/>
      <c r="G1425" s="24"/>
      <c r="H1425" s="24"/>
      <c r="I1425" s="5"/>
      <c r="J1425" s="5"/>
      <c r="L1425" s="36"/>
      <c r="M1425" s="24"/>
      <c r="N1425" s="24"/>
      <c r="O1425" s="24"/>
      <c r="P1425" s="33"/>
      <c r="Q1425" s="4"/>
    </row>
    <row r="1426" spans="4:19" x14ac:dyDescent="0.2">
      <c r="D1426" s="22"/>
      <c r="E1426" s="24"/>
      <c r="F1426" s="24"/>
      <c r="G1426" s="24"/>
      <c r="H1426" s="24"/>
      <c r="I1426" s="5"/>
      <c r="J1426" s="5"/>
      <c r="L1426" s="36"/>
      <c r="M1426" s="24"/>
      <c r="N1426" s="24"/>
      <c r="O1426" s="24"/>
      <c r="P1426" s="33"/>
      <c r="Q1426" s="4"/>
    </row>
    <row r="1427" spans="4:19" x14ac:dyDescent="0.2">
      <c r="D1427" s="22"/>
      <c r="E1427" s="24"/>
      <c r="F1427" s="24"/>
      <c r="G1427" s="24"/>
      <c r="H1427" s="24"/>
      <c r="I1427" s="5"/>
      <c r="J1427" s="5"/>
      <c r="L1427" s="36"/>
      <c r="M1427" s="24"/>
      <c r="N1427" s="24"/>
      <c r="O1427" s="24"/>
      <c r="P1427" s="33"/>
      <c r="Q1427" s="4"/>
    </row>
    <row r="1428" spans="4:19" x14ac:dyDescent="0.2">
      <c r="D1428" s="22"/>
      <c r="E1428" s="24"/>
      <c r="F1428" s="24"/>
      <c r="G1428" s="24"/>
      <c r="H1428" s="24"/>
      <c r="I1428" s="5"/>
      <c r="J1428" s="5"/>
      <c r="L1428" s="36"/>
      <c r="M1428" s="24"/>
      <c r="N1428" s="24"/>
      <c r="O1428" s="24"/>
      <c r="P1428" s="33"/>
      <c r="Q1428" s="4"/>
    </row>
    <row r="1429" spans="4:19" x14ac:dyDescent="0.2">
      <c r="D1429" s="22"/>
      <c r="E1429" s="24"/>
      <c r="F1429" s="24"/>
      <c r="G1429" s="24"/>
      <c r="H1429" s="24"/>
      <c r="I1429" s="5"/>
      <c r="J1429" s="5"/>
      <c r="L1429" s="36"/>
      <c r="M1429" s="24"/>
      <c r="N1429" s="24"/>
      <c r="O1429" s="24"/>
      <c r="P1429" s="33"/>
      <c r="Q1429" s="4"/>
    </row>
    <row r="1430" spans="4:19" x14ac:dyDescent="0.2">
      <c r="D1430" s="22"/>
      <c r="E1430" s="24"/>
      <c r="F1430" s="24"/>
      <c r="G1430" s="24"/>
      <c r="H1430" s="24"/>
      <c r="I1430" s="5"/>
      <c r="J1430" s="5"/>
      <c r="L1430" s="36"/>
      <c r="M1430" s="24"/>
      <c r="N1430" s="24"/>
      <c r="O1430" s="24"/>
      <c r="P1430" s="33"/>
      <c r="Q1430" s="4"/>
      <c r="R1430" s="24"/>
      <c r="S1430" s="4"/>
    </row>
    <row r="1431" spans="4:19" x14ac:dyDescent="0.2">
      <c r="D1431" s="22"/>
      <c r="E1431" s="24"/>
      <c r="F1431" s="24"/>
      <c r="G1431" s="24"/>
      <c r="H1431" s="24"/>
      <c r="I1431" s="5"/>
      <c r="J1431" s="5"/>
      <c r="L1431" s="34"/>
      <c r="M1431" s="24"/>
      <c r="N1431" s="24"/>
      <c r="O1431" s="24"/>
      <c r="P1431" s="33"/>
      <c r="Q1431" s="4"/>
      <c r="R1431" s="24"/>
      <c r="S1431" s="4"/>
    </row>
    <row r="1432" spans="4:19" x14ac:dyDescent="0.2">
      <c r="D1432" s="22"/>
      <c r="E1432" s="24"/>
      <c r="F1432" s="24"/>
      <c r="G1432" s="24"/>
      <c r="H1432" s="24"/>
      <c r="I1432" s="5"/>
      <c r="J1432" s="5"/>
      <c r="L1432" s="36"/>
      <c r="M1432" s="24"/>
      <c r="N1432" s="24"/>
      <c r="O1432" s="24"/>
      <c r="P1432" s="33"/>
      <c r="Q1432" s="24"/>
      <c r="R1432" s="24"/>
      <c r="S1432" s="4"/>
    </row>
    <row r="1433" spans="4:19" x14ac:dyDescent="0.2">
      <c r="D1433" s="22"/>
      <c r="E1433" s="24"/>
      <c r="F1433" s="24"/>
      <c r="G1433" s="24"/>
      <c r="H1433" s="24"/>
      <c r="I1433" s="5"/>
      <c r="J1433" s="5"/>
      <c r="K1433" s="29"/>
      <c r="L1433" s="36"/>
      <c r="M1433" s="24"/>
      <c r="N1433" s="24"/>
      <c r="O1433" s="24"/>
      <c r="P1433" s="33"/>
      <c r="Q1433" s="24"/>
      <c r="R1433" s="24"/>
      <c r="S1433" s="4"/>
    </row>
    <row r="1434" spans="4:19" x14ac:dyDescent="0.2">
      <c r="D1434" s="22"/>
      <c r="E1434" s="24"/>
      <c r="F1434" s="24"/>
      <c r="G1434" s="24"/>
      <c r="H1434" s="24"/>
      <c r="I1434" s="5"/>
      <c r="J1434" s="5"/>
      <c r="L1434" s="36"/>
      <c r="M1434" s="24"/>
      <c r="N1434" s="24"/>
      <c r="O1434" s="24"/>
      <c r="P1434" s="33"/>
      <c r="Q1434" s="24"/>
      <c r="R1434" s="24"/>
      <c r="S1434" s="4"/>
    </row>
    <row r="1435" spans="4:19" x14ac:dyDescent="0.2">
      <c r="D1435" s="22"/>
      <c r="E1435" s="24"/>
      <c r="F1435" s="24"/>
      <c r="G1435" s="24"/>
      <c r="H1435" s="24"/>
      <c r="I1435" s="5"/>
      <c r="J1435" s="5"/>
      <c r="K1435" s="29"/>
      <c r="L1435" s="34"/>
      <c r="M1435" s="24"/>
      <c r="N1435" s="24"/>
      <c r="O1435" s="24"/>
      <c r="P1435" s="33"/>
      <c r="Q1435" s="24"/>
      <c r="R1435" s="24"/>
      <c r="S1435" s="4"/>
    </row>
    <row r="1436" spans="4:19" x14ac:dyDescent="0.2">
      <c r="D1436" s="22"/>
      <c r="E1436" s="24"/>
      <c r="F1436" s="24"/>
      <c r="G1436" s="24"/>
      <c r="H1436" s="24"/>
      <c r="I1436" s="5"/>
      <c r="J1436" s="5"/>
      <c r="L1436" s="36"/>
      <c r="M1436" s="24"/>
      <c r="N1436" s="24"/>
      <c r="O1436" s="24"/>
      <c r="P1436" s="33"/>
      <c r="Q1436" s="24"/>
      <c r="R1436" s="24"/>
      <c r="S1436" s="4"/>
    </row>
    <row r="1437" spans="4:19" x14ac:dyDescent="0.2">
      <c r="D1437" s="22"/>
      <c r="E1437" s="24"/>
      <c r="F1437" s="24"/>
      <c r="G1437" s="24"/>
      <c r="H1437" s="24"/>
      <c r="I1437" s="5"/>
      <c r="J1437" s="5"/>
      <c r="L1437" s="36"/>
      <c r="M1437" s="24"/>
      <c r="N1437" s="24"/>
      <c r="O1437" s="24"/>
      <c r="P1437" s="33"/>
      <c r="Q1437" s="24"/>
      <c r="R1437" s="24"/>
      <c r="S1437" s="4"/>
    </row>
    <row r="1438" spans="4:19" x14ac:dyDescent="0.2">
      <c r="D1438" s="22"/>
      <c r="E1438" s="24"/>
      <c r="F1438" s="24"/>
      <c r="G1438" s="24"/>
      <c r="H1438" s="24"/>
      <c r="I1438" s="5"/>
      <c r="J1438" s="5"/>
      <c r="K1438" s="29"/>
      <c r="L1438" s="36"/>
      <c r="M1438" s="24"/>
      <c r="N1438" s="24"/>
      <c r="O1438" s="24"/>
      <c r="P1438" s="33"/>
      <c r="Q1438" s="24"/>
      <c r="R1438" s="24"/>
      <c r="S1438" s="4"/>
    </row>
    <row r="1439" spans="4:19" x14ac:dyDescent="0.2">
      <c r="D1439" s="22"/>
      <c r="E1439" s="24"/>
      <c r="F1439" s="24"/>
      <c r="G1439" s="24"/>
      <c r="H1439" s="24"/>
      <c r="I1439" s="5"/>
      <c r="J1439" s="5"/>
      <c r="L1439" s="36"/>
      <c r="M1439" s="24"/>
      <c r="N1439" s="24"/>
      <c r="O1439" s="24"/>
      <c r="P1439" s="33"/>
      <c r="Q1439" s="24"/>
      <c r="R1439" s="24"/>
      <c r="S1439" s="4"/>
    </row>
    <row r="1440" spans="4:19" x14ac:dyDescent="0.2">
      <c r="D1440" s="22"/>
      <c r="E1440" s="24"/>
      <c r="F1440" s="24"/>
      <c r="G1440" s="24"/>
      <c r="H1440" s="24"/>
      <c r="I1440" s="5"/>
      <c r="J1440" s="5"/>
      <c r="L1440" s="36"/>
      <c r="M1440" s="24"/>
      <c r="N1440" s="24"/>
      <c r="O1440" s="24"/>
      <c r="P1440" s="33"/>
      <c r="Q1440" s="24"/>
      <c r="R1440" s="24"/>
      <c r="S1440" s="4"/>
    </row>
    <row r="1441" spans="4:19" x14ac:dyDescent="0.2">
      <c r="D1441" s="22"/>
      <c r="E1441" s="24"/>
      <c r="F1441" s="24"/>
      <c r="G1441" s="24"/>
      <c r="H1441" s="24"/>
      <c r="I1441" s="5"/>
      <c r="J1441" s="5"/>
      <c r="L1441" s="35"/>
      <c r="M1441" s="24"/>
      <c r="N1441" s="24"/>
      <c r="O1441" s="24"/>
      <c r="P1441" s="33"/>
      <c r="Q1441" s="24"/>
      <c r="R1441" s="24"/>
      <c r="S1441" s="4"/>
    </row>
    <row r="1442" spans="4:19" x14ac:dyDescent="0.2">
      <c r="D1442" s="22"/>
      <c r="E1442" s="24"/>
      <c r="F1442" s="24"/>
      <c r="G1442" s="24"/>
      <c r="H1442" s="24"/>
      <c r="I1442" s="5"/>
      <c r="J1442" s="5"/>
      <c r="L1442" s="36"/>
      <c r="M1442" s="24"/>
      <c r="N1442" s="24"/>
      <c r="O1442" s="24"/>
      <c r="P1442" s="33"/>
      <c r="Q1442" s="24"/>
      <c r="R1442" s="24"/>
      <c r="S1442" s="4"/>
    </row>
    <row r="1443" spans="4:19" x14ac:dyDescent="0.2">
      <c r="D1443" s="22"/>
      <c r="E1443" s="24"/>
      <c r="F1443" s="24"/>
      <c r="G1443" s="24"/>
      <c r="H1443" s="24"/>
      <c r="I1443" s="5"/>
      <c r="J1443" s="5"/>
      <c r="L1443" s="36"/>
      <c r="M1443" s="24"/>
      <c r="N1443" s="24"/>
      <c r="O1443" s="24"/>
      <c r="P1443" s="33"/>
      <c r="Q1443" s="24"/>
      <c r="R1443" s="24"/>
      <c r="S1443" s="4"/>
    </row>
    <row r="1444" spans="4:19" x14ac:dyDescent="0.2">
      <c r="D1444" s="22"/>
      <c r="E1444" s="24"/>
      <c r="F1444" s="24"/>
      <c r="G1444" s="24"/>
      <c r="H1444" s="24"/>
      <c r="I1444" s="5"/>
      <c r="J1444" s="5"/>
      <c r="L1444" s="36"/>
      <c r="M1444" s="24"/>
      <c r="N1444" s="24"/>
      <c r="O1444" s="24"/>
      <c r="P1444" s="33"/>
      <c r="Q1444" s="24"/>
      <c r="R1444" s="24"/>
      <c r="S1444" s="4"/>
    </row>
    <row r="1445" spans="4:19" x14ac:dyDescent="0.2">
      <c r="D1445" s="22"/>
      <c r="E1445" s="24"/>
      <c r="F1445" s="24"/>
      <c r="G1445" s="24"/>
      <c r="H1445" s="24"/>
      <c r="I1445" s="5"/>
      <c r="J1445" s="5"/>
      <c r="L1445" s="36"/>
      <c r="M1445" s="24"/>
      <c r="N1445" s="24"/>
      <c r="O1445" s="24"/>
      <c r="P1445" s="33"/>
      <c r="Q1445" s="24"/>
      <c r="R1445" s="24"/>
      <c r="S1445" s="4"/>
    </row>
    <row r="1446" spans="4:19" x14ac:dyDescent="0.2">
      <c r="D1446" s="22"/>
      <c r="E1446" s="24"/>
      <c r="F1446" s="24"/>
      <c r="G1446" s="24"/>
      <c r="H1446" s="24"/>
      <c r="I1446" s="5"/>
      <c r="J1446" s="5"/>
      <c r="L1446" s="36"/>
      <c r="M1446" s="24"/>
      <c r="N1446" s="24"/>
      <c r="O1446" s="24"/>
      <c r="P1446" s="33"/>
      <c r="Q1446" s="24"/>
      <c r="R1446" s="24"/>
      <c r="S1446" s="4"/>
    </row>
    <row r="1447" spans="4:19" x14ac:dyDescent="0.2">
      <c r="D1447" s="22"/>
      <c r="E1447" s="24"/>
      <c r="F1447" s="24"/>
      <c r="G1447" s="24"/>
      <c r="H1447" s="24"/>
      <c r="I1447" s="5"/>
      <c r="J1447" s="5"/>
      <c r="L1447" s="36"/>
      <c r="M1447" s="24"/>
      <c r="N1447" s="24"/>
      <c r="O1447" s="24"/>
      <c r="P1447" s="33"/>
      <c r="Q1447" s="24"/>
      <c r="R1447" s="24"/>
      <c r="S1447" s="4"/>
    </row>
    <row r="1448" spans="4:19" x14ac:dyDescent="0.2">
      <c r="D1448" s="22"/>
      <c r="E1448" s="24"/>
      <c r="F1448" s="24"/>
      <c r="G1448" s="24"/>
      <c r="I1448" s="5"/>
      <c r="J1448" s="5"/>
      <c r="L1448" s="36"/>
      <c r="M1448" s="24"/>
      <c r="N1448" s="24"/>
      <c r="O1448" s="24"/>
      <c r="P1448" s="33"/>
      <c r="Q1448" s="24"/>
      <c r="R1448" s="24"/>
      <c r="S1448" s="4"/>
    </row>
    <row r="1449" spans="4:19" x14ac:dyDescent="0.2">
      <c r="D1449" s="9"/>
      <c r="E1449" s="24"/>
      <c r="F1449" s="24"/>
      <c r="G1449" s="24"/>
      <c r="H1449" s="24"/>
      <c r="I1449" s="5"/>
      <c r="J1449" s="5"/>
      <c r="L1449" s="35"/>
      <c r="M1449" s="24"/>
      <c r="N1449" s="24"/>
      <c r="O1449" s="24"/>
      <c r="P1449" s="33"/>
      <c r="Q1449" s="24"/>
      <c r="R1449" s="24"/>
      <c r="S1449" s="4"/>
    </row>
    <row r="1450" spans="4:19" x14ac:dyDescent="0.2">
      <c r="D1450" s="2"/>
      <c r="E1450" s="24"/>
      <c r="F1450" s="24"/>
      <c r="G1450" s="24"/>
      <c r="H1450" s="24"/>
      <c r="I1450" s="5"/>
      <c r="J1450" s="5"/>
      <c r="L1450" s="18"/>
      <c r="M1450" s="24"/>
      <c r="N1450" s="24"/>
      <c r="O1450" s="24"/>
      <c r="P1450" s="33"/>
      <c r="R1450" s="24"/>
      <c r="S1450" s="4"/>
    </row>
    <row r="1451" spans="4:19" x14ac:dyDescent="0.2">
      <c r="D1451" s="2"/>
      <c r="I1451" s="5"/>
      <c r="J1451" s="5"/>
      <c r="L1451" s="18"/>
      <c r="R1451" s="24"/>
      <c r="S1451" s="4"/>
    </row>
    <row r="1452" spans="4:19" x14ac:dyDescent="0.2">
      <c r="D1452" s="2"/>
      <c r="I1452" s="5"/>
      <c r="J1452" s="5"/>
      <c r="R1452" s="24"/>
      <c r="S1452" s="4"/>
    </row>
    <row r="1453" spans="4:19" x14ac:dyDescent="0.2">
      <c r="D1453" s="2"/>
      <c r="I1453" s="5"/>
      <c r="J1453" s="5"/>
      <c r="R1453" s="24"/>
      <c r="S1453" s="4"/>
    </row>
    <row r="1454" spans="4:19" x14ac:dyDescent="0.2">
      <c r="I1454" s="5"/>
      <c r="J1454" s="5"/>
      <c r="R1454" s="24"/>
      <c r="S1454" s="4"/>
    </row>
    <row r="1455" spans="4:19" x14ac:dyDescent="0.2">
      <c r="I1455" s="5"/>
      <c r="J1455" s="5"/>
      <c r="R1455" s="24"/>
      <c r="S1455" s="4"/>
    </row>
    <row r="1456" spans="4:19" x14ac:dyDescent="0.2">
      <c r="I1456" s="5"/>
      <c r="J1456" s="5"/>
      <c r="R1456" s="24"/>
      <c r="S1456" s="4"/>
    </row>
    <row r="1457" spans="9:19" x14ac:dyDescent="0.2">
      <c r="I1457" s="5"/>
      <c r="J1457" s="5"/>
      <c r="R1457" s="24"/>
      <c r="S1457" s="4"/>
    </row>
    <row r="1458" spans="9:19" x14ac:dyDescent="0.2">
      <c r="I1458" s="5"/>
      <c r="J1458" s="5"/>
      <c r="R1458" s="24"/>
      <c r="S1458" s="4"/>
    </row>
    <row r="1459" spans="9:19" x14ac:dyDescent="0.2">
      <c r="I1459" s="5"/>
      <c r="J1459" s="5"/>
      <c r="R1459" s="24"/>
      <c r="S1459" s="4"/>
    </row>
    <row r="1460" spans="9:19" x14ac:dyDescent="0.2">
      <c r="I1460" s="5"/>
      <c r="J1460" s="5"/>
      <c r="R1460" s="24"/>
      <c r="S1460" s="4"/>
    </row>
    <row r="1461" spans="9:19" x14ac:dyDescent="0.2">
      <c r="I1461" s="5"/>
      <c r="J1461" s="5"/>
      <c r="R1461" s="24"/>
      <c r="S1461" s="4"/>
    </row>
    <row r="1462" spans="9:19" x14ac:dyDescent="0.2">
      <c r="I1462" s="5"/>
      <c r="J1462" s="5"/>
      <c r="R1462" s="24"/>
      <c r="S1462" s="4"/>
    </row>
    <row r="1463" spans="9:19" x14ac:dyDescent="0.2">
      <c r="I1463" s="5"/>
      <c r="J1463" s="5"/>
      <c r="R1463" s="24"/>
      <c r="S1463" s="4"/>
    </row>
    <row r="1464" spans="9:19" x14ac:dyDescent="0.2">
      <c r="I1464" s="5"/>
      <c r="J1464" s="5"/>
      <c r="R1464" s="24"/>
      <c r="S1464" s="4"/>
    </row>
    <row r="1465" spans="9:19" x14ac:dyDescent="0.2">
      <c r="I1465" s="5"/>
      <c r="J1465" s="5"/>
      <c r="R1465" s="24"/>
      <c r="S1465" s="4"/>
    </row>
    <row r="1466" spans="9:19" x14ac:dyDescent="0.2">
      <c r="I1466" s="5"/>
      <c r="J1466" s="5"/>
      <c r="R1466" s="24"/>
      <c r="S1466" s="4"/>
    </row>
    <row r="1467" spans="9:19" x14ac:dyDescent="0.2">
      <c r="I1467" s="5"/>
      <c r="J1467" s="5"/>
      <c r="R1467" s="24"/>
      <c r="S1467" s="4"/>
    </row>
    <row r="1468" spans="9:19" x14ac:dyDescent="0.2">
      <c r="I1468" s="5"/>
      <c r="J1468" s="5"/>
      <c r="R1468" s="24"/>
      <c r="S1468" s="4"/>
    </row>
    <row r="1469" spans="9:19" x14ac:dyDescent="0.2">
      <c r="I1469" s="5"/>
      <c r="J1469" s="5"/>
    </row>
    <row r="1470" spans="9:19" x14ac:dyDescent="0.2">
      <c r="I1470" s="5"/>
      <c r="J1470" s="5"/>
    </row>
    <row r="1471" spans="9:19" x14ac:dyDescent="0.2">
      <c r="I1471" s="5"/>
      <c r="J1471" s="5"/>
    </row>
    <row r="1472" spans="9:19" x14ac:dyDescent="0.2">
      <c r="I1472" s="5"/>
      <c r="J1472" s="5"/>
    </row>
    <row r="1473" spans="9:10" x14ac:dyDescent="0.2">
      <c r="I1473" s="5"/>
      <c r="J1473" s="5"/>
    </row>
    <row r="1474" spans="9:10" x14ac:dyDescent="0.2">
      <c r="I1474" s="5"/>
      <c r="J1474" s="5"/>
    </row>
    <row r="1475" spans="9:10" x14ac:dyDescent="0.2">
      <c r="I1475" s="5"/>
      <c r="J1475" s="5"/>
    </row>
    <row r="1476" spans="9:10" x14ac:dyDescent="0.2">
      <c r="I1476" s="5"/>
      <c r="J1476" s="5"/>
    </row>
    <row r="1477" spans="9:10" x14ac:dyDescent="0.2">
      <c r="I1477" s="5"/>
      <c r="J1477" s="5"/>
    </row>
    <row r="1478" spans="9:10" x14ac:dyDescent="0.2">
      <c r="I1478" s="5"/>
      <c r="J1478" s="5"/>
    </row>
    <row r="1479" spans="9:10" x14ac:dyDescent="0.2">
      <c r="I1479" s="5"/>
      <c r="J1479" s="5"/>
    </row>
    <row r="1480" spans="9:10" x14ac:dyDescent="0.2">
      <c r="I1480" s="5"/>
      <c r="J1480" s="5"/>
    </row>
    <row r="1481" spans="9:10" x14ac:dyDescent="0.2">
      <c r="I1481" s="5"/>
      <c r="J1481" s="5"/>
    </row>
    <row r="1482" spans="9:10" x14ac:dyDescent="0.2">
      <c r="I1482" s="5"/>
      <c r="J1482" s="5"/>
    </row>
    <row r="1483" spans="9:10" x14ac:dyDescent="0.2">
      <c r="I1483" s="5"/>
      <c r="J1483" s="5"/>
    </row>
    <row r="1484" spans="9:10" x14ac:dyDescent="0.2">
      <c r="I1484" s="5"/>
      <c r="J1484" s="5"/>
    </row>
    <row r="1485" spans="9:10" x14ac:dyDescent="0.2">
      <c r="I1485" s="5"/>
      <c r="J1485" s="5"/>
    </row>
    <row r="1486" spans="9:10" x14ac:dyDescent="0.2">
      <c r="I1486" s="5"/>
      <c r="J1486" s="5"/>
    </row>
    <row r="1487" spans="9:10" x14ac:dyDescent="0.2">
      <c r="I1487" s="5"/>
      <c r="J1487" s="5"/>
    </row>
    <row r="1488" spans="9:10" x14ac:dyDescent="0.2">
      <c r="I1488" s="5"/>
      <c r="J1488" s="5"/>
    </row>
    <row r="1489" spans="1:19" x14ac:dyDescent="0.2">
      <c r="I1489" s="5"/>
      <c r="J1489" s="5"/>
    </row>
    <row r="1490" spans="1:19" x14ac:dyDescent="0.2">
      <c r="I1490" s="5"/>
      <c r="J1490" s="5"/>
    </row>
    <row r="1491" spans="1:19" x14ac:dyDescent="0.2">
      <c r="I1491" s="5"/>
      <c r="J1491" s="5"/>
    </row>
    <row r="1492" spans="1:19" x14ac:dyDescent="0.2">
      <c r="I1492" s="5"/>
      <c r="J1492" s="5"/>
    </row>
    <row r="1493" spans="1:19" x14ac:dyDescent="0.2">
      <c r="I1493" s="5"/>
      <c r="J1493" s="5"/>
    </row>
    <row r="1494" spans="1:19" x14ac:dyDescent="0.2">
      <c r="I1494" s="5"/>
      <c r="J1494" s="5"/>
    </row>
    <row r="1495" spans="1:19" x14ac:dyDescent="0.2">
      <c r="I1495" s="5"/>
      <c r="J1495" s="5"/>
    </row>
    <row r="1496" spans="1:19" x14ac:dyDescent="0.2">
      <c r="I1496" s="5"/>
      <c r="J1496" s="5"/>
    </row>
    <row r="1497" spans="1:19" x14ac:dyDescent="0.2">
      <c r="I1497" s="5"/>
      <c r="J1497" s="5"/>
    </row>
    <row r="1498" spans="1:19" x14ac:dyDescent="0.2">
      <c r="I1498" s="5"/>
      <c r="J1498" s="5"/>
    </row>
    <row r="1499" spans="1:19" x14ac:dyDescent="0.2">
      <c r="I1499" s="5"/>
      <c r="J1499" s="5"/>
    </row>
    <row r="1500" spans="1:19" x14ac:dyDescent="0.2">
      <c r="A1500">
        <f>COUNT(A1409:A1499)</f>
        <v>15</v>
      </c>
      <c r="B1500">
        <f>COUNT(B1409:B1499)</f>
        <v>15</v>
      </c>
      <c r="C1500">
        <f>COUNT(C1409:C1499)</f>
        <v>7</v>
      </c>
      <c r="F1500">
        <f>AVERAGE(F1409:F1499)</f>
        <v>114.33333333333333</v>
      </c>
      <c r="G1500">
        <f>AVERAGE(G1409:G1499)</f>
        <v>111.46666666666667</v>
      </c>
      <c r="H1500">
        <f>AVERAGE(H1409:H1499)</f>
        <v>83.142857142857139</v>
      </c>
      <c r="I1500" s="5">
        <f>SUM(I1406:I1499)</f>
        <v>-240.54999999999998</v>
      </c>
      <c r="J1500" s="4">
        <f>SUM(J1406:J1499)</f>
        <v>0</v>
      </c>
      <c r="P1500" s="4">
        <f>SUM(Q1409:Q1418)</f>
        <v>360.2</v>
      </c>
      <c r="Q1500" s="4">
        <f>(P1500*0.096)-0.05</f>
        <v>34.529200000000003</v>
      </c>
      <c r="S1500">
        <f>SUM(S1406:S1499)</f>
        <v>30.6</v>
      </c>
    </row>
    <row r="1501" spans="1:19" ht="18" x14ac:dyDescent="0.25">
      <c r="A1501" s="3" t="s">
        <v>359</v>
      </c>
      <c r="C1501" s="11" t="s">
        <v>1</v>
      </c>
      <c r="D1501">
        <v>3348637</v>
      </c>
    </row>
    <row r="1502" spans="1:19" x14ac:dyDescent="0.2">
      <c r="A1502" t="s">
        <v>2</v>
      </c>
      <c r="D1502" s="4">
        <v>165.8</v>
      </c>
      <c r="E1502" t="s">
        <v>3</v>
      </c>
      <c r="F1502" s="4">
        <f>TRUNC(D1502*0.096,1)</f>
        <v>15.9</v>
      </c>
      <c r="H1502" s="4">
        <f>P1600</f>
        <v>142.5</v>
      </c>
      <c r="K1502" s="15"/>
    </row>
    <row r="1503" spans="1:19" x14ac:dyDescent="0.2">
      <c r="A1503" t="s">
        <v>4</v>
      </c>
      <c r="D1503" s="4">
        <v>142.5</v>
      </c>
      <c r="E1503" t="s">
        <v>5</v>
      </c>
      <c r="F1503" s="4">
        <f>TRUNC(D1503*0.096,1)</f>
        <v>13.6</v>
      </c>
    </row>
    <row r="1504" spans="1:19" x14ac:dyDescent="0.2">
      <c r="A1504" s="1" t="s">
        <v>9</v>
      </c>
      <c r="B1504" s="1" t="s">
        <v>6</v>
      </c>
      <c r="C1504" s="1" t="s">
        <v>7</v>
      </c>
      <c r="D1504" s="1" t="s">
        <v>10</v>
      </c>
      <c r="E1504" s="1" t="s">
        <v>11</v>
      </c>
      <c r="F1504" s="1" t="s">
        <v>12</v>
      </c>
      <c r="G1504" s="1" t="s">
        <v>13</v>
      </c>
      <c r="H1504" s="1" t="s">
        <v>7</v>
      </c>
      <c r="I1504" s="1" t="s">
        <v>14</v>
      </c>
      <c r="J1504" s="1" t="s">
        <v>258</v>
      </c>
      <c r="K1504" s="14" t="s">
        <v>125</v>
      </c>
      <c r="L1504" s="14" t="s">
        <v>12</v>
      </c>
      <c r="M1504" s="1" t="s">
        <v>13</v>
      </c>
      <c r="N1504" s="1" t="s">
        <v>15</v>
      </c>
      <c r="O1504" s="1" t="s">
        <v>16</v>
      </c>
      <c r="P1504" s="1" t="s">
        <v>18</v>
      </c>
      <c r="Q1504" s="1" t="s">
        <v>225</v>
      </c>
      <c r="R1504" s="1" t="s">
        <v>334</v>
      </c>
      <c r="S1504" s="1" t="s">
        <v>335</v>
      </c>
    </row>
    <row r="1506" spans="4:17" x14ac:dyDescent="0.2">
      <c r="D1506" s="2"/>
      <c r="E1506" t="s">
        <v>51</v>
      </c>
      <c r="I1506" s="5">
        <v>0</v>
      </c>
      <c r="J1506" s="5"/>
      <c r="K1506" s="14"/>
      <c r="L1506" s="4"/>
    </row>
    <row r="1507" spans="4:17" x14ac:dyDescent="0.2">
      <c r="E1507" t="s">
        <v>21</v>
      </c>
      <c r="I1507" s="5">
        <v>0</v>
      </c>
      <c r="J1507" s="5"/>
      <c r="L1507" s="1"/>
    </row>
    <row r="1508" spans="4:17" x14ac:dyDescent="0.2">
      <c r="D1508" s="2"/>
      <c r="E1508" t="s">
        <v>22</v>
      </c>
      <c r="I1508" s="5">
        <v>-15</v>
      </c>
      <c r="J1508" s="5"/>
    </row>
    <row r="1509" spans="4:17" x14ac:dyDescent="0.2">
      <c r="D1509" s="22" t="s">
        <v>500</v>
      </c>
      <c r="E1509" s="24" t="s">
        <v>23</v>
      </c>
      <c r="F1509" s="24"/>
      <c r="G1509" s="24"/>
      <c r="H1509" s="24"/>
      <c r="I1509" s="5"/>
      <c r="J1509" s="5"/>
      <c r="L1509" s="36">
        <v>98</v>
      </c>
      <c r="M1509" s="24">
        <v>96</v>
      </c>
      <c r="N1509" s="24">
        <v>68.900000000000006</v>
      </c>
      <c r="O1509" s="24">
        <v>120</v>
      </c>
      <c r="P1509" s="33">
        <f t="shared" ref="P1509:P1550" si="29">ROUND(((M1509-N1509)*113/O1509),1)</f>
        <v>25.5</v>
      </c>
      <c r="Q1509" s="4">
        <v>11.3</v>
      </c>
    </row>
    <row r="1510" spans="4:17" x14ac:dyDescent="0.2">
      <c r="D1510" s="22" t="s">
        <v>501</v>
      </c>
      <c r="E1510" s="24" t="s">
        <v>503</v>
      </c>
      <c r="F1510" s="24"/>
      <c r="G1510" s="24"/>
      <c r="H1510" s="24"/>
      <c r="I1510" s="5"/>
      <c r="J1510" s="5"/>
      <c r="L1510" s="36">
        <v>89</v>
      </c>
      <c r="M1510" s="24">
        <v>88</v>
      </c>
      <c r="N1510" s="24">
        <v>69.2</v>
      </c>
      <c r="O1510" s="24">
        <v>118</v>
      </c>
      <c r="P1510" s="33">
        <f t="shared" si="29"/>
        <v>18</v>
      </c>
      <c r="Q1510" s="4">
        <v>12.3</v>
      </c>
    </row>
    <row r="1511" spans="4:17" x14ac:dyDescent="0.2">
      <c r="D1511" s="22" t="s">
        <v>590</v>
      </c>
      <c r="E1511" s="24" t="s">
        <v>24</v>
      </c>
      <c r="F1511" s="24"/>
      <c r="G1511" s="24"/>
      <c r="H1511" s="24"/>
      <c r="I1511" s="5"/>
      <c r="J1511" s="5"/>
      <c r="L1511" s="36">
        <v>91</v>
      </c>
      <c r="M1511" s="24">
        <v>89</v>
      </c>
      <c r="N1511" s="24">
        <v>70</v>
      </c>
      <c r="O1511" s="24">
        <v>123</v>
      </c>
      <c r="P1511" s="33">
        <f t="shared" si="29"/>
        <v>17.5</v>
      </c>
      <c r="Q1511" s="4">
        <v>12.9</v>
      </c>
    </row>
    <row r="1512" spans="4:17" x14ac:dyDescent="0.2">
      <c r="D1512" s="22" t="s">
        <v>591</v>
      </c>
      <c r="E1512" s="24" t="s">
        <v>26</v>
      </c>
      <c r="F1512" s="24"/>
      <c r="G1512" s="24"/>
      <c r="H1512" s="24"/>
      <c r="I1512" s="5"/>
      <c r="J1512" s="5"/>
      <c r="L1512" s="36">
        <v>100</v>
      </c>
      <c r="M1512" s="24">
        <v>99</v>
      </c>
      <c r="N1512" s="24">
        <v>70.2</v>
      </c>
      <c r="O1512" s="24">
        <v>128</v>
      </c>
      <c r="P1512" s="33">
        <f t="shared" si="29"/>
        <v>25.4</v>
      </c>
      <c r="Q1512" s="4">
        <v>13.2</v>
      </c>
    </row>
    <row r="1513" spans="4:17" x14ac:dyDescent="0.2">
      <c r="D1513" s="22" t="s">
        <v>595</v>
      </c>
      <c r="E1513" s="24" t="s">
        <v>23</v>
      </c>
      <c r="F1513" s="24"/>
      <c r="G1513" s="24"/>
      <c r="H1513" s="24"/>
      <c r="I1513" s="5"/>
      <c r="J1513" s="5"/>
      <c r="L1513" s="34">
        <v>89</v>
      </c>
      <c r="M1513" s="24">
        <v>89</v>
      </c>
      <c r="N1513" s="24">
        <v>68.900000000000006</v>
      </c>
      <c r="O1513" s="24">
        <v>120</v>
      </c>
      <c r="P1513" s="33">
        <f t="shared" si="29"/>
        <v>18.899999999999999</v>
      </c>
      <c r="Q1513" s="4">
        <v>13.9</v>
      </c>
    </row>
    <row r="1514" spans="4:17" x14ac:dyDescent="0.2">
      <c r="D1514" s="22" t="s">
        <v>599</v>
      </c>
      <c r="E1514" s="24" t="s">
        <v>24</v>
      </c>
      <c r="F1514" s="24"/>
      <c r="G1514" s="24"/>
      <c r="H1514" s="24"/>
      <c r="I1514" s="5"/>
      <c r="J1514" s="5"/>
      <c r="L1514" s="36">
        <v>85</v>
      </c>
      <c r="M1514" s="24">
        <v>85</v>
      </c>
      <c r="N1514" s="24">
        <v>70</v>
      </c>
      <c r="O1514" s="24">
        <v>123</v>
      </c>
      <c r="P1514" s="33">
        <f t="shared" si="29"/>
        <v>13.8</v>
      </c>
      <c r="Q1514" s="4">
        <v>14.2</v>
      </c>
    </row>
    <row r="1515" spans="4:17" x14ac:dyDescent="0.2">
      <c r="D1515" s="22" t="s">
        <v>602</v>
      </c>
      <c r="E1515" s="24" t="s">
        <v>492</v>
      </c>
      <c r="F1515" s="24"/>
      <c r="G1515" s="24"/>
      <c r="H1515" s="24"/>
      <c r="I1515" s="5"/>
      <c r="J1515" s="5"/>
      <c r="K1515" s="29"/>
      <c r="L1515" s="36">
        <v>91</v>
      </c>
      <c r="M1515" s="24">
        <v>91</v>
      </c>
      <c r="N1515" s="24">
        <v>69.2</v>
      </c>
      <c r="O1515" s="24">
        <v>118</v>
      </c>
      <c r="P1515" s="33">
        <f t="shared" si="29"/>
        <v>20.9</v>
      </c>
      <c r="Q1515" s="4">
        <v>14.7</v>
      </c>
    </row>
    <row r="1516" spans="4:17" x14ac:dyDescent="0.2">
      <c r="D1516" s="22" t="s">
        <v>603</v>
      </c>
      <c r="E1516" s="24" t="s">
        <v>24</v>
      </c>
      <c r="F1516" s="24"/>
      <c r="G1516" s="24"/>
      <c r="H1516" s="24"/>
      <c r="I1516" s="5"/>
      <c r="J1516" s="5"/>
      <c r="L1516" s="36">
        <v>92</v>
      </c>
      <c r="M1516" s="24">
        <v>92</v>
      </c>
      <c r="N1516" s="24">
        <v>70</v>
      </c>
      <c r="O1516" s="24">
        <v>123</v>
      </c>
      <c r="P1516" s="33">
        <f t="shared" si="29"/>
        <v>20.2</v>
      </c>
      <c r="Q1516" s="4">
        <v>16.5</v>
      </c>
    </row>
    <row r="1517" spans="4:17" x14ac:dyDescent="0.2">
      <c r="D1517" s="22" t="s">
        <v>609</v>
      </c>
      <c r="E1517" s="24" t="s">
        <v>23</v>
      </c>
      <c r="F1517" s="24"/>
      <c r="G1517" s="24"/>
      <c r="H1517" s="24"/>
      <c r="I1517" s="5"/>
      <c r="J1517" s="5"/>
      <c r="K1517" s="29"/>
      <c r="L1517" s="34">
        <v>95</v>
      </c>
      <c r="M1517" s="24">
        <v>92</v>
      </c>
      <c r="N1517" s="24">
        <v>68.900000000000006</v>
      </c>
      <c r="O1517" s="24">
        <v>120</v>
      </c>
      <c r="P1517" s="33">
        <f t="shared" si="29"/>
        <v>21.8</v>
      </c>
      <c r="Q1517" s="4">
        <v>16.5</v>
      </c>
    </row>
    <row r="1518" spans="4:17" x14ac:dyDescent="0.2">
      <c r="D1518" s="22" t="s">
        <v>611</v>
      </c>
      <c r="E1518" s="24" t="s">
        <v>492</v>
      </c>
      <c r="F1518" s="24"/>
      <c r="G1518" s="24"/>
      <c r="H1518" s="24"/>
      <c r="I1518" s="5"/>
      <c r="J1518" s="5"/>
      <c r="L1518" s="36">
        <v>90</v>
      </c>
      <c r="M1518" s="24">
        <v>90</v>
      </c>
      <c r="N1518" s="24">
        <v>69.2</v>
      </c>
      <c r="O1518" s="24">
        <v>118</v>
      </c>
      <c r="P1518" s="33">
        <f t="shared" si="29"/>
        <v>19.899999999999999</v>
      </c>
      <c r="Q1518" s="4">
        <v>17</v>
      </c>
    </row>
    <row r="1519" spans="4:17" x14ac:dyDescent="0.2">
      <c r="D1519" s="22" t="s">
        <v>614</v>
      </c>
      <c r="E1519" s="24" t="s">
        <v>615</v>
      </c>
      <c r="F1519" s="24"/>
      <c r="G1519" s="24"/>
      <c r="H1519" s="24"/>
      <c r="I1519" s="5"/>
      <c r="J1519" s="5"/>
      <c r="L1519" s="36">
        <v>92</v>
      </c>
      <c r="M1519" s="24">
        <v>91</v>
      </c>
      <c r="N1519" s="24">
        <v>70</v>
      </c>
      <c r="O1519" s="24">
        <v>132</v>
      </c>
      <c r="P1519" s="33">
        <f t="shared" si="29"/>
        <v>18</v>
      </c>
      <c r="Q1519" s="4">
        <v>18</v>
      </c>
    </row>
    <row r="1520" spans="4:17" x14ac:dyDescent="0.2">
      <c r="D1520" s="22" t="s">
        <v>618</v>
      </c>
      <c r="E1520" s="24" t="s">
        <v>23</v>
      </c>
      <c r="F1520" s="24"/>
      <c r="G1520" s="24"/>
      <c r="H1520" s="24"/>
      <c r="I1520" s="5"/>
      <c r="J1520" s="5"/>
      <c r="K1520" s="29"/>
      <c r="L1520" s="36">
        <v>105</v>
      </c>
      <c r="M1520" s="24">
        <v>99</v>
      </c>
      <c r="N1520" s="24">
        <v>68.900000000000006</v>
      </c>
      <c r="O1520" s="24">
        <v>120</v>
      </c>
      <c r="P1520" s="33">
        <f t="shared" si="29"/>
        <v>28.3</v>
      </c>
      <c r="Q1520" s="4">
        <v>18.2</v>
      </c>
    </row>
    <row r="1521" spans="1:22" x14ac:dyDescent="0.2">
      <c r="D1521" s="22" t="s">
        <v>639</v>
      </c>
      <c r="E1521" s="24" t="s">
        <v>185</v>
      </c>
      <c r="F1521" s="24"/>
      <c r="G1521" s="24"/>
      <c r="H1521" s="24"/>
      <c r="I1521" s="5"/>
      <c r="J1521" s="5"/>
      <c r="L1521" s="36">
        <v>96</v>
      </c>
      <c r="M1521" s="24">
        <v>92</v>
      </c>
      <c r="N1521" s="24">
        <v>69</v>
      </c>
      <c r="O1521" s="24">
        <v>123</v>
      </c>
      <c r="P1521" s="33">
        <f t="shared" si="29"/>
        <v>21.1</v>
      </c>
      <c r="Q1521" s="4">
        <v>19.3</v>
      </c>
    </row>
    <row r="1522" spans="1:22" x14ac:dyDescent="0.2">
      <c r="D1522" s="22" t="s">
        <v>651</v>
      </c>
      <c r="E1522" s="24" t="s">
        <v>23</v>
      </c>
      <c r="F1522" s="24"/>
      <c r="G1522" s="24"/>
      <c r="H1522" s="24"/>
      <c r="I1522" s="5"/>
      <c r="J1522" s="5"/>
      <c r="L1522" s="36">
        <v>88</v>
      </c>
      <c r="M1522" s="24">
        <v>88</v>
      </c>
      <c r="N1522" s="24">
        <v>68.900000000000006</v>
      </c>
      <c r="O1522" s="24">
        <v>120</v>
      </c>
      <c r="P1522" s="33">
        <f t="shared" si="29"/>
        <v>18</v>
      </c>
      <c r="Q1522" s="4">
        <v>19.3</v>
      </c>
    </row>
    <row r="1523" spans="1:22" x14ac:dyDescent="0.2">
      <c r="D1523" s="22" t="s">
        <v>654</v>
      </c>
      <c r="E1523" s="24" t="s">
        <v>26</v>
      </c>
      <c r="F1523" s="24"/>
      <c r="G1523" s="24"/>
      <c r="H1523" s="24"/>
      <c r="I1523" s="5"/>
      <c r="J1523" s="5"/>
      <c r="L1523" s="35">
        <v>87</v>
      </c>
      <c r="M1523" s="24">
        <v>87</v>
      </c>
      <c r="N1523" s="24">
        <v>70.2</v>
      </c>
      <c r="O1523" s="24">
        <v>128</v>
      </c>
      <c r="P1523" s="33">
        <f t="shared" si="29"/>
        <v>14.8</v>
      </c>
      <c r="Q1523" s="4">
        <v>20.7</v>
      </c>
    </row>
    <row r="1524" spans="1:22" x14ac:dyDescent="0.2">
      <c r="D1524" s="22" t="s">
        <v>659</v>
      </c>
      <c r="E1524" s="24" t="s">
        <v>365</v>
      </c>
      <c r="F1524" s="24"/>
      <c r="G1524" s="24"/>
      <c r="H1524" s="24"/>
      <c r="I1524" s="5"/>
      <c r="J1524" s="5"/>
      <c r="L1524" s="36">
        <v>89</v>
      </c>
      <c r="M1524" s="24">
        <v>88</v>
      </c>
      <c r="N1524" s="24">
        <v>69.8</v>
      </c>
      <c r="O1524" s="24">
        <v>135</v>
      </c>
      <c r="P1524" s="33">
        <f t="shared" si="29"/>
        <v>15.2</v>
      </c>
      <c r="Q1524" s="4">
        <v>21.1</v>
      </c>
    </row>
    <row r="1525" spans="1:22" x14ac:dyDescent="0.2">
      <c r="D1525" s="22" t="s">
        <v>661</v>
      </c>
      <c r="E1525" s="24" t="s">
        <v>24</v>
      </c>
      <c r="F1525" s="24"/>
      <c r="G1525" s="24"/>
      <c r="H1525" s="24"/>
      <c r="I1525" s="5"/>
      <c r="J1525" s="5"/>
      <c r="L1525" s="36">
        <v>88</v>
      </c>
      <c r="M1525" s="24">
        <v>88</v>
      </c>
      <c r="N1525" s="24">
        <v>70</v>
      </c>
      <c r="O1525" s="24">
        <v>123</v>
      </c>
      <c r="P1525" s="33">
        <f t="shared" si="29"/>
        <v>16.5</v>
      </c>
      <c r="Q1525" s="4">
        <v>21.9</v>
      </c>
    </row>
    <row r="1526" spans="1:22" x14ac:dyDescent="0.2">
      <c r="D1526" s="22" t="s">
        <v>665</v>
      </c>
      <c r="E1526" s="24" t="s">
        <v>492</v>
      </c>
      <c r="F1526" s="24"/>
      <c r="G1526" s="24"/>
      <c r="H1526" s="24"/>
      <c r="I1526" s="5"/>
      <c r="J1526" s="5"/>
      <c r="L1526" s="36">
        <v>87</v>
      </c>
      <c r="M1526" s="24">
        <v>87</v>
      </c>
      <c r="N1526" s="24">
        <v>69.2</v>
      </c>
      <c r="O1526" s="24">
        <v>118</v>
      </c>
      <c r="P1526" s="33">
        <f t="shared" si="29"/>
        <v>17</v>
      </c>
      <c r="Q1526" s="4">
        <v>22.5</v>
      </c>
    </row>
    <row r="1527" spans="1:22" x14ac:dyDescent="0.2">
      <c r="D1527" s="22" t="s">
        <v>681</v>
      </c>
      <c r="E1527" s="24" t="s">
        <v>492</v>
      </c>
      <c r="F1527" s="24"/>
      <c r="G1527" s="24"/>
      <c r="H1527" s="24"/>
      <c r="I1527" s="5"/>
      <c r="J1527" s="5"/>
      <c r="L1527" s="36">
        <v>87</v>
      </c>
      <c r="M1527" s="24">
        <v>87</v>
      </c>
      <c r="N1527" s="24">
        <v>69.2</v>
      </c>
      <c r="O1527" s="24">
        <v>118</v>
      </c>
      <c r="P1527" s="33">
        <f t="shared" si="29"/>
        <v>17</v>
      </c>
      <c r="Q1527" s="4">
        <v>23.7</v>
      </c>
    </row>
    <row r="1528" spans="1:22" x14ac:dyDescent="0.2">
      <c r="D1528" s="22" t="s">
        <v>685</v>
      </c>
      <c r="E1528" s="24" t="s">
        <v>492</v>
      </c>
      <c r="F1528" s="24"/>
      <c r="G1528" s="24"/>
      <c r="H1528" s="24"/>
      <c r="I1528" s="5"/>
      <c r="J1528" s="5"/>
      <c r="L1528" s="36">
        <v>90</v>
      </c>
      <c r="M1528" s="24">
        <v>89</v>
      </c>
      <c r="N1528" s="24">
        <v>69.2</v>
      </c>
      <c r="O1528" s="24">
        <v>118</v>
      </c>
      <c r="P1528" s="33">
        <f t="shared" si="29"/>
        <v>19</v>
      </c>
      <c r="Q1528" s="4">
        <v>23.7</v>
      </c>
    </row>
    <row r="1529" spans="1:22" x14ac:dyDescent="0.2">
      <c r="A1529">
        <v>1</v>
      </c>
      <c r="B1529">
        <v>1</v>
      </c>
      <c r="C1529">
        <v>1</v>
      </c>
      <c r="D1529" s="22" t="s">
        <v>892</v>
      </c>
      <c r="E1529" s="24" t="s">
        <v>492</v>
      </c>
      <c r="F1529" s="24">
        <v>90</v>
      </c>
      <c r="G1529" s="24">
        <v>90</v>
      </c>
      <c r="H1529" s="24">
        <v>73</v>
      </c>
      <c r="I1529" s="5">
        <v>-10</v>
      </c>
      <c r="J1529" s="5"/>
      <c r="L1529" s="36">
        <v>90</v>
      </c>
      <c r="M1529" s="24">
        <v>90</v>
      </c>
      <c r="N1529" s="24">
        <v>69.2</v>
      </c>
      <c r="O1529" s="24">
        <v>118</v>
      </c>
      <c r="P1529" s="33">
        <f t="shared" si="29"/>
        <v>19.899999999999999</v>
      </c>
      <c r="Q1529" s="4"/>
      <c r="T1529" t="s">
        <v>397</v>
      </c>
      <c r="U1529" t="s">
        <v>380</v>
      </c>
      <c r="V1529" t="s">
        <v>370</v>
      </c>
    </row>
    <row r="1530" spans="1:22" x14ac:dyDescent="0.2">
      <c r="A1530">
        <v>2</v>
      </c>
      <c r="B1530">
        <v>2</v>
      </c>
      <c r="C1530">
        <v>2</v>
      </c>
      <c r="D1530" s="22" t="s">
        <v>906</v>
      </c>
      <c r="E1530" s="24" t="s">
        <v>23</v>
      </c>
      <c r="F1530" s="24">
        <v>88</v>
      </c>
      <c r="G1530" s="24">
        <v>88</v>
      </c>
      <c r="H1530" s="24">
        <v>70</v>
      </c>
      <c r="I1530" s="5">
        <v>12.5</v>
      </c>
      <c r="J1530" s="5"/>
      <c r="L1530" s="36">
        <v>88</v>
      </c>
      <c r="M1530" s="24">
        <v>88</v>
      </c>
      <c r="N1530" s="24">
        <v>68.900000000000006</v>
      </c>
      <c r="O1530" s="24">
        <v>126</v>
      </c>
      <c r="P1530" s="33">
        <f t="shared" si="29"/>
        <v>17.100000000000001</v>
      </c>
      <c r="Q1530" s="4"/>
      <c r="R1530" s="24"/>
      <c r="S1530" s="4"/>
      <c r="T1530" t="s">
        <v>861</v>
      </c>
      <c r="U1530" t="s">
        <v>356</v>
      </c>
      <c r="V1530" t="s">
        <v>460</v>
      </c>
    </row>
    <row r="1531" spans="1:22" x14ac:dyDescent="0.2">
      <c r="A1531">
        <v>3</v>
      </c>
      <c r="B1531">
        <v>3</v>
      </c>
      <c r="C1531">
        <v>3</v>
      </c>
      <c r="D1531" s="22" t="s">
        <v>926</v>
      </c>
      <c r="E1531" s="24" t="s">
        <v>24</v>
      </c>
      <c r="F1531" s="24">
        <v>88</v>
      </c>
      <c r="G1531" s="24">
        <v>88</v>
      </c>
      <c r="H1531" s="24">
        <v>71</v>
      </c>
      <c r="I1531" s="5">
        <v>8</v>
      </c>
      <c r="J1531" s="5"/>
      <c r="L1531" s="34">
        <v>88</v>
      </c>
      <c r="M1531" s="24">
        <v>88</v>
      </c>
      <c r="N1531" s="24">
        <v>70</v>
      </c>
      <c r="O1531" s="24">
        <v>123</v>
      </c>
      <c r="P1531" s="33">
        <f t="shared" si="29"/>
        <v>16.5</v>
      </c>
      <c r="Q1531" s="4"/>
      <c r="R1531" s="24"/>
      <c r="S1531" s="4"/>
      <c r="T1531" s="24" t="s">
        <v>344</v>
      </c>
      <c r="U1531" s="24" t="s">
        <v>738</v>
      </c>
    </row>
    <row r="1532" spans="1:22" x14ac:dyDescent="0.2">
      <c r="A1532">
        <v>4</v>
      </c>
      <c r="B1532">
        <v>4</v>
      </c>
      <c r="C1532">
        <v>4</v>
      </c>
      <c r="D1532" s="22" t="s">
        <v>941</v>
      </c>
      <c r="E1532" s="24" t="s">
        <v>492</v>
      </c>
      <c r="F1532" s="24">
        <v>87</v>
      </c>
      <c r="G1532" s="24">
        <v>87</v>
      </c>
      <c r="H1532" s="24">
        <v>71</v>
      </c>
      <c r="I1532" s="5">
        <v>5.5</v>
      </c>
      <c r="J1532" s="5"/>
      <c r="L1532" s="36">
        <v>87</v>
      </c>
      <c r="M1532" s="24">
        <v>87</v>
      </c>
      <c r="N1532" s="24">
        <v>69.2</v>
      </c>
      <c r="O1532" s="24">
        <v>118</v>
      </c>
      <c r="P1532" s="33">
        <f t="shared" si="29"/>
        <v>17</v>
      </c>
      <c r="Q1532" s="24"/>
      <c r="R1532" s="24"/>
      <c r="S1532" s="4"/>
      <c r="T1532" s="24" t="s">
        <v>961</v>
      </c>
      <c r="U1532" s="24" t="s">
        <v>385</v>
      </c>
      <c r="V1532" t="s">
        <v>883</v>
      </c>
    </row>
    <row r="1533" spans="1:22" x14ac:dyDescent="0.2">
      <c r="A1533">
        <v>5</v>
      </c>
      <c r="B1533">
        <v>5</v>
      </c>
      <c r="C1533">
        <v>5</v>
      </c>
      <c r="D1533" s="22" t="s">
        <v>982</v>
      </c>
      <c r="E1533" s="24" t="s">
        <v>24</v>
      </c>
      <c r="F1533" s="24">
        <v>91</v>
      </c>
      <c r="G1533" s="24">
        <v>91</v>
      </c>
      <c r="H1533" s="24">
        <v>74</v>
      </c>
      <c r="I1533" s="5">
        <v>-22</v>
      </c>
      <c r="J1533" s="5"/>
      <c r="K1533" s="13" t="s">
        <v>998</v>
      </c>
      <c r="L1533" s="36">
        <v>91</v>
      </c>
      <c r="M1533" s="24">
        <v>91</v>
      </c>
      <c r="N1533" s="24">
        <v>70</v>
      </c>
      <c r="O1533" s="24">
        <v>123</v>
      </c>
      <c r="P1533" s="33">
        <f t="shared" si="29"/>
        <v>19.3</v>
      </c>
      <c r="Q1533" s="24"/>
      <c r="R1533" s="24"/>
      <c r="S1533" s="4"/>
      <c r="T1533" s="24" t="s">
        <v>378</v>
      </c>
      <c r="U1533" s="24" t="s">
        <v>345</v>
      </c>
      <c r="V1533" t="s">
        <v>381</v>
      </c>
    </row>
    <row r="1534" spans="1:22" x14ac:dyDescent="0.2">
      <c r="A1534">
        <v>6</v>
      </c>
      <c r="B1534">
        <v>6</v>
      </c>
      <c r="C1534">
        <v>6</v>
      </c>
      <c r="D1534" s="22" t="s">
        <v>1026</v>
      </c>
      <c r="E1534" s="24" t="s">
        <v>492</v>
      </c>
      <c r="F1534" s="24">
        <v>84</v>
      </c>
      <c r="G1534" s="24">
        <v>84</v>
      </c>
      <c r="H1534" s="24">
        <v>68</v>
      </c>
      <c r="I1534" s="5">
        <v>27.85</v>
      </c>
      <c r="J1534" s="5"/>
      <c r="L1534" s="36">
        <v>84</v>
      </c>
      <c r="M1534" s="24">
        <v>84</v>
      </c>
      <c r="N1534" s="24">
        <v>69.2</v>
      </c>
      <c r="O1534" s="24">
        <v>118</v>
      </c>
      <c r="P1534" s="33">
        <f t="shared" si="29"/>
        <v>14.2</v>
      </c>
      <c r="Q1534" s="24"/>
      <c r="R1534" s="24"/>
      <c r="S1534" s="4"/>
      <c r="T1534" s="24" t="s">
        <v>860</v>
      </c>
      <c r="U1534" s="24" t="s">
        <v>353</v>
      </c>
      <c r="V1534" t="s">
        <v>373</v>
      </c>
    </row>
    <row r="1535" spans="1:22" x14ac:dyDescent="0.2">
      <c r="A1535">
        <v>7</v>
      </c>
      <c r="B1535">
        <v>7</v>
      </c>
      <c r="C1535">
        <v>7</v>
      </c>
      <c r="D1535" s="22" t="s">
        <v>1043</v>
      </c>
      <c r="E1535" s="24" t="s">
        <v>26</v>
      </c>
      <c r="F1535" s="24">
        <v>83</v>
      </c>
      <c r="G1535" s="24">
        <v>83</v>
      </c>
      <c r="H1535" s="24">
        <v>65</v>
      </c>
      <c r="I1535" s="5">
        <v>16.149999999999999</v>
      </c>
      <c r="J1535" s="5"/>
      <c r="K1535" s="29"/>
      <c r="L1535" s="34">
        <v>83</v>
      </c>
      <c r="M1535" s="24">
        <v>83</v>
      </c>
      <c r="N1535" s="24">
        <v>70.2</v>
      </c>
      <c r="O1535" s="24">
        <v>128</v>
      </c>
      <c r="P1535" s="33">
        <f t="shared" si="29"/>
        <v>11.3</v>
      </c>
      <c r="Q1535" s="24"/>
      <c r="R1535" s="24"/>
      <c r="S1535" s="4"/>
      <c r="T1535" s="24" t="s">
        <v>372</v>
      </c>
      <c r="U1535" s="24" t="s">
        <v>465</v>
      </c>
      <c r="V1535" s="24" t="s">
        <v>348</v>
      </c>
    </row>
    <row r="1536" spans="1:22" x14ac:dyDescent="0.2">
      <c r="A1536">
        <v>8</v>
      </c>
      <c r="B1536">
        <v>8</v>
      </c>
      <c r="C1536">
        <v>8</v>
      </c>
      <c r="D1536" s="22" t="s">
        <v>1069</v>
      </c>
      <c r="E1536" s="24" t="s">
        <v>23</v>
      </c>
      <c r="F1536" s="24">
        <v>96</v>
      </c>
      <c r="G1536" s="24">
        <v>94</v>
      </c>
      <c r="H1536" s="24">
        <v>79</v>
      </c>
      <c r="I1536" s="5">
        <v>-24</v>
      </c>
      <c r="J1536" s="5"/>
      <c r="L1536" s="36">
        <v>96</v>
      </c>
      <c r="M1536" s="24">
        <v>94</v>
      </c>
      <c r="N1536" s="24">
        <v>68.900000000000006</v>
      </c>
      <c r="O1536" s="24">
        <v>126</v>
      </c>
      <c r="P1536" s="33">
        <f t="shared" si="29"/>
        <v>22.5</v>
      </c>
      <c r="Q1536" s="24"/>
      <c r="R1536" s="24"/>
      <c r="S1536" s="4"/>
      <c r="T1536" s="24" t="s">
        <v>342</v>
      </c>
      <c r="U1536" s="24" t="s">
        <v>434</v>
      </c>
    </row>
    <row r="1537" spans="1:22" x14ac:dyDescent="0.2">
      <c r="A1537">
        <v>9</v>
      </c>
      <c r="B1537">
        <v>9</v>
      </c>
      <c r="C1537">
        <v>9</v>
      </c>
      <c r="D1537" s="22" t="s">
        <v>1090</v>
      </c>
      <c r="E1537" s="24" t="s">
        <v>24</v>
      </c>
      <c r="F1537" s="24">
        <v>84</v>
      </c>
      <c r="G1537" s="24">
        <v>84</v>
      </c>
      <c r="H1537" s="24">
        <v>68</v>
      </c>
      <c r="I1537" s="5">
        <v>15.5</v>
      </c>
      <c r="J1537" s="5"/>
      <c r="L1537" s="36">
        <v>84</v>
      </c>
      <c r="M1537" s="24">
        <v>84</v>
      </c>
      <c r="N1537" s="24">
        <v>70</v>
      </c>
      <c r="O1537" s="24">
        <v>123</v>
      </c>
      <c r="P1537" s="33">
        <f t="shared" si="29"/>
        <v>12.9</v>
      </c>
      <c r="Q1537" s="24"/>
      <c r="R1537" s="24"/>
      <c r="S1537" s="4"/>
      <c r="T1537" s="24" t="s">
        <v>343</v>
      </c>
      <c r="U1537" s="24" t="s">
        <v>904</v>
      </c>
      <c r="V1537" t="s">
        <v>382</v>
      </c>
    </row>
    <row r="1538" spans="1:22" x14ac:dyDescent="0.2">
      <c r="A1538">
        <v>10</v>
      </c>
      <c r="B1538">
        <v>10</v>
      </c>
      <c r="C1538">
        <v>10</v>
      </c>
      <c r="D1538" s="22" t="s">
        <v>1118</v>
      </c>
      <c r="E1538" s="24" t="s">
        <v>26</v>
      </c>
      <c r="F1538" s="24">
        <v>95</v>
      </c>
      <c r="G1538" s="24">
        <v>95</v>
      </c>
      <c r="H1538" s="24">
        <v>78</v>
      </c>
      <c r="I1538" s="5">
        <v>-17</v>
      </c>
      <c r="J1538" s="5"/>
      <c r="K1538" s="29"/>
      <c r="L1538" s="36">
        <v>95</v>
      </c>
      <c r="M1538" s="24">
        <v>95</v>
      </c>
      <c r="N1538" s="24">
        <v>70.2</v>
      </c>
      <c r="O1538" s="24">
        <v>128</v>
      </c>
      <c r="P1538" s="33">
        <f t="shared" si="29"/>
        <v>21.9</v>
      </c>
      <c r="Q1538" s="24"/>
      <c r="R1538" s="24"/>
      <c r="S1538" s="4"/>
      <c r="T1538" s="24" t="s">
        <v>351</v>
      </c>
      <c r="U1538" s="24" t="s">
        <v>1018</v>
      </c>
    </row>
    <row r="1539" spans="1:22" x14ac:dyDescent="0.2">
      <c r="A1539">
        <v>11</v>
      </c>
      <c r="B1539">
        <v>11</v>
      </c>
      <c r="C1539">
        <v>11</v>
      </c>
      <c r="D1539" s="22" t="s">
        <v>1128</v>
      </c>
      <c r="E1539" s="24" t="s">
        <v>185</v>
      </c>
      <c r="F1539" s="24">
        <v>90</v>
      </c>
      <c r="G1539" s="24">
        <v>89</v>
      </c>
      <c r="H1539" s="24">
        <v>74</v>
      </c>
      <c r="I1539" s="5">
        <v>-6</v>
      </c>
      <c r="J1539" s="5"/>
      <c r="L1539" s="36">
        <v>90</v>
      </c>
      <c r="M1539" s="24">
        <v>90</v>
      </c>
      <c r="N1539" s="24">
        <v>69</v>
      </c>
      <c r="O1539" s="24">
        <v>123</v>
      </c>
      <c r="P1539" s="33">
        <f t="shared" si="29"/>
        <v>19.3</v>
      </c>
      <c r="Q1539" s="24"/>
      <c r="R1539" s="24"/>
      <c r="S1539" s="4"/>
      <c r="T1539" s="24" t="s">
        <v>856</v>
      </c>
      <c r="U1539" s="24" t="s">
        <v>397</v>
      </c>
      <c r="V1539" t="s">
        <v>709</v>
      </c>
    </row>
    <row r="1540" spans="1:22" x14ac:dyDescent="0.2">
      <c r="A1540">
        <v>12</v>
      </c>
      <c r="B1540">
        <v>12</v>
      </c>
      <c r="C1540">
        <v>12</v>
      </c>
      <c r="D1540" s="22" t="s">
        <v>1143</v>
      </c>
      <c r="E1540" s="24" t="s">
        <v>492</v>
      </c>
      <c r="F1540" s="24">
        <v>82</v>
      </c>
      <c r="G1540" s="24">
        <v>82</v>
      </c>
      <c r="H1540" s="24">
        <v>67</v>
      </c>
      <c r="I1540" s="5">
        <v>3.75</v>
      </c>
      <c r="J1540" s="5"/>
      <c r="L1540" s="36">
        <v>82</v>
      </c>
      <c r="M1540" s="24">
        <v>82</v>
      </c>
      <c r="N1540" s="24">
        <v>69.2</v>
      </c>
      <c r="O1540" s="24">
        <v>118</v>
      </c>
      <c r="P1540" s="33">
        <f t="shared" si="29"/>
        <v>12.3</v>
      </c>
      <c r="Q1540" s="24"/>
      <c r="R1540" s="24"/>
      <c r="S1540" s="4"/>
      <c r="T1540" s="24" t="s">
        <v>786</v>
      </c>
      <c r="U1540" s="24" t="s">
        <v>551</v>
      </c>
      <c r="V1540" t="s">
        <v>1135</v>
      </c>
    </row>
    <row r="1541" spans="1:22" x14ac:dyDescent="0.2">
      <c r="A1541">
        <v>13</v>
      </c>
      <c r="B1541">
        <v>13</v>
      </c>
      <c r="C1541">
        <v>13</v>
      </c>
      <c r="D1541" s="22" t="s">
        <v>1191</v>
      </c>
      <c r="E1541" s="24" t="s">
        <v>26</v>
      </c>
      <c r="F1541" s="24">
        <v>98</v>
      </c>
      <c r="G1541" s="24">
        <v>97</v>
      </c>
      <c r="H1541" s="24">
        <v>82</v>
      </c>
      <c r="I1541" s="5">
        <v>-22</v>
      </c>
      <c r="J1541" s="5"/>
      <c r="L1541" s="35">
        <v>98</v>
      </c>
      <c r="M1541" s="24">
        <v>97</v>
      </c>
      <c r="N1541" s="24">
        <v>70.2</v>
      </c>
      <c r="O1541" s="24">
        <v>128</v>
      </c>
      <c r="P1541" s="33">
        <f t="shared" si="29"/>
        <v>23.7</v>
      </c>
      <c r="Q1541" s="24"/>
      <c r="R1541" s="24"/>
      <c r="S1541" s="4"/>
      <c r="T1541" s="24" t="s">
        <v>350</v>
      </c>
      <c r="U1541" s="24" t="s">
        <v>401</v>
      </c>
      <c r="V1541" s="24" t="s">
        <v>441</v>
      </c>
    </row>
    <row r="1542" spans="1:22" x14ac:dyDescent="0.2">
      <c r="A1542">
        <v>14</v>
      </c>
      <c r="B1542">
        <v>14</v>
      </c>
      <c r="C1542">
        <v>14</v>
      </c>
      <c r="D1542" s="22" t="s">
        <v>1195</v>
      </c>
      <c r="E1542" s="24" t="s">
        <v>492</v>
      </c>
      <c r="F1542" s="24">
        <v>94</v>
      </c>
      <c r="G1542" s="24">
        <v>94</v>
      </c>
      <c r="H1542" s="24">
        <v>79</v>
      </c>
      <c r="I1542" s="5">
        <v>-21</v>
      </c>
      <c r="J1542" s="5"/>
      <c r="L1542" s="36">
        <v>94</v>
      </c>
      <c r="M1542" s="24">
        <v>94</v>
      </c>
      <c r="N1542" s="24">
        <v>69.2</v>
      </c>
      <c r="O1542" s="24">
        <v>118</v>
      </c>
      <c r="P1542" s="33">
        <f t="shared" si="29"/>
        <v>23.7</v>
      </c>
      <c r="Q1542" s="24"/>
      <c r="R1542" s="24"/>
      <c r="S1542" s="4"/>
      <c r="T1542" s="24" t="s">
        <v>1151</v>
      </c>
      <c r="U1542" s="24" t="s">
        <v>801</v>
      </c>
      <c r="V1542" s="24" t="s">
        <v>743</v>
      </c>
    </row>
    <row r="1543" spans="1:22" x14ac:dyDescent="0.2">
      <c r="A1543">
        <v>15</v>
      </c>
      <c r="B1543">
        <v>15</v>
      </c>
      <c r="C1543">
        <v>15</v>
      </c>
      <c r="D1543" s="22" t="s">
        <v>1212</v>
      </c>
      <c r="E1543" s="24" t="s">
        <v>548</v>
      </c>
      <c r="F1543" s="24">
        <v>92</v>
      </c>
      <c r="G1543" s="24">
        <v>92</v>
      </c>
      <c r="H1543" s="24">
        <v>75</v>
      </c>
      <c r="I1543" s="5">
        <v>9</v>
      </c>
      <c r="J1543" s="5"/>
      <c r="K1543" s="29"/>
      <c r="L1543" s="34">
        <v>92</v>
      </c>
      <c r="M1543" s="24">
        <v>92</v>
      </c>
      <c r="N1543" s="24">
        <v>70.099999999999994</v>
      </c>
      <c r="O1543" s="24">
        <v>136</v>
      </c>
      <c r="P1543" s="33">
        <f t="shared" si="29"/>
        <v>18.2</v>
      </c>
      <c r="Q1543" s="24"/>
      <c r="R1543" s="24"/>
      <c r="S1543" s="4"/>
      <c r="T1543" s="24" t="s">
        <v>775</v>
      </c>
      <c r="U1543" s="24" t="s">
        <v>802</v>
      </c>
    </row>
    <row r="1544" spans="1:22" x14ac:dyDescent="0.2">
      <c r="A1544">
        <v>16</v>
      </c>
      <c r="B1544">
        <v>16</v>
      </c>
      <c r="C1544">
        <v>16</v>
      </c>
      <c r="D1544" s="22" t="s">
        <v>1234</v>
      </c>
      <c r="E1544" s="24" t="s">
        <v>24</v>
      </c>
      <c r="F1544" s="24">
        <v>86</v>
      </c>
      <c r="G1544" s="24">
        <v>86</v>
      </c>
      <c r="H1544" s="24">
        <v>71</v>
      </c>
      <c r="I1544" s="5">
        <v>-7.7</v>
      </c>
      <c r="J1544" s="5"/>
      <c r="L1544" s="36">
        <v>86</v>
      </c>
      <c r="M1544" s="24">
        <v>86</v>
      </c>
      <c r="N1544" s="24">
        <v>70</v>
      </c>
      <c r="O1544" s="24">
        <v>123</v>
      </c>
      <c r="P1544" s="33">
        <f t="shared" si="29"/>
        <v>14.7</v>
      </c>
      <c r="Q1544" s="24"/>
      <c r="R1544" s="24"/>
      <c r="S1544" s="4"/>
      <c r="T1544" s="24" t="s">
        <v>810</v>
      </c>
      <c r="U1544" s="24" t="s">
        <v>346</v>
      </c>
      <c r="V1544" t="s">
        <v>744</v>
      </c>
    </row>
    <row r="1545" spans="1:22" x14ac:dyDescent="0.2">
      <c r="A1545">
        <v>17</v>
      </c>
      <c r="B1545">
        <v>17</v>
      </c>
      <c r="C1545">
        <v>17</v>
      </c>
      <c r="D1545" s="22" t="s">
        <v>1249</v>
      </c>
      <c r="E1545" s="24" t="s">
        <v>23</v>
      </c>
      <c r="F1545" s="24">
        <v>90</v>
      </c>
      <c r="G1545" s="24">
        <v>89</v>
      </c>
      <c r="H1545" s="24">
        <v>74</v>
      </c>
      <c r="I1545" s="5">
        <v>-2.7</v>
      </c>
      <c r="J1545" s="5"/>
      <c r="L1545" s="36">
        <v>90</v>
      </c>
      <c r="M1545" s="24">
        <v>89</v>
      </c>
      <c r="N1545" s="24">
        <v>68.900000000000006</v>
      </c>
      <c r="O1545" s="24">
        <v>126</v>
      </c>
      <c r="P1545" s="33">
        <f t="shared" si="29"/>
        <v>18</v>
      </c>
      <c r="Q1545" s="24"/>
      <c r="R1545" s="24"/>
      <c r="S1545" s="4"/>
      <c r="T1545" s="24" t="s">
        <v>1254</v>
      </c>
      <c r="U1545" s="24" t="s">
        <v>817</v>
      </c>
    </row>
    <row r="1546" spans="1:22" x14ac:dyDescent="0.2">
      <c r="A1546">
        <v>18</v>
      </c>
      <c r="B1546">
        <v>18</v>
      </c>
      <c r="C1546">
        <v>18</v>
      </c>
      <c r="D1546" s="22" t="s">
        <v>1263</v>
      </c>
      <c r="E1546" s="24" t="s">
        <v>26</v>
      </c>
      <c r="F1546" s="24">
        <v>86</v>
      </c>
      <c r="G1546" s="24">
        <v>86</v>
      </c>
      <c r="H1546" s="24">
        <v>70</v>
      </c>
      <c r="I1546" s="5">
        <v>-6.1</v>
      </c>
      <c r="J1546" s="5"/>
      <c r="L1546" s="36">
        <v>86</v>
      </c>
      <c r="M1546" s="24">
        <v>86</v>
      </c>
      <c r="N1546" s="24">
        <v>70.2</v>
      </c>
      <c r="O1546" s="24">
        <v>128</v>
      </c>
      <c r="P1546" s="33">
        <f t="shared" si="29"/>
        <v>13.9</v>
      </c>
      <c r="Q1546" s="24"/>
      <c r="R1546" s="24"/>
      <c r="S1546" s="4"/>
      <c r="T1546" s="24" t="s">
        <v>1030</v>
      </c>
    </row>
    <row r="1547" spans="1:22" x14ac:dyDescent="0.2">
      <c r="A1547">
        <v>19</v>
      </c>
      <c r="B1547">
        <v>19</v>
      </c>
      <c r="C1547">
        <v>19</v>
      </c>
      <c r="D1547" s="22" t="s">
        <v>1294</v>
      </c>
      <c r="E1547" s="24" t="s">
        <v>492</v>
      </c>
      <c r="F1547" s="24">
        <v>83</v>
      </c>
      <c r="G1547" s="24">
        <v>83</v>
      </c>
      <c r="H1547" s="24">
        <v>68</v>
      </c>
      <c r="I1547" s="5">
        <v>21.3</v>
      </c>
      <c r="J1547" s="5"/>
      <c r="K1547" s="13" t="s">
        <v>104</v>
      </c>
      <c r="L1547" s="36">
        <v>83</v>
      </c>
      <c r="M1547" s="24">
        <v>83</v>
      </c>
      <c r="N1547" s="24">
        <v>69.2</v>
      </c>
      <c r="O1547" s="24">
        <v>118</v>
      </c>
      <c r="P1547" s="33">
        <f t="shared" si="29"/>
        <v>13.2</v>
      </c>
      <c r="Q1547" s="24"/>
      <c r="R1547" s="24"/>
      <c r="S1547" s="4"/>
      <c r="T1547" s="24" t="s">
        <v>891</v>
      </c>
      <c r="U1547" t="s">
        <v>1042</v>
      </c>
      <c r="V1547" t="s">
        <v>782</v>
      </c>
    </row>
    <row r="1548" spans="1:22" x14ac:dyDescent="0.2">
      <c r="A1548">
        <v>20</v>
      </c>
      <c r="B1548">
        <v>20</v>
      </c>
      <c r="C1548">
        <v>20</v>
      </c>
      <c r="D1548" s="22" t="s">
        <v>1313</v>
      </c>
      <c r="E1548" s="24" t="s">
        <v>24</v>
      </c>
      <c r="F1548" s="24">
        <v>88</v>
      </c>
      <c r="G1548" s="24">
        <v>88</v>
      </c>
      <c r="H1548" s="24">
        <v>73</v>
      </c>
      <c r="I1548" s="5">
        <v>-12.5</v>
      </c>
      <c r="J1548" s="5"/>
      <c r="L1548" s="36">
        <v>88</v>
      </c>
      <c r="M1548" s="24">
        <v>88</v>
      </c>
      <c r="N1548" s="24">
        <v>70</v>
      </c>
      <c r="O1548" s="24">
        <v>123</v>
      </c>
      <c r="P1548" s="33">
        <f t="shared" si="29"/>
        <v>16.5</v>
      </c>
      <c r="Q1548" s="24"/>
      <c r="R1548" s="24"/>
      <c r="S1548" s="4"/>
      <c r="T1548" s="24" t="s">
        <v>901</v>
      </c>
      <c r="U1548" s="24" t="s">
        <v>800</v>
      </c>
    </row>
    <row r="1549" spans="1:22" x14ac:dyDescent="0.2">
      <c r="A1549">
        <v>21</v>
      </c>
      <c r="B1549">
        <v>21</v>
      </c>
      <c r="C1549">
        <v>21</v>
      </c>
      <c r="D1549" s="9" t="s">
        <v>1332</v>
      </c>
      <c r="E1549" s="24" t="s">
        <v>23</v>
      </c>
      <c r="F1549" s="24">
        <v>92</v>
      </c>
      <c r="G1549" s="24">
        <v>92</v>
      </c>
      <c r="H1549" s="24">
        <v>77</v>
      </c>
      <c r="I1549" s="5">
        <v>-21</v>
      </c>
      <c r="J1549" s="5"/>
      <c r="L1549" s="35">
        <v>92</v>
      </c>
      <c r="M1549" s="24">
        <v>92</v>
      </c>
      <c r="N1549" s="24">
        <v>68.900000000000006</v>
      </c>
      <c r="O1549" s="24">
        <v>126</v>
      </c>
      <c r="P1549" s="33">
        <f t="shared" si="29"/>
        <v>20.7</v>
      </c>
      <c r="Q1549" s="24"/>
      <c r="R1549" s="24"/>
      <c r="S1549" s="4"/>
      <c r="T1549" s="24" t="s">
        <v>742</v>
      </c>
      <c r="U1549" s="24" t="s">
        <v>707</v>
      </c>
    </row>
    <row r="1550" spans="1:22" x14ac:dyDescent="0.2">
      <c r="A1550">
        <v>22</v>
      </c>
      <c r="B1550">
        <v>22</v>
      </c>
      <c r="C1550">
        <v>22</v>
      </c>
      <c r="D1550" s="22" t="s">
        <v>1349</v>
      </c>
      <c r="E1550" s="24" t="s">
        <v>24</v>
      </c>
      <c r="F1550" s="24">
        <v>93</v>
      </c>
      <c r="G1550" s="24">
        <v>93</v>
      </c>
      <c r="H1550" s="24">
        <v>78</v>
      </c>
      <c r="I1550" s="5">
        <v>-21</v>
      </c>
      <c r="J1550" s="5"/>
      <c r="L1550" s="18">
        <v>93</v>
      </c>
      <c r="M1550" s="24">
        <v>93</v>
      </c>
      <c r="N1550" s="24">
        <v>70</v>
      </c>
      <c r="O1550" s="24">
        <v>123</v>
      </c>
      <c r="P1550" s="33">
        <f t="shared" si="29"/>
        <v>21.1</v>
      </c>
      <c r="R1550" s="24"/>
      <c r="S1550" s="4"/>
      <c r="T1550" s="24" t="s">
        <v>1353</v>
      </c>
      <c r="U1550" s="24" t="s">
        <v>963</v>
      </c>
      <c r="V1550" t="s">
        <v>1085</v>
      </c>
    </row>
    <row r="1551" spans="1:22" x14ac:dyDescent="0.2">
      <c r="A1551">
        <v>23</v>
      </c>
      <c r="B1551">
        <v>23</v>
      </c>
      <c r="D1551" s="22" t="s">
        <v>1370</v>
      </c>
      <c r="E1551" s="24" t="s">
        <v>24</v>
      </c>
      <c r="F1551" s="24">
        <v>91</v>
      </c>
      <c r="G1551" s="24">
        <v>91</v>
      </c>
      <c r="I1551" s="5">
        <v>-20</v>
      </c>
      <c r="J1551" s="5"/>
      <c r="L1551" s="18"/>
      <c r="R1551" s="24"/>
      <c r="S1551" s="4"/>
      <c r="T1551" s="24" t="s">
        <v>863</v>
      </c>
      <c r="U1551" s="24" t="s">
        <v>718</v>
      </c>
      <c r="V1551" s="24"/>
    </row>
    <row r="1552" spans="1:22" x14ac:dyDescent="0.2">
      <c r="A1552">
        <v>24</v>
      </c>
      <c r="B1552">
        <v>24</v>
      </c>
      <c r="D1552" s="22" t="s">
        <v>1378</v>
      </c>
      <c r="E1552" s="24" t="s">
        <v>23</v>
      </c>
      <c r="F1552" s="24">
        <v>91</v>
      </c>
      <c r="G1552" s="24">
        <v>91</v>
      </c>
      <c r="I1552" s="5">
        <v>-14</v>
      </c>
      <c r="J1552" s="5"/>
      <c r="R1552" s="24"/>
      <c r="S1552" s="4"/>
      <c r="T1552" s="24" t="s">
        <v>708</v>
      </c>
      <c r="U1552" s="24" t="s">
        <v>772</v>
      </c>
      <c r="V1552" s="24" t="s">
        <v>884</v>
      </c>
    </row>
    <row r="1553" spans="1:22" x14ac:dyDescent="0.2">
      <c r="A1553">
        <v>25</v>
      </c>
      <c r="B1553">
        <v>25</v>
      </c>
      <c r="D1553" s="22" t="s">
        <v>1392</v>
      </c>
      <c r="E1553" s="24" t="s">
        <v>24</v>
      </c>
      <c r="F1553" s="24">
        <v>88</v>
      </c>
      <c r="G1553" s="24">
        <v>88</v>
      </c>
      <c r="I1553" s="5">
        <v>-14</v>
      </c>
      <c r="J1553" s="5"/>
      <c r="R1553" s="24"/>
      <c r="S1553" s="4"/>
      <c r="T1553" s="24" t="s">
        <v>377</v>
      </c>
      <c r="U1553" s="24" t="s">
        <v>725</v>
      </c>
      <c r="V1553" s="24" t="s">
        <v>830</v>
      </c>
    </row>
    <row r="1554" spans="1:22" x14ac:dyDescent="0.2">
      <c r="I1554" s="5"/>
      <c r="J1554" s="5"/>
      <c r="R1554" s="24"/>
      <c r="S1554" s="4"/>
      <c r="T1554" s="24"/>
      <c r="U1554" s="24"/>
      <c r="V1554" s="24"/>
    </row>
    <row r="1555" spans="1:22" x14ac:dyDescent="0.2">
      <c r="I1555" s="5"/>
      <c r="J1555" s="5"/>
      <c r="R1555" s="24"/>
      <c r="S1555" s="4"/>
      <c r="T1555" s="24"/>
      <c r="U1555" s="24"/>
      <c r="V1555" s="24"/>
    </row>
    <row r="1556" spans="1:22" x14ac:dyDescent="0.2">
      <c r="I1556" s="5"/>
      <c r="J1556" s="5"/>
      <c r="R1556" s="24"/>
      <c r="S1556" s="4"/>
      <c r="T1556" s="24"/>
      <c r="U1556" s="24"/>
      <c r="V1556" s="24"/>
    </row>
    <row r="1557" spans="1:22" x14ac:dyDescent="0.2">
      <c r="I1557" s="5"/>
      <c r="J1557" s="5"/>
      <c r="R1557" s="24"/>
      <c r="S1557" s="4"/>
      <c r="T1557" s="24"/>
      <c r="U1557" s="24"/>
    </row>
    <row r="1558" spans="1:22" x14ac:dyDescent="0.2">
      <c r="I1558" s="5"/>
      <c r="J1558" s="5"/>
      <c r="R1558" s="24"/>
      <c r="S1558" s="4"/>
      <c r="T1558" s="24"/>
      <c r="U1558" s="24"/>
    </row>
    <row r="1559" spans="1:22" x14ac:dyDescent="0.2">
      <c r="I1559" s="5"/>
      <c r="J1559" s="5"/>
      <c r="R1559" s="24"/>
      <c r="S1559" s="4"/>
    </row>
    <row r="1560" spans="1:22" x14ac:dyDescent="0.2">
      <c r="I1560" s="5"/>
      <c r="J1560" s="5"/>
      <c r="R1560" s="24"/>
      <c r="S1560" s="4"/>
    </row>
    <row r="1561" spans="1:22" x14ac:dyDescent="0.2">
      <c r="I1561" s="5"/>
      <c r="J1561" s="5"/>
      <c r="R1561" s="24"/>
      <c r="S1561" s="4"/>
    </row>
    <row r="1562" spans="1:22" x14ac:dyDescent="0.2">
      <c r="I1562" s="5"/>
      <c r="J1562" s="5"/>
      <c r="R1562" s="24"/>
      <c r="S1562" s="4"/>
    </row>
    <row r="1563" spans="1:22" x14ac:dyDescent="0.2">
      <c r="I1563" s="5"/>
      <c r="J1563" s="5"/>
      <c r="R1563" s="24"/>
      <c r="S1563" s="4"/>
    </row>
    <row r="1564" spans="1:22" x14ac:dyDescent="0.2">
      <c r="I1564" s="5"/>
      <c r="J1564" s="5"/>
      <c r="R1564" s="24"/>
      <c r="S1564" s="4"/>
    </row>
    <row r="1565" spans="1:22" x14ac:dyDescent="0.2">
      <c r="I1565" s="5"/>
      <c r="J1565" s="5"/>
      <c r="R1565" s="24"/>
      <c r="S1565" s="4"/>
    </row>
    <row r="1566" spans="1:22" x14ac:dyDescent="0.2">
      <c r="I1566" s="5"/>
      <c r="J1566" s="5"/>
      <c r="R1566" s="24"/>
      <c r="S1566" s="4"/>
    </row>
    <row r="1567" spans="1:22" x14ac:dyDescent="0.2">
      <c r="I1567" s="5"/>
      <c r="J1567" s="5"/>
      <c r="R1567" s="24"/>
      <c r="S1567" s="4"/>
    </row>
    <row r="1568" spans="1:22" x14ac:dyDescent="0.2">
      <c r="I1568" s="5"/>
      <c r="J1568" s="5"/>
      <c r="R1568" s="24"/>
      <c r="S1568" s="4"/>
    </row>
    <row r="1569" spans="9:10" x14ac:dyDescent="0.2">
      <c r="I1569" s="5"/>
      <c r="J1569" s="5"/>
    </row>
    <row r="1570" spans="9:10" x14ac:dyDescent="0.2">
      <c r="I1570" s="5"/>
      <c r="J1570" s="5"/>
    </row>
    <row r="1571" spans="9:10" x14ac:dyDescent="0.2">
      <c r="I1571" s="5"/>
      <c r="J1571" s="5"/>
    </row>
    <row r="1572" spans="9:10" x14ac:dyDescent="0.2">
      <c r="I1572" s="5"/>
      <c r="J1572" s="5"/>
    </row>
    <row r="1573" spans="9:10" x14ac:dyDescent="0.2">
      <c r="I1573" s="5"/>
      <c r="J1573" s="5"/>
    </row>
    <row r="1574" spans="9:10" x14ac:dyDescent="0.2">
      <c r="I1574" s="5"/>
      <c r="J1574" s="5"/>
    </row>
    <row r="1575" spans="9:10" x14ac:dyDescent="0.2">
      <c r="I1575" s="5"/>
      <c r="J1575" s="5"/>
    </row>
    <row r="1576" spans="9:10" x14ac:dyDescent="0.2">
      <c r="I1576" s="5"/>
      <c r="J1576" s="5"/>
    </row>
    <row r="1577" spans="9:10" x14ac:dyDescent="0.2">
      <c r="I1577" s="5"/>
      <c r="J1577" s="5"/>
    </row>
    <row r="1578" spans="9:10" x14ac:dyDescent="0.2">
      <c r="I1578" s="5"/>
      <c r="J1578" s="5"/>
    </row>
    <row r="1579" spans="9:10" x14ac:dyDescent="0.2">
      <c r="I1579" s="5"/>
      <c r="J1579" s="5"/>
    </row>
    <row r="1580" spans="9:10" x14ac:dyDescent="0.2">
      <c r="I1580" s="5"/>
      <c r="J1580" s="5"/>
    </row>
    <row r="1581" spans="9:10" x14ac:dyDescent="0.2">
      <c r="I1581" s="5"/>
      <c r="J1581" s="5"/>
    </row>
    <row r="1582" spans="9:10" x14ac:dyDescent="0.2">
      <c r="I1582" s="5"/>
      <c r="J1582" s="5"/>
    </row>
    <row r="1583" spans="9:10" x14ac:dyDescent="0.2">
      <c r="I1583" s="5"/>
      <c r="J1583" s="5"/>
    </row>
    <row r="1584" spans="9:10" x14ac:dyDescent="0.2">
      <c r="I1584" s="5"/>
      <c r="J1584" s="5"/>
    </row>
    <row r="1585" spans="1:19" x14ac:dyDescent="0.2">
      <c r="I1585" s="5"/>
      <c r="J1585" s="5"/>
    </row>
    <row r="1586" spans="1:19" x14ac:dyDescent="0.2">
      <c r="I1586" s="5"/>
      <c r="J1586" s="5"/>
    </row>
    <row r="1587" spans="1:19" x14ac:dyDescent="0.2">
      <c r="I1587" s="5"/>
      <c r="J1587" s="5"/>
    </row>
    <row r="1588" spans="1:19" x14ac:dyDescent="0.2">
      <c r="I1588" s="5"/>
      <c r="J1588" s="5"/>
    </row>
    <row r="1589" spans="1:19" x14ac:dyDescent="0.2">
      <c r="I1589" s="5"/>
      <c r="J1589" s="5"/>
    </row>
    <row r="1590" spans="1:19" x14ac:dyDescent="0.2">
      <c r="I1590" s="5"/>
      <c r="J1590" s="5"/>
    </row>
    <row r="1591" spans="1:19" x14ac:dyDescent="0.2">
      <c r="I1591" s="5"/>
      <c r="J1591" s="5"/>
    </row>
    <row r="1592" spans="1:19" x14ac:dyDescent="0.2">
      <c r="I1592" s="5"/>
      <c r="J1592" s="5"/>
    </row>
    <row r="1593" spans="1:19" x14ac:dyDescent="0.2">
      <c r="I1593" s="5"/>
      <c r="J1593" s="5"/>
    </row>
    <row r="1594" spans="1:19" x14ac:dyDescent="0.2">
      <c r="I1594" s="5"/>
      <c r="J1594" s="5"/>
    </row>
    <row r="1595" spans="1:19" x14ac:dyDescent="0.2">
      <c r="I1595" s="5"/>
      <c r="J1595" s="5"/>
    </row>
    <row r="1596" spans="1:19" x14ac:dyDescent="0.2">
      <c r="I1596" s="5"/>
      <c r="J1596" s="5"/>
    </row>
    <row r="1597" spans="1:19" x14ac:dyDescent="0.2">
      <c r="I1597" s="5"/>
      <c r="J1597" s="5"/>
    </row>
    <row r="1598" spans="1:19" x14ac:dyDescent="0.2">
      <c r="I1598" s="5"/>
      <c r="J1598" s="5"/>
    </row>
    <row r="1599" spans="1:19" x14ac:dyDescent="0.2">
      <c r="I1599" s="5"/>
      <c r="J1599" s="5"/>
    </row>
    <row r="1600" spans="1:19" x14ac:dyDescent="0.2">
      <c r="A1600">
        <f>COUNT(A1509:A1599)</f>
        <v>25</v>
      </c>
      <c r="B1600">
        <f>COUNT(B1509:B1599)</f>
        <v>25</v>
      </c>
      <c r="C1600">
        <f>COUNT(C1509:C1599)</f>
        <v>22</v>
      </c>
      <c r="F1600">
        <f>AVERAGE(F1509:F1599)</f>
        <v>89.2</v>
      </c>
      <c r="G1600">
        <f>AVERAGE(G1509:G1599)</f>
        <v>89</v>
      </c>
      <c r="H1600">
        <f>AVERAGE(H1509:H1599)</f>
        <v>72.954545454545453</v>
      </c>
      <c r="I1600" s="5">
        <f>SUM(I1506:I1599)</f>
        <v>-136.44999999999999</v>
      </c>
      <c r="J1600" s="4">
        <f>SUM(J1506:J1599)</f>
        <v>0</v>
      </c>
      <c r="P1600" s="4">
        <f>SUM(Q1509:Q1518)</f>
        <v>142.5</v>
      </c>
      <c r="Q1600" s="4">
        <f>(P1600*0.096)-0.05</f>
        <v>13.629999999999999</v>
      </c>
      <c r="S1600">
        <f>SUM(S1506:S1599)</f>
        <v>0</v>
      </c>
    </row>
    <row r="1601" spans="1:19" ht="18" x14ac:dyDescent="0.25">
      <c r="A1601" s="3" t="s">
        <v>360</v>
      </c>
      <c r="C1601" s="11" t="s">
        <v>53</v>
      </c>
      <c r="D1601">
        <v>3348635</v>
      </c>
    </row>
    <row r="1602" spans="1:19" x14ac:dyDescent="0.2">
      <c r="A1602" t="s">
        <v>2</v>
      </c>
      <c r="D1602" s="4">
        <v>160</v>
      </c>
      <c r="E1602" t="s">
        <v>3</v>
      </c>
      <c r="F1602" s="4">
        <f>TRUNC(D1602*0.096,1)</f>
        <v>15.3</v>
      </c>
      <c r="H1602" s="4">
        <f>P1700</f>
        <v>153.80000000000001</v>
      </c>
      <c r="K1602" s="15"/>
    </row>
    <row r="1603" spans="1:19" x14ac:dyDescent="0.2">
      <c r="A1603" t="s">
        <v>4</v>
      </c>
      <c r="D1603" s="4">
        <v>140</v>
      </c>
      <c r="E1603" t="s">
        <v>5</v>
      </c>
      <c r="F1603" s="4">
        <f>TRUNC(D1603*0.096,1)</f>
        <v>13.4</v>
      </c>
    </row>
    <row r="1604" spans="1:19" x14ac:dyDescent="0.2">
      <c r="A1604" s="1" t="s">
        <v>9</v>
      </c>
      <c r="B1604" s="1" t="s">
        <v>6</v>
      </c>
      <c r="C1604" s="1" t="s">
        <v>7</v>
      </c>
      <c r="D1604" s="1" t="s">
        <v>10</v>
      </c>
      <c r="E1604" s="1" t="s">
        <v>11</v>
      </c>
      <c r="F1604" s="1" t="s">
        <v>12</v>
      </c>
      <c r="G1604" s="1" t="s">
        <v>13</v>
      </c>
      <c r="H1604" s="1" t="s">
        <v>7</v>
      </c>
      <c r="I1604" s="1" t="s">
        <v>14</v>
      </c>
      <c r="J1604" s="1" t="s">
        <v>258</v>
      </c>
      <c r="K1604" s="14" t="s">
        <v>125</v>
      </c>
      <c r="L1604" s="14" t="s">
        <v>12</v>
      </c>
      <c r="M1604" s="1" t="s">
        <v>13</v>
      </c>
      <c r="N1604" s="1" t="s">
        <v>15</v>
      </c>
      <c r="O1604" s="1" t="s">
        <v>16</v>
      </c>
      <c r="P1604" s="1" t="s">
        <v>18</v>
      </c>
      <c r="Q1604" s="1" t="s">
        <v>225</v>
      </c>
      <c r="R1604" s="1" t="s">
        <v>334</v>
      </c>
      <c r="S1604" s="1" t="s">
        <v>335</v>
      </c>
    </row>
    <row r="1606" spans="1:19" x14ac:dyDescent="0.2">
      <c r="D1606" s="2"/>
      <c r="E1606" t="s">
        <v>51</v>
      </c>
      <c r="I1606" s="5">
        <v>0</v>
      </c>
      <c r="J1606" s="5"/>
      <c r="K1606" s="14"/>
      <c r="L1606" s="4"/>
    </row>
    <row r="1607" spans="1:19" x14ac:dyDescent="0.2">
      <c r="E1607" t="s">
        <v>21</v>
      </c>
      <c r="I1607" s="5">
        <v>0</v>
      </c>
      <c r="J1607" s="5"/>
      <c r="L1607" s="1"/>
    </row>
    <row r="1608" spans="1:19" x14ac:dyDescent="0.2">
      <c r="D1608" s="2"/>
      <c r="E1608" t="s">
        <v>22</v>
      </c>
      <c r="I1608" s="5">
        <v>0</v>
      </c>
      <c r="J1608" s="5"/>
    </row>
    <row r="1609" spans="1:19" x14ac:dyDescent="0.2">
      <c r="D1609" s="22" t="s">
        <v>432</v>
      </c>
      <c r="E1609" s="24" t="s">
        <v>23</v>
      </c>
      <c r="F1609" s="24"/>
      <c r="G1609" s="24"/>
      <c r="H1609" s="24"/>
      <c r="I1609" s="5"/>
      <c r="J1609" s="5"/>
      <c r="L1609" s="24">
        <v>95</v>
      </c>
      <c r="M1609" s="24">
        <v>94</v>
      </c>
      <c r="N1609" s="24">
        <v>68.900000000000006</v>
      </c>
      <c r="O1609" s="24">
        <v>120</v>
      </c>
      <c r="P1609" s="4">
        <f t="shared" ref="P1609:P1630" si="30">ROUND(((M1609-N1609)*113/O1609),1)</f>
        <v>23.6</v>
      </c>
      <c r="Q1609" s="4">
        <v>11</v>
      </c>
    </row>
    <row r="1610" spans="1:19" x14ac:dyDescent="0.2">
      <c r="D1610" s="22" t="s">
        <v>429</v>
      </c>
      <c r="E1610" s="24" t="s">
        <v>430</v>
      </c>
      <c r="F1610" s="24"/>
      <c r="G1610" s="24"/>
      <c r="H1610" s="24"/>
      <c r="I1610" s="5"/>
      <c r="J1610" s="5"/>
      <c r="L1610" s="24">
        <v>105</v>
      </c>
      <c r="M1610" s="24">
        <v>103</v>
      </c>
      <c r="N1610" s="24">
        <v>70.7</v>
      </c>
      <c r="O1610" s="24">
        <v>132</v>
      </c>
      <c r="P1610" s="4">
        <f t="shared" si="30"/>
        <v>27.7</v>
      </c>
      <c r="Q1610" s="4">
        <v>12.7</v>
      </c>
    </row>
    <row r="1611" spans="1:19" x14ac:dyDescent="0.2">
      <c r="D1611" s="22" t="s">
        <v>611</v>
      </c>
      <c r="E1611" s="24" t="s">
        <v>492</v>
      </c>
      <c r="F1611" s="24"/>
      <c r="G1611" s="24"/>
      <c r="H1611" s="24"/>
      <c r="I1611" s="5"/>
      <c r="J1611" s="5"/>
      <c r="L1611" s="24">
        <v>91</v>
      </c>
      <c r="M1611" s="24">
        <v>91</v>
      </c>
      <c r="N1611" s="24">
        <v>69.2</v>
      </c>
      <c r="O1611" s="24">
        <v>118</v>
      </c>
      <c r="P1611" s="4">
        <f t="shared" si="30"/>
        <v>20.9</v>
      </c>
      <c r="Q1611" s="4">
        <v>12.9</v>
      </c>
    </row>
    <row r="1612" spans="1:19" x14ac:dyDescent="0.2">
      <c r="D1612" s="22" t="s">
        <v>612</v>
      </c>
      <c r="E1612" s="24" t="s">
        <v>97</v>
      </c>
      <c r="F1612" s="24"/>
      <c r="G1612" s="24"/>
      <c r="H1612" s="24"/>
      <c r="I1612" s="5"/>
      <c r="J1612" s="5"/>
      <c r="L1612" s="24">
        <v>87</v>
      </c>
      <c r="M1612" s="24">
        <v>87</v>
      </c>
      <c r="N1612" s="24">
        <v>71.3</v>
      </c>
      <c r="O1612" s="24">
        <v>124</v>
      </c>
      <c r="P1612" s="4">
        <f t="shared" si="30"/>
        <v>14.3</v>
      </c>
      <c r="Q1612" s="4">
        <v>14.3</v>
      </c>
    </row>
    <row r="1613" spans="1:19" x14ac:dyDescent="0.2">
      <c r="D1613" s="22" t="s">
        <v>613</v>
      </c>
      <c r="E1613" s="24" t="s">
        <v>26</v>
      </c>
      <c r="F1613" s="24"/>
      <c r="G1613" s="24"/>
      <c r="H1613" s="24"/>
      <c r="I1613" s="5"/>
      <c r="J1613" s="5"/>
      <c r="L1613" s="24">
        <v>89</v>
      </c>
      <c r="M1613" s="24">
        <v>89</v>
      </c>
      <c r="N1613" s="24">
        <v>70.2</v>
      </c>
      <c r="O1613" s="24">
        <v>128</v>
      </c>
      <c r="P1613" s="4">
        <f t="shared" si="30"/>
        <v>16.600000000000001</v>
      </c>
      <c r="Q1613" s="4">
        <v>16.5</v>
      </c>
    </row>
    <row r="1614" spans="1:19" x14ac:dyDescent="0.2">
      <c r="D1614" s="22" t="s">
        <v>614</v>
      </c>
      <c r="E1614" s="24" t="s">
        <v>615</v>
      </c>
      <c r="F1614" s="24"/>
      <c r="G1614" s="24"/>
      <c r="H1614" s="24"/>
      <c r="I1614" s="5"/>
      <c r="J1614" s="5"/>
      <c r="L1614" s="24">
        <v>98</v>
      </c>
      <c r="M1614" s="24">
        <v>95</v>
      </c>
      <c r="N1614" s="24">
        <v>70</v>
      </c>
      <c r="O1614" s="24">
        <v>132</v>
      </c>
      <c r="P1614" s="33">
        <f t="shared" si="30"/>
        <v>21.4</v>
      </c>
      <c r="Q1614" s="4">
        <v>16.600000000000001</v>
      </c>
    </row>
    <row r="1615" spans="1:19" x14ac:dyDescent="0.2">
      <c r="D1615" s="22" t="s">
        <v>617</v>
      </c>
      <c r="E1615" s="24" t="s">
        <v>30</v>
      </c>
      <c r="F1615" s="24"/>
      <c r="G1615" s="24"/>
      <c r="H1615" s="24"/>
      <c r="I1615" s="5"/>
      <c r="J1615" s="5"/>
      <c r="L1615" s="24">
        <v>83</v>
      </c>
      <c r="M1615" s="24">
        <v>83</v>
      </c>
      <c r="N1615" s="24">
        <v>69.099999999999994</v>
      </c>
      <c r="O1615" s="24">
        <v>122</v>
      </c>
      <c r="P1615" s="33">
        <f t="shared" si="30"/>
        <v>12.9</v>
      </c>
      <c r="Q1615" s="4">
        <v>16.600000000000001</v>
      </c>
    </row>
    <row r="1616" spans="1:19" x14ac:dyDescent="0.2">
      <c r="D1616" s="22" t="s">
        <v>618</v>
      </c>
      <c r="E1616" s="24" t="s">
        <v>23</v>
      </c>
      <c r="F1616" s="24"/>
      <c r="G1616" s="24"/>
      <c r="H1616" s="24"/>
      <c r="I1616" s="5"/>
      <c r="J1616" s="4"/>
      <c r="L1616" s="22">
        <v>88</v>
      </c>
      <c r="M1616" s="24">
        <v>88</v>
      </c>
      <c r="N1616" s="24">
        <v>68.900000000000006</v>
      </c>
      <c r="O1616" s="24">
        <v>120</v>
      </c>
      <c r="P1616" s="33">
        <f t="shared" si="30"/>
        <v>18</v>
      </c>
      <c r="Q1616" s="4">
        <v>17.2</v>
      </c>
    </row>
    <row r="1617" spans="1:21" x14ac:dyDescent="0.2">
      <c r="D1617" s="22" t="s">
        <v>622</v>
      </c>
      <c r="E1617" s="24" t="s">
        <v>623</v>
      </c>
      <c r="F1617" s="24"/>
      <c r="G1617" s="24"/>
      <c r="H1617" s="24"/>
      <c r="I1617" s="5"/>
      <c r="J1617" s="4"/>
      <c r="L1617" s="22">
        <v>96</v>
      </c>
      <c r="M1617" s="24">
        <v>92</v>
      </c>
      <c r="N1617" s="24">
        <v>69.599999999999994</v>
      </c>
      <c r="O1617" s="24">
        <v>123</v>
      </c>
      <c r="P1617" s="33">
        <f t="shared" si="30"/>
        <v>20.6</v>
      </c>
      <c r="Q1617" s="4">
        <v>18</v>
      </c>
    </row>
    <row r="1618" spans="1:21" x14ac:dyDescent="0.2">
      <c r="D1618" s="22" t="s">
        <v>633</v>
      </c>
      <c r="E1618" s="24" t="s">
        <v>24</v>
      </c>
      <c r="F1618" s="24"/>
      <c r="G1618" s="24"/>
      <c r="H1618" s="24"/>
      <c r="I1618" s="5"/>
      <c r="J1618" s="5"/>
      <c r="L1618" s="24">
        <v>82</v>
      </c>
      <c r="M1618" s="24">
        <v>82</v>
      </c>
      <c r="N1618" s="24">
        <v>70</v>
      </c>
      <c r="O1618" s="24">
        <v>123</v>
      </c>
      <c r="P1618" s="33">
        <f t="shared" si="30"/>
        <v>11</v>
      </c>
      <c r="Q1618" s="4">
        <v>18</v>
      </c>
    </row>
    <row r="1619" spans="1:21" x14ac:dyDescent="0.2">
      <c r="D1619" s="22" t="s">
        <v>637</v>
      </c>
      <c r="E1619" s="24" t="s">
        <v>184</v>
      </c>
      <c r="F1619" s="24"/>
      <c r="G1619" s="24"/>
      <c r="H1619" s="24"/>
      <c r="I1619" s="5"/>
      <c r="J1619" s="5"/>
      <c r="K1619" s="29"/>
      <c r="L1619" s="24">
        <v>92</v>
      </c>
      <c r="M1619" s="24">
        <v>92</v>
      </c>
      <c r="N1619" s="24">
        <v>69.3</v>
      </c>
      <c r="O1619" s="24">
        <v>123</v>
      </c>
      <c r="P1619" s="4">
        <f t="shared" si="30"/>
        <v>20.9</v>
      </c>
      <c r="Q1619" s="4">
        <v>18</v>
      </c>
    </row>
    <row r="1620" spans="1:21" x14ac:dyDescent="0.2">
      <c r="D1620" s="22" t="s">
        <v>638</v>
      </c>
      <c r="E1620" s="24" t="s">
        <v>26</v>
      </c>
      <c r="F1620" s="24"/>
      <c r="G1620" s="24"/>
      <c r="H1620" s="24"/>
      <c r="I1620" s="5"/>
      <c r="J1620" s="5"/>
      <c r="K1620" s="29"/>
      <c r="L1620" s="24">
        <v>94</v>
      </c>
      <c r="M1620" s="24">
        <v>89</v>
      </c>
      <c r="N1620" s="24">
        <v>70.2</v>
      </c>
      <c r="O1620" s="24">
        <v>128</v>
      </c>
      <c r="P1620" s="4">
        <f t="shared" si="30"/>
        <v>16.600000000000001</v>
      </c>
      <c r="Q1620" s="4">
        <v>18.899999999999999</v>
      </c>
    </row>
    <row r="1621" spans="1:21" x14ac:dyDescent="0.2">
      <c r="D1621" s="22" t="s">
        <v>639</v>
      </c>
      <c r="E1621" s="24" t="s">
        <v>185</v>
      </c>
      <c r="F1621" s="24"/>
      <c r="G1621" s="24"/>
      <c r="H1621" s="24"/>
      <c r="I1621" s="5"/>
      <c r="J1621" s="5"/>
      <c r="L1621" s="22">
        <v>96</v>
      </c>
      <c r="M1621" s="24">
        <v>94</v>
      </c>
      <c r="N1621" s="24">
        <v>69</v>
      </c>
      <c r="O1621" s="24">
        <v>123</v>
      </c>
      <c r="P1621" s="4">
        <f t="shared" si="30"/>
        <v>23</v>
      </c>
      <c r="Q1621" s="4">
        <v>20.399999999999999</v>
      </c>
    </row>
    <row r="1622" spans="1:21" x14ac:dyDescent="0.2">
      <c r="D1622" s="22" t="s">
        <v>643</v>
      </c>
      <c r="E1622" s="24" t="s">
        <v>461</v>
      </c>
      <c r="F1622" s="24"/>
      <c r="G1622" s="24"/>
      <c r="H1622" s="24"/>
      <c r="I1622" s="5"/>
      <c r="J1622" s="4"/>
      <c r="L1622" s="22">
        <v>95</v>
      </c>
      <c r="M1622" s="24">
        <v>92</v>
      </c>
      <c r="N1622" s="24">
        <v>69.599999999999994</v>
      </c>
      <c r="O1622" s="24">
        <v>124</v>
      </c>
      <c r="P1622" s="33">
        <f t="shared" si="30"/>
        <v>20.399999999999999</v>
      </c>
      <c r="Q1622" s="4">
        <v>20.6</v>
      </c>
    </row>
    <row r="1623" spans="1:21" x14ac:dyDescent="0.2">
      <c r="D1623" s="22" t="s">
        <v>644</v>
      </c>
      <c r="E1623" s="24" t="s">
        <v>492</v>
      </c>
      <c r="F1623" s="24"/>
      <c r="G1623" s="24"/>
      <c r="H1623" s="24"/>
      <c r="I1623" s="5"/>
      <c r="J1623" s="5"/>
      <c r="L1623" s="22">
        <v>88</v>
      </c>
      <c r="M1623" s="24">
        <v>88</v>
      </c>
      <c r="N1623" s="24">
        <v>69.2</v>
      </c>
      <c r="O1623" s="24">
        <v>118</v>
      </c>
      <c r="P1623" s="33">
        <f t="shared" si="30"/>
        <v>18</v>
      </c>
      <c r="Q1623" s="4">
        <v>20.9</v>
      </c>
    </row>
    <row r="1624" spans="1:21" x14ac:dyDescent="0.2">
      <c r="D1624" s="22" t="s">
        <v>645</v>
      </c>
      <c r="E1624" s="24" t="s">
        <v>386</v>
      </c>
      <c r="F1624" s="24"/>
      <c r="G1624" s="24"/>
      <c r="H1624" s="24"/>
      <c r="I1624" s="5"/>
      <c r="J1624" s="5"/>
      <c r="K1624" s="15"/>
      <c r="L1624" s="24">
        <v>83</v>
      </c>
      <c r="M1624" s="24">
        <v>83</v>
      </c>
      <c r="N1624" s="24">
        <v>69</v>
      </c>
      <c r="O1624" s="24">
        <v>125</v>
      </c>
      <c r="P1624" s="33">
        <f t="shared" si="30"/>
        <v>12.7</v>
      </c>
      <c r="Q1624" s="4">
        <v>20.9</v>
      </c>
    </row>
    <row r="1625" spans="1:21" x14ac:dyDescent="0.2">
      <c r="D1625" s="22" t="s">
        <v>648</v>
      </c>
      <c r="E1625" s="24" t="s">
        <v>24</v>
      </c>
      <c r="F1625" s="24"/>
      <c r="G1625" s="24"/>
      <c r="H1625" s="24"/>
      <c r="I1625" s="5"/>
      <c r="J1625" s="5"/>
      <c r="L1625" s="22">
        <v>88</v>
      </c>
      <c r="M1625" s="24">
        <v>88</v>
      </c>
      <c r="N1625" s="24">
        <v>70</v>
      </c>
      <c r="O1625" s="24">
        <v>123</v>
      </c>
      <c r="P1625" s="33">
        <f t="shared" si="30"/>
        <v>16.5</v>
      </c>
      <c r="Q1625" s="32">
        <v>21.4</v>
      </c>
    </row>
    <row r="1626" spans="1:21" x14ac:dyDescent="0.2">
      <c r="D1626" s="22" t="s">
        <v>649</v>
      </c>
      <c r="E1626" s="24" t="s">
        <v>492</v>
      </c>
      <c r="F1626" s="24"/>
      <c r="G1626" s="24"/>
      <c r="H1626" s="24"/>
      <c r="I1626" s="5"/>
      <c r="J1626" s="4"/>
      <c r="L1626" s="36">
        <v>88</v>
      </c>
      <c r="M1626" s="24">
        <v>88</v>
      </c>
      <c r="N1626" s="24">
        <v>69.2</v>
      </c>
      <c r="O1626" s="24">
        <v>118</v>
      </c>
      <c r="P1626" s="33">
        <f t="shared" si="30"/>
        <v>18</v>
      </c>
      <c r="Q1626" s="4">
        <v>23</v>
      </c>
    </row>
    <row r="1627" spans="1:21" x14ac:dyDescent="0.2">
      <c r="D1627" s="22" t="s">
        <v>650</v>
      </c>
      <c r="E1627" s="24" t="s">
        <v>184</v>
      </c>
      <c r="F1627" s="24"/>
      <c r="G1627" s="24"/>
      <c r="H1627" s="24"/>
      <c r="I1627" s="5"/>
      <c r="J1627" s="5"/>
      <c r="L1627" s="22">
        <v>89</v>
      </c>
      <c r="M1627" s="24">
        <v>88</v>
      </c>
      <c r="N1627" s="24">
        <v>69.3</v>
      </c>
      <c r="O1627" s="24">
        <v>123</v>
      </c>
      <c r="P1627" s="33">
        <f t="shared" si="30"/>
        <v>17.2</v>
      </c>
      <c r="Q1627" s="4">
        <v>23.6</v>
      </c>
    </row>
    <row r="1628" spans="1:21" x14ac:dyDescent="0.2">
      <c r="D1628" s="22" t="s">
        <v>651</v>
      </c>
      <c r="E1628" s="24" t="s">
        <v>23</v>
      </c>
      <c r="F1628" s="24"/>
      <c r="G1628" s="24"/>
      <c r="H1628" s="24"/>
      <c r="I1628" s="5"/>
      <c r="J1628" s="5"/>
      <c r="L1628" s="22">
        <v>90</v>
      </c>
      <c r="M1628" s="24">
        <v>89</v>
      </c>
      <c r="N1628" s="24">
        <v>68.900000000000006</v>
      </c>
      <c r="O1628" s="24">
        <v>120</v>
      </c>
      <c r="P1628" s="33">
        <f t="shared" si="30"/>
        <v>18.899999999999999</v>
      </c>
      <c r="Q1628" s="4">
        <v>27.7</v>
      </c>
    </row>
    <row r="1629" spans="1:21" x14ac:dyDescent="0.2">
      <c r="A1629">
        <v>1</v>
      </c>
      <c r="B1629">
        <v>1</v>
      </c>
      <c r="D1629" s="22" t="s">
        <v>1188</v>
      </c>
      <c r="E1629" s="24" t="s">
        <v>1189</v>
      </c>
      <c r="F1629" s="24">
        <v>100</v>
      </c>
      <c r="G1629" s="24">
        <v>95</v>
      </c>
      <c r="H1629" s="24"/>
      <c r="I1629" s="5">
        <v>-16</v>
      </c>
      <c r="J1629" s="5"/>
      <c r="L1629" s="24">
        <v>100</v>
      </c>
      <c r="M1629" s="24">
        <v>95</v>
      </c>
      <c r="N1629" s="24">
        <v>68.400000000000006</v>
      </c>
      <c r="O1629" s="24">
        <v>123</v>
      </c>
      <c r="P1629" s="4">
        <f t="shared" si="30"/>
        <v>24.4</v>
      </c>
      <c r="Q1629" s="4"/>
      <c r="T1629" t="s">
        <v>369</v>
      </c>
      <c r="U1629" t="s">
        <v>344</v>
      </c>
    </row>
    <row r="1630" spans="1:21" x14ac:dyDescent="0.2">
      <c r="A1630">
        <v>2</v>
      </c>
      <c r="B1630">
        <v>2</v>
      </c>
      <c r="D1630" s="22" t="s">
        <v>1355</v>
      </c>
      <c r="E1630" s="24" t="s">
        <v>1356</v>
      </c>
      <c r="F1630" s="24">
        <v>78</v>
      </c>
      <c r="G1630" s="24">
        <v>78</v>
      </c>
      <c r="H1630" s="24"/>
      <c r="I1630" s="5">
        <v>7</v>
      </c>
      <c r="J1630" s="5"/>
      <c r="L1630" s="24">
        <v>78</v>
      </c>
      <c r="M1630" s="24">
        <v>78</v>
      </c>
      <c r="N1630" s="24">
        <v>66.8</v>
      </c>
      <c r="O1630" s="24">
        <v>118</v>
      </c>
      <c r="P1630" s="4">
        <f t="shared" si="30"/>
        <v>10.7</v>
      </c>
      <c r="Q1630" s="4"/>
      <c r="T1630" t="s">
        <v>837</v>
      </c>
      <c r="U1630" t="s">
        <v>709</v>
      </c>
    </row>
    <row r="1631" spans="1:21" x14ac:dyDescent="0.2">
      <c r="D1631" s="22"/>
      <c r="E1631" s="24"/>
      <c r="F1631" s="24"/>
      <c r="G1631" s="24"/>
      <c r="H1631" s="24"/>
      <c r="I1631" s="5"/>
      <c r="J1631" s="5"/>
      <c r="L1631" s="24"/>
      <c r="M1631" s="24"/>
      <c r="N1631" s="24"/>
      <c r="O1631" s="24"/>
      <c r="P1631" s="4"/>
      <c r="Q1631" s="4"/>
    </row>
    <row r="1632" spans="1:21" x14ac:dyDescent="0.2">
      <c r="D1632" s="22"/>
      <c r="E1632" s="24"/>
      <c r="F1632" s="24"/>
      <c r="G1632" s="24"/>
      <c r="H1632" s="24"/>
      <c r="I1632" s="5"/>
      <c r="J1632" s="5"/>
      <c r="L1632" s="24"/>
      <c r="M1632" s="24"/>
      <c r="N1632" s="24"/>
      <c r="O1632" s="24"/>
      <c r="P1632" s="33"/>
      <c r="Q1632" s="4"/>
    </row>
    <row r="1633" spans="4:22" x14ac:dyDescent="0.2">
      <c r="D1633" s="22"/>
      <c r="E1633" s="24"/>
      <c r="F1633" s="24"/>
      <c r="G1633" s="24"/>
      <c r="H1633" s="24"/>
      <c r="I1633" s="5"/>
      <c r="J1633" s="5"/>
      <c r="L1633" s="24"/>
      <c r="M1633" s="24"/>
      <c r="N1633" s="24"/>
      <c r="O1633" s="24"/>
      <c r="P1633" s="33"/>
      <c r="Q1633" s="4"/>
    </row>
    <row r="1634" spans="4:22" x14ac:dyDescent="0.2">
      <c r="D1634" s="22"/>
      <c r="E1634" s="24"/>
      <c r="F1634" s="24"/>
      <c r="G1634" s="24"/>
      <c r="H1634" s="24"/>
      <c r="I1634" s="5"/>
      <c r="J1634" s="4"/>
      <c r="L1634" s="22"/>
      <c r="M1634" s="24"/>
      <c r="N1634" s="24"/>
      <c r="O1634" s="24"/>
      <c r="P1634" s="33"/>
      <c r="Q1634" s="24"/>
      <c r="R1634" s="24"/>
    </row>
    <row r="1635" spans="4:22" x14ac:dyDescent="0.2">
      <c r="D1635" s="22"/>
      <c r="E1635" s="24"/>
      <c r="F1635" s="24"/>
      <c r="G1635" s="24"/>
      <c r="H1635" s="24"/>
      <c r="I1635" s="5"/>
      <c r="J1635" s="4"/>
      <c r="L1635" s="22"/>
      <c r="M1635" s="24"/>
      <c r="N1635" s="24"/>
      <c r="O1635" s="24"/>
      <c r="P1635" s="33"/>
      <c r="Q1635" s="24"/>
      <c r="R1635" s="24"/>
    </row>
    <row r="1636" spans="4:22" x14ac:dyDescent="0.2">
      <c r="D1636" s="22"/>
      <c r="E1636" s="24"/>
      <c r="F1636" s="24"/>
      <c r="G1636" s="24"/>
      <c r="H1636" s="24"/>
      <c r="I1636" s="5"/>
      <c r="J1636" s="5"/>
      <c r="L1636" s="24"/>
      <c r="M1636" s="24"/>
      <c r="N1636" s="24"/>
      <c r="O1636" s="24"/>
      <c r="P1636" s="33"/>
      <c r="Q1636" s="24"/>
      <c r="R1636" s="24"/>
    </row>
    <row r="1637" spans="4:22" x14ac:dyDescent="0.2">
      <c r="D1637" s="22"/>
      <c r="E1637" s="24"/>
      <c r="F1637" s="24"/>
      <c r="G1637" s="24"/>
      <c r="H1637" s="24"/>
      <c r="I1637" s="5"/>
      <c r="J1637" s="5"/>
      <c r="K1637" s="29"/>
      <c r="L1637" s="24"/>
      <c r="M1637" s="24"/>
      <c r="N1637" s="24"/>
      <c r="O1637" s="24"/>
      <c r="P1637" s="4"/>
      <c r="Q1637" s="24"/>
      <c r="R1637" s="24"/>
    </row>
    <row r="1638" spans="4:22" x14ac:dyDescent="0.2">
      <c r="D1638" s="22"/>
      <c r="E1638" s="24"/>
      <c r="F1638" s="24"/>
      <c r="G1638" s="24"/>
      <c r="H1638" s="24"/>
      <c r="I1638" s="5"/>
      <c r="J1638" s="5"/>
      <c r="K1638" s="29"/>
      <c r="L1638" s="24"/>
      <c r="M1638" s="24"/>
      <c r="N1638" s="24"/>
      <c r="O1638" s="24"/>
      <c r="P1638" s="4"/>
      <c r="Q1638" s="24"/>
      <c r="R1638" s="24"/>
    </row>
    <row r="1639" spans="4:22" x14ac:dyDescent="0.2">
      <c r="D1639" s="22"/>
      <c r="E1639" s="24"/>
      <c r="F1639" s="24"/>
      <c r="G1639" s="24"/>
      <c r="H1639" s="24"/>
      <c r="I1639" s="5"/>
      <c r="J1639" s="5"/>
      <c r="L1639" s="22"/>
      <c r="M1639" s="24"/>
      <c r="N1639" s="24"/>
      <c r="O1639" s="24"/>
      <c r="P1639" s="4"/>
      <c r="Q1639" s="24"/>
      <c r="R1639" s="24"/>
    </row>
    <row r="1640" spans="4:22" x14ac:dyDescent="0.2">
      <c r="D1640" s="22"/>
      <c r="E1640" s="24"/>
      <c r="F1640" s="24"/>
      <c r="G1640" s="24"/>
      <c r="H1640" s="24"/>
      <c r="I1640" s="5"/>
      <c r="J1640" s="4"/>
      <c r="L1640" s="22"/>
      <c r="M1640" s="24"/>
      <c r="N1640" s="24"/>
      <c r="O1640" s="24"/>
      <c r="P1640" s="33"/>
      <c r="Q1640" s="24"/>
      <c r="R1640" s="24"/>
    </row>
    <row r="1641" spans="4:22" x14ac:dyDescent="0.2">
      <c r="D1641" s="22"/>
      <c r="E1641" s="24"/>
      <c r="F1641" s="24"/>
      <c r="G1641" s="24"/>
      <c r="H1641" s="24"/>
      <c r="I1641" s="5"/>
      <c r="J1641" s="5"/>
      <c r="L1641" s="22"/>
      <c r="M1641" s="24"/>
      <c r="N1641" s="24"/>
      <c r="O1641" s="24"/>
      <c r="P1641" s="33"/>
      <c r="Q1641" s="24"/>
      <c r="R1641" s="24"/>
    </row>
    <row r="1642" spans="4:22" x14ac:dyDescent="0.2">
      <c r="D1642" s="22"/>
      <c r="E1642" s="24"/>
      <c r="F1642" s="24"/>
      <c r="G1642" s="24"/>
      <c r="H1642" s="24"/>
      <c r="I1642" s="5"/>
      <c r="J1642" s="5"/>
      <c r="K1642" s="15"/>
      <c r="L1642" s="24"/>
      <c r="M1642" s="24"/>
      <c r="N1642" s="24"/>
      <c r="O1642" s="24"/>
      <c r="P1642" s="33"/>
      <c r="Q1642" s="24"/>
      <c r="T1642" s="24"/>
      <c r="U1642" s="24"/>
      <c r="V1642" s="24"/>
    </row>
    <row r="1643" spans="4:22" x14ac:dyDescent="0.2">
      <c r="D1643" s="22"/>
      <c r="E1643" s="24"/>
      <c r="F1643" s="24"/>
      <c r="G1643" s="24"/>
      <c r="H1643" s="24"/>
      <c r="I1643" s="5"/>
      <c r="J1643" s="5"/>
      <c r="L1643" s="22"/>
      <c r="M1643" s="24"/>
      <c r="N1643" s="24"/>
      <c r="O1643" s="24"/>
      <c r="P1643" s="33"/>
      <c r="Q1643" s="24"/>
      <c r="R1643" s="24"/>
      <c r="T1643" s="24"/>
      <c r="U1643" s="24"/>
      <c r="V1643" s="24"/>
    </row>
    <row r="1644" spans="4:22" x14ac:dyDescent="0.2">
      <c r="D1644" s="22"/>
      <c r="E1644" s="24"/>
      <c r="F1644" s="24"/>
      <c r="G1644" s="24"/>
      <c r="H1644" s="24"/>
      <c r="I1644" s="5"/>
      <c r="J1644" s="4"/>
      <c r="L1644" s="36"/>
      <c r="M1644" s="24"/>
      <c r="N1644" s="24"/>
      <c r="O1644" s="24"/>
      <c r="P1644" s="33"/>
      <c r="Q1644" s="24"/>
      <c r="R1644" s="24"/>
      <c r="T1644" s="24"/>
      <c r="U1644" s="24"/>
      <c r="V1644" s="24"/>
    </row>
    <row r="1645" spans="4:22" x14ac:dyDescent="0.2">
      <c r="D1645" s="22"/>
      <c r="E1645" s="24"/>
      <c r="F1645" s="24"/>
      <c r="G1645" s="24"/>
      <c r="H1645" s="24"/>
      <c r="I1645" s="5"/>
      <c r="J1645" s="5"/>
      <c r="L1645" s="22"/>
      <c r="M1645" s="24"/>
      <c r="N1645" s="24"/>
      <c r="O1645" s="24"/>
      <c r="P1645" s="33"/>
      <c r="Q1645" s="24"/>
      <c r="R1645" s="24"/>
      <c r="T1645" s="24"/>
      <c r="U1645" s="24"/>
      <c r="V1645" s="24"/>
    </row>
    <row r="1646" spans="4:22" x14ac:dyDescent="0.2">
      <c r="D1646" s="22"/>
      <c r="E1646" s="24"/>
      <c r="F1646" s="24"/>
      <c r="G1646" s="24"/>
      <c r="H1646" s="24"/>
      <c r="I1646" s="5"/>
      <c r="J1646" s="5"/>
      <c r="L1646" s="22"/>
      <c r="M1646" s="24"/>
      <c r="N1646" s="24"/>
      <c r="O1646" s="24"/>
      <c r="P1646" s="33"/>
      <c r="Q1646" s="24"/>
      <c r="R1646" s="24"/>
      <c r="T1646" s="24"/>
    </row>
    <row r="1647" spans="4:22" x14ac:dyDescent="0.2">
      <c r="D1647" s="22"/>
      <c r="E1647" s="24"/>
      <c r="F1647" s="24"/>
      <c r="G1647" s="24"/>
      <c r="H1647" s="24"/>
      <c r="I1647" s="5"/>
      <c r="J1647" s="5"/>
      <c r="L1647" s="22"/>
      <c r="M1647" s="24"/>
      <c r="N1647" s="24"/>
      <c r="O1647" s="24"/>
      <c r="P1647" s="33"/>
      <c r="Q1647" s="24"/>
      <c r="R1647" s="24"/>
      <c r="T1647" s="24"/>
    </row>
    <row r="1648" spans="4:22" x14ac:dyDescent="0.2">
      <c r="D1648" s="22"/>
      <c r="E1648" s="24"/>
      <c r="F1648" s="24"/>
      <c r="G1648" s="24"/>
      <c r="H1648" s="24"/>
      <c r="I1648" s="5"/>
      <c r="J1648" s="5"/>
      <c r="L1648" s="22"/>
      <c r="M1648" s="24"/>
      <c r="N1648" s="24"/>
      <c r="O1648" s="24"/>
      <c r="P1648" s="33"/>
      <c r="Q1648" s="24"/>
      <c r="R1648" s="24"/>
      <c r="T1648" s="24"/>
    </row>
    <row r="1649" spans="4:22" x14ac:dyDescent="0.2">
      <c r="D1649" s="22"/>
      <c r="E1649" s="24"/>
      <c r="F1649" s="24"/>
      <c r="G1649" s="24"/>
      <c r="H1649" s="24"/>
      <c r="I1649" s="5"/>
      <c r="J1649" s="5"/>
      <c r="K1649" s="29"/>
      <c r="L1649" s="22"/>
      <c r="M1649" s="24"/>
      <c r="N1649" s="24"/>
      <c r="O1649" s="24"/>
      <c r="P1649" s="33"/>
      <c r="Q1649" s="24"/>
      <c r="R1649" s="24"/>
      <c r="T1649" s="24"/>
    </row>
    <row r="1650" spans="4:22" x14ac:dyDescent="0.2">
      <c r="D1650" s="22"/>
      <c r="E1650" s="24"/>
      <c r="F1650" s="24"/>
      <c r="G1650" s="24"/>
      <c r="H1650" s="24"/>
      <c r="I1650" s="5"/>
      <c r="J1650" s="5"/>
      <c r="L1650" s="22"/>
      <c r="M1650" s="24"/>
      <c r="N1650" s="24"/>
      <c r="O1650" s="24"/>
      <c r="P1650" s="33"/>
      <c r="Q1650" s="24"/>
      <c r="R1650" s="24"/>
      <c r="T1650" s="24"/>
    </row>
    <row r="1651" spans="4:22" x14ac:dyDescent="0.2">
      <c r="D1651" s="22"/>
      <c r="E1651" s="24"/>
      <c r="F1651" s="24"/>
      <c r="G1651" s="24"/>
      <c r="H1651" s="24"/>
      <c r="I1651" s="5"/>
      <c r="J1651" s="5"/>
      <c r="L1651" s="22"/>
      <c r="M1651" s="24"/>
      <c r="N1651" s="24"/>
      <c r="O1651" s="24"/>
      <c r="P1651" s="33"/>
      <c r="Q1651" s="24"/>
      <c r="R1651" s="24"/>
      <c r="T1651" s="24"/>
      <c r="U1651" s="24"/>
    </row>
    <row r="1652" spans="4:22" x14ac:dyDescent="0.2">
      <c r="D1652" s="22"/>
      <c r="E1652" s="24"/>
      <c r="F1652" s="24"/>
      <c r="G1652" s="24"/>
      <c r="H1652" s="24"/>
      <c r="I1652" s="5"/>
      <c r="J1652" s="5"/>
      <c r="L1652" s="22"/>
      <c r="M1652" s="24"/>
      <c r="N1652" s="24"/>
      <c r="O1652" s="24"/>
      <c r="P1652" s="33"/>
      <c r="Q1652" s="24"/>
      <c r="R1652" s="24"/>
      <c r="T1652" s="24"/>
      <c r="U1652" s="24"/>
      <c r="V1652" s="24"/>
    </row>
    <row r="1653" spans="4:22" x14ac:dyDescent="0.2">
      <c r="D1653" s="22"/>
      <c r="E1653" s="24"/>
      <c r="F1653" s="24"/>
      <c r="G1653" s="24"/>
      <c r="H1653" s="24"/>
      <c r="I1653" s="5"/>
      <c r="J1653" s="5"/>
      <c r="L1653" s="22"/>
      <c r="M1653" s="24"/>
      <c r="N1653" s="24"/>
      <c r="O1653" s="24"/>
      <c r="P1653" s="33"/>
      <c r="Q1653" s="24"/>
      <c r="R1653" s="24"/>
      <c r="T1653" s="24"/>
      <c r="U1653" s="24"/>
      <c r="V1653" s="24"/>
    </row>
    <row r="1654" spans="4:22" x14ac:dyDescent="0.2">
      <c r="D1654" s="22"/>
      <c r="E1654" s="24"/>
      <c r="F1654" s="24"/>
      <c r="G1654" s="24"/>
      <c r="H1654" s="24"/>
      <c r="I1654" s="5"/>
      <c r="J1654" s="5"/>
      <c r="K1654" s="29"/>
      <c r="L1654" s="22"/>
      <c r="M1654" s="24"/>
      <c r="N1654" s="24"/>
      <c r="O1654" s="24"/>
      <c r="P1654" s="33"/>
      <c r="Q1654" s="24"/>
      <c r="R1654" s="24"/>
      <c r="T1654" s="24"/>
      <c r="U1654" s="24"/>
      <c r="V1654" s="24"/>
    </row>
    <row r="1655" spans="4:22" x14ac:dyDescent="0.2">
      <c r="D1655" s="22"/>
      <c r="E1655" s="24"/>
      <c r="F1655" s="24"/>
      <c r="G1655" s="24"/>
      <c r="H1655" s="24"/>
      <c r="I1655" s="5"/>
      <c r="J1655" s="5"/>
      <c r="L1655" s="22"/>
      <c r="M1655" s="24"/>
      <c r="N1655" s="24"/>
      <c r="O1655" s="24"/>
      <c r="P1655" s="33"/>
      <c r="Q1655" s="24"/>
      <c r="R1655" s="24"/>
      <c r="T1655" s="24"/>
      <c r="U1655" s="24"/>
    </row>
    <row r="1656" spans="4:22" x14ac:dyDescent="0.2">
      <c r="D1656" s="22"/>
      <c r="E1656" s="24"/>
      <c r="F1656" s="24"/>
      <c r="G1656" s="24"/>
      <c r="H1656" s="24"/>
      <c r="I1656" s="5"/>
      <c r="J1656" s="5"/>
      <c r="L1656" s="22"/>
      <c r="M1656" s="24"/>
      <c r="N1656" s="24"/>
      <c r="O1656" s="24"/>
      <c r="P1656" s="33"/>
      <c r="Q1656" s="24"/>
      <c r="R1656" s="24"/>
      <c r="T1656" s="24"/>
      <c r="U1656" s="24"/>
    </row>
    <row r="1657" spans="4:22" x14ac:dyDescent="0.2">
      <c r="D1657" s="22"/>
      <c r="E1657" s="24"/>
      <c r="F1657" s="24"/>
      <c r="G1657" s="24"/>
      <c r="H1657" s="24"/>
      <c r="I1657" s="5"/>
      <c r="J1657" s="5"/>
      <c r="L1657" s="22"/>
      <c r="M1657" s="24"/>
      <c r="N1657" s="24"/>
      <c r="O1657" s="24"/>
      <c r="P1657" s="33"/>
      <c r="Q1657" s="24"/>
      <c r="R1657" s="24"/>
      <c r="T1657" s="24"/>
      <c r="U1657" s="24"/>
      <c r="V1657" s="24"/>
    </row>
    <row r="1658" spans="4:22" x14ac:dyDescent="0.2">
      <c r="D1658" s="22"/>
      <c r="E1658" s="24"/>
      <c r="F1658" s="24"/>
      <c r="G1658" s="24"/>
      <c r="H1658" s="24"/>
      <c r="I1658" s="5"/>
      <c r="J1658" s="5"/>
      <c r="L1658" s="22"/>
      <c r="M1658" s="24"/>
      <c r="N1658" s="24"/>
      <c r="O1658" s="24"/>
      <c r="P1658" s="33"/>
      <c r="Q1658" s="24"/>
      <c r="R1658" s="24"/>
      <c r="T1658" s="24"/>
      <c r="U1658" s="24"/>
      <c r="V1658" s="24"/>
    </row>
    <row r="1659" spans="4:22" x14ac:dyDescent="0.2">
      <c r="D1659" s="22"/>
      <c r="E1659" s="24"/>
      <c r="F1659" s="24"/>
      <c r="G1659" s="24"/>
      <c r="H1659" s="24"/>
      <c r="I1659" s="5"/>
      <c r="J1659" s="4"/>
      <c r="K1659" s="46"/>
      <c r="L1659" s="22"/>
      <c r="M1659" s="24"/>
      <c r="N1659" s="24"/>
      <c r="O1659" s="24"/>
      <c r="P1659" s="33"/>
      <c r="Q1659" s="24"/>
      <c r="R1659" s="24"/>
      <c r="T1659" s="24"/>
      <c r="U1659" s="24"/>
    </row>
    <row r="1660" spans="4:22" x14ac:dyDescent="0.2">
      <c r="D1660" s="22"/>
      <c r="E1660" s="24"/>
      <c r="F1660" s="24"/>
      <c r="G1660" s="24"/>
      <c r="H1660" s="24"/>
      <c r="I1660" s="5"/>
      <c r="J1660" s="4"/>
      <c r="K1660" s="46"/>
      <c r="L1660" s="22"/>
      <c r="M1660" s="24"/>
      <c r="N1660" s="24"/>
      <c r="O1660" s="24"/>
      <c r="P1660" s="33"/>
      <c r="Q1660" s="24"/>
      <c r="R1660" s="24"/>
      <c r="T1660" s="24"/>
      <c r="U1660" s="24"/>
    </row>
    <row r="1661" spans="4:22" x14ac:dyDescent="0.2">
      <c r="D1661" s="22"/>
      <c r="E1661" s="24"/>
      <c r="F1661" s="24"/>
      <c r="G1661" s="24"/>
      <c r="H1661" s="24"/>
      <c r="I1661" s="5"/>
      <c r="J1661" s="4"/>
      <c r="L1661" s="22"/>
      <c r="M1661" s="24"/>
      <c r="N1661" s="24"/>
      <c r="O1661" s="24"/>
      <c r="P1661" s="33"/>
      <c r="Q1661" s="24"/>
      <c r="R1661" s="24"/>
      <c r="T1661" s="24"/>
    </row>
    <row r="1662" spans="4:22" x14ac:dyDescent="0.2">
      <c r="D1662" s="22"/>
      <c r="E1662" s="24"/>
      <c r="F1662" s="24"/>
      <c r="G1662" s="24"/>
      <c r="H1662" s="24"/>
      <c r="I1662" s="5"/>
      <c r="J1662" s="5"/>
      <c r="L1662" s="22"/>
      <c r="M1662" s="24"/>
      <c r="N1662" s="24"/>
      <c r="O1662" s="24"/>
      <c r="P1662" s="33"/>
      <c r="Q1662" s="24"/>
      <c r="R1662" s="24"/>
      <c r="T1662" s="24"/>
    </row>
    <row r="1663" spans="4:22" x14ac:dyDescent="0.2">
      <c r="D1663" s="22"/>
      <c r="E1663" s="24"/>
      <c r="F1663" s="24"/>
      <c r="G1663" s="24"/>
      <c r="H1663" s="24"/>
      <c r="I1663" s="5"/>
      <c r="J1663" s="5"/>
      <c r="K1663" s="29"/>
      <c r="L1663" s="22"/>
      <c r="M1663" s="24"/>
      <c r="N1663" s="24"/>
      <c r="O1663" s="24"/>
      <c r="P1663" s="33"/>
      <c r="Q1663" s="24"/>
      <c r="R1663" s="24"/>
      <c r="T1663" s="24"/>
    </row>
    <row r="1664" spans="4:22" x14ac:dyDescent="0.2">
      <c r="D1664" s="22"/>
      <c r="E1664" s="24"/>
      <c r="F1664" s="24"/>
      <c r="G1664" s="24"/>
      <c r="H1664" s="24"/>
      <c r="I1664" s="5"/>
      <c r="J1664" s="5"/>
      <c r="L1664" s="22"/>
      <c r="M1664" s="24"/>
      <c r="N1664" s="24"/>
      <c r="O1664" s="24"/>
      <c r="P1664" s="33"/>
      <c r="Q1664" s="24"/>
      <c r="R1664" s="24"/>
      <c r="T1664" s="24"/>
    </row>
    <row r="1665" spans="4:22" x14ac:dyDescent="0.2">
      <c r="D1665" s="22"/>
      <c r="E1665" s="24"/>
      <c r="F1665" s="24"/>
      <c r="G1665" s="24"/>
      <c r="H1665" s="24"/>
      <c r="I1665" s="5"/>
      <c r="J1665" s="5"/>
      <c r="L1665" s="22"/>
      <c r="M1665" s="24"/>
      <c r="N1665" s="24"/>
      <c r="O1665" s="24"/>
      <c r="P1665" s="33"/>
      <c r="Q1665" s="24"/>
      <c r="R1665" s="24"/>
      <c r="T1665" s="24"/>
    </row>
    <row r="1666" spans="4:22" x14ac:dyDescent="0.2">
      <c r="D1666" s="22"/>
      <c r="E1666" s="24"/>
      <c r="F1666" s="24"/>
      <c r="G1666" s="24"/>
      <c r="H1666" s="24"/>
      <c r="I1666" s="5"/>
      <c r="J1666" s="5"/>
      <c r="L1666" s="24"/>
      <c r="M1666" s="24"/>
      <c r="N1666" s="24"/>
      <c r="O1666" s="24"/>
      <c r="P1666" s="33"/>
      <c r="Q1666" s="24"/>
      <c r="T1666" s="24"/>
    </row>
    <row r="1667" spans="4:22" x14ac:dyDescent="0.2">
      <c r="D1667" s="22"/>
      <c r="E1667" s="24"/>
      <c r="F1667" s="24"/>
      <c r="G1667" s="24"/>
      <c r="H1667" s="24"/>
      <c r="I1667" s="5"/>
      <c r="J1667" s="5"/>
      <c r="K1667" s="29"/>
      <c r="L1667" s="24"/>
      <c r="M1667" s="24"/>
      <c r="N1667" s="24"/>
      <c r="O1667" s="24"/>
      <c r="P1667" s="33"/>
      <c r="Q1667" s="24"/>
      <c r="R1667" s="24"/>
      <c r="T1667" s="24"/>
    </row>
    <row r="1668" spans="4:22" x14ac:dyDescent="0.2">
      <c r="D1668" s="22"/>
      <c r="E1668" s="24"/>
      <c r="F1668" s="24"/>
      <c r="G1668" s="24"/>
      <c r="H1668" s="24"/>
      <c r="I1668" s="5"/>
      <c r="J1668" s="5"/>
      <c r="K1668" s="29"/>
      <c r="L1668" s="24"/>
      <c r="M1668" s="24"/>
      <c r="N1668" s="24"/>
      <c r="O1668" s="24"/>
      <c r="P1668" s="33"/>
      <c r="Q1668" s="24"/>
      <c r="R1668" s="24"/>
      <c r="T1668" s="24"/>
      <c r="V1668" s="24"/>
    </row>
    <row r="1669" spans="4:22" x14ac:dyDescent="0.2">
      <c r="D1669" s="22"/>
      <c r="E1669" s="24"/>
      <c r="F1669" s="24"/>
      <c r="G1669" s="24"/>
      <c r="H1669" s="24"/>
      <c r="I1669" s="5"/>
      <c r="J1669" s="5"/>
      <c r="L1669" s="24"/>
      <c r="M1669" s="24"/>
      <c r="N1669" s="24"/>
      <c r="O1669" s="24"/>
      <c r="P1669" s="33"/>
      <c r="R1669" s="24"/>
      <c r="T1669" s="24"/>
    </row>
    <row r="1670" spans="4:22" x14ac:dyDescent="0.2">
      <c r="D1670" s="22"/>
      <c r="E1670" s="24"/>
      <c r="F1670" s="24"/>
      <c r="G1670" s="24"/>
      <c r="H1670" s="24"/>
      <c r="I1670" s="5"/>
      <c r="J1670" s="5"/>
      <c r="L1670" s="24"/>
      <c r="M1670" s="24"/>
      <c r="N1670" s="24"/>
      <c r="O1670" s="24"/>
      <c r="P1670" s="33"/>
      <c r="R1670" s="24"/>
      <c r="T1670" s="24"/>
    </row>
    <row r="1671" spans="4:22" x14ac:dyDescent="0.2">
      <c r="D1671" s="22"/>
      <c r="E1671" s="24"/>
      <c r="F1671" s="24"/>
      <c r="G1671" s="24"/>
      <c r="H1671" s="24"/>
      <c r="I1671" s="5"/>
      <c r="J1671" s="5"/>
      <c r="L1671" s="24"/>
      <c r="M1671" s="24"/>
      <c r="N1671" s="24"/>
      <c r="O1671" s="24"/>
      <c r="P1671" s="33"/>
      <c r="R1671" s="24"/>
      <c r="T1671" s="24"/>
    </row>
    <row r="1672" spans="4:22" x14ac:dyDescent="0.2">
      <c r="D1672" s="22"/>
      <c r="E1672" s="24"/>
      <c r="F1672" s="24"/>
      <c r="G1672" s="24"/>
      <c r="H1672" s="24"/>
      <c r="I1672" s="5"/>
      <c r="J1672" s="5"/>
      <c r="L1672" s="24"/>
      <c r="M1672" s="24"/>
      <c r="N1672" s="24"/>
      <c r="O1672" s="24"/>
      <c r="P1672" s="33"/>
      <c r="R1672" s="24"/>
      <c r="T1672" s="24"/>
    </row>
    <row r="1673" spans="4:22" x14ac:dyDescent="0.2">
      <c r="D1673" s="31"/>
      <c r="E1673" s="24"/>
      <c r="F1673" s="24"/>
      <c r="G1673" s="24"/>
      <c r="H1673" s="24"/>
      <c r="I1673" s="5"/>
      <c r="J1673" s="5"/>
      <c r="L1673" s="24"/>
      <c r="M1673" s="24"/>
      <c r="N1673" s="24"/>
      <c r="O1673" s="24"/>
      <c r="P1673" s="33"/>
      <c r="R1673" s="24"/>
      <c r="T1673" s="24"/>
    </row>
    <row r="1674" spans="4:22" x14ac:dyDescent="0.2">
      <c r="D1674" s="22"/>
      <c r="E1674" s="24"/>
      <c r="F1674" s="24"/>
      <c r="G1674" s="24"/>
      <c r="H1674" s="24"/>
      <c r="I1674" s="5"/>
      <c r="J1674" s="5"/>
      <c r="K1674" s="48"/>
      <c r="L1674" s="24"/>
      <c r="M1674" s="24"/>
      <c r="N1674" s="24"/>
      <c r="O1674" s="24"/>
      <c r="P1674" s="4"/>
      <c r="R1674" s="24"/>
      <c r="T1674" s="24"/>
    </row>
    <row r="1675" spans="4:22" x14ac:dyDescent="0.2">
      <c r="D1675" s="22"/>
      <c r="E1675" s="24"/>
      <c r="F1675" s="24"/>
      <c r="G1675" s="24"/>
      <c r="H1675" s="24"/>
      <c r="I1675" s="5"/>
      <c r="J1675" s="5"/>
      <c r="L1675" s="24"/>
      <c r="M1675" s="24"/>
      <c r="N1675" s="24"/>
      <c r="O1675" s="24"/>
      <c r="P1675" s="4"/>
      <c r="R1675" s="24"/>
      <c r="T1675" s="24"/>
    </row>
    <row r="1676" spans="4:22" x14ac:dyDescent="0.2">
      <c r="D1676" s="22"/>
      <c r="E1676" s="24"/>
      <c r="F1676" s="24"/>
      <c r="G1676" s="24"/>
      <c r="H1676" s="24"/>
      <c r="I1676" s="5"/>
      <c r="J1676" s="5"/>
      <c r="K1676" s="48"/>
      <c r="L1676" s="24"/>
      <c r="M1676" s="24"/>
      <c r="N1676" s="24"/>
      <c r="O1676" s="24"/>
      <c r="P1676" s="4"/>
      <c r="R1676" s="24"/>
      <c r="T1676" s="24"/>
    </row>
    <row r="1677" spans="4:22" x14ac:dyDescent="0.2">
      <c r="D1677" s="22"/>
      <c r="E1677" s="24"/>
      <c r="F1677" s="24"/>
      <c r="G1677" s="24"/>
      <c r="H1677" s="24"/>
      <c r="I1677" s="5"/>
      <c r="J1677" s="5"/>
      <c r="L1677" s="24"/>
      <c r="M1677" s="24"/>
      <c r="N1677" s="24"/>
      <c r="O1677" s="24"/>
      <c r="P1677" s="4"/>
      <c r="R1677" s="24"/>
      <c r="T1677" s="24"/>
    </row>
    <row r="1678" spans="4:22" x14ac:dyDescent="0.2">
      <c r="D1678" s="22"/>
      <c r="E1678" s="24"/>
      <c r="F1678" s="24"/>
      <c r="G1678" s="24"/>
      <c r="H1678" s="24"/>
      <c r="I1678" s="5"/>
      <c r="J1678" s="5"/>
      <c r="L1678" s="24"/>
      <c r="M1678" s="24"/>
      <c r="N1678" s="24"/>
      <c r="O1678" s="24"/>
      <c r="P1678" s="4"/>
      <c r="R1678" s="24"/>
      <c r="T1678" s="24"/>
    </row>
    <row r="1679" spans="4:22" x14ac:dyDescent="0.2">
      <c r="D1679" s="22"/>
      <c r="E1679" s="24"/>
      <c r="F1679" s="24"/>
      <c r="G1679" s="24"/>
      <c r="H1679" s="24"/>
      <c r="I1679" s="5"/>
      <c r="J1679" s="5"/>
      <c r="L1679" s="24"/>
      <c r="M1679" s="24"/>
      <c r="N1679" s="24"/>
      <c r="O1679" s="24"/>
      <c r="P1679" s="4"/>
      <c r="R1679" s="24"/>
      <c r="T1679" s="24"/>
    </row>
    <row r="1680" spans="4:22" x14ac:dyDescent="0.2">
      <c r="D1680" s="22"/>
      <c r="E1680" s="24"/>
      <c r="F1680" s="24"/>
      <c r="G1680" s="24"/>
      <c r="H1680" s="24"/>
      <c r="I1680" s="5"/>
      <c r="J1680" s="5"/>
      <c r="K1680" s="29"/>
      <c r="L1680" s="24"/>
      <c r="M1680" s="24"/>
      <c r="N1680" s="24"/>
      <c r="O1680" s="24"/>
      <c r="P1680" s="4"/>
      <c r="R1680" s="24"/>
      <c r="T1680" s="24"/>
    </row>
    <row r="1681" spans="4:22" x14ac:dyDescent="0.2">
      <c r="D1681" s="22"/>
      <c r="E1681" s="24"/>
      <c r="F1681" s="24"/>
      <c r="G1681" s="24"/>
      <c r="H1681" s="24"/>
      <c r="I1681" s="5"/>
      <c r="J1681" s="5"/>
      <c r="L1681" s="24"/>
      <c r="M1681" s="24"/>
      <c r="N1681" s="24"/>
      <c r="O1681" s="24"/>
      <c r="P1681" s="4"/>
      <c r="T1681" s="24"/>
    </row>
    <row r="1682" spans="4:22" x14ac:dyDescent="0.2">
      <c r="D1682" s="22"/>
      <c r="E1682" s="24"/>
      <c r="F1682" s="24"/>
      <c r="G1682" s="24"/>
      <c r="H1682" s="24"/>
      <c r="I1682" s="5"/>
      <c r="J1682" s="5"/>
      <c r="L1682" s="24"/>
      <c r="M1682" s="24"/>
      <c r="N1682" s="24"/>
      <c r="O1682" s="24"/>
      <c r="P1682" s="4"/>
      <c r="T1682" s="24"/>
    </row>
    <row r="1683" spans="4:22" x14ac:dyDescent="0.2">
      <c r="D1683" s="22"/>
      <c r="E1683" s="24"/>
      <c r="F1683" s="24"/>
      <c r="G1683" s="24"/>
      <c r="H1683" s="24"/>
      <c r="I1683" s="5"/>
      <c r="J1683" s="5"/>
      <c r="L1683" s="24"/>
      <c r="M1683" s="24"/>
      <c r="N1683" s="24"/>
      <c r="O1683" s="24"/>
      <c r="P1683" s="4"/>
      <c r="T1683" s="24"/>
    </row>
    <row r="1684" spans="4:22" x14ac:dyDescent="0.2">
      <c r="D1684" s="22"/>
      <c r="E1684" s="24"/>
      <c r="F1684" s="24"/>
      <c r="G1684" s="24"/>
      <c r="H1684" s="24"/>
      <c r="I1684" s="5"/>
      <c r="J1684" s="5"/>
      <c r="L1684" s="24"/>
      <c r="M1684" s="24"/>
      <c r="P1684" s="4"/>
      <c r="T1684" s="24"/>
      <c r="U1684" s="24"/>
      <c r="V1684" s="24"/>
    </row>
    <row r="1685" spans="4:22" x14ac:dyDescent="0.2">
      <c r="D1685" s="22"/>
      <c r="E1685" s="24"/>
      <c r="F1685" s="24"/>
      <c r="G1685" s="24"/>
      <c r="H1685" s="24"/>
      <c r="I1685" s="5"/>
      <c r="J1685" s="5"/>
      <c r="P1685" s="4"/>
      <c r="T1685" s="24"/>
      <c r="U1685" s="24"/>
      <c r="V1685" s="24"/>
    </row>
    <row r="1686" spans="4:22" x14ac:dyDescent="0.2">
      <c r="D1686" s="22"/>
      <c r="E1686" s="24"/>
      <c r="F1686" s="24"/>
      <c r="G1686" s="24"/>
      <c r="H1686" s="24"/>
      <c r="I1686" s="5"/>
      <c r="J1686" s="5"/>
      <c r="K1686" s="29"/>
      <c r="P1686" s="4"/>
      <c r="T1686" s="24"/>
      <c r="U1686" s="24"/>
      <c r="V1686" s="24"/>
    </row>
    <row r="1687" spans="4:22" x14ac:dyDescent="0.2">
      <c r="D1687" s="22"/>
      <c r="E1687" s="24"/>
      <c r="F1687" s="24"/>
      <c r="G1687" s="24"/>
      <c r="H1687" s="24"/>
      <c r="I1687" s="5"/>
      <c r="J1687" s="5"/>
      <c r="P1687" s="4"/>
      <c r="T1687" s="24"/>
      <c r="U1687" s="24"/>
    </row>
    <row r="1688" spans="4:22" x14ac:dyDescent="0.2">
      <c r="D1688" s="22"/>
      <c r="E1688" s="24"/>
      <c r="F1688" s="24"/>
      <c r="G1688" s="24"/>
      <c r="H1688" s="24"/>
      <c r="I1688" s="5"/>
      <c r="J1688" s="5"/>
      <c r="P1688" s="4"/>
      <c r="T1688" s="24"/>
      <c r="U1688" s="24"/>
      <c r="V1688" s="24"/>
    </row>
    <row r="1689" spans="4:22" x14ac:dyDescent="0.2">
      <c r="D1689" s="22"/>
      <c r="E1689" s="24"/>
      <c r="F1689" s="24"/>
      <c r="G1689" s="24"/>
      <c r="H1689" s="24"/>
      <c r="I1689" s="5"/>
      <c r="J1689" s="5"/>
      <c r="P1689" s="4"/>
      <c r="T1689" s="24"/>
      <c r="U1689" s="24"/>
      <c r="V1689" s="24"/>
    </row>
    <row r="1690" spans="4:22" x14ac:dyDescent="0.2">
      <c r="D1690" s="22"/>
      <c r="E1690" s="24"/>
      <c r="F1690" s="24"/>
      <c r="G1690" s="24"/>
      <c r="H1690" s="24"/>
      <c r="I1690" s="5"/>
      <c r="J1690" s="5"/>
      <c r="P1690" s="4"/>
      <c r="T1690" s="24"/>
      <c r="U1690" s="24"/>
    </row>
    <row r="1691" spans="4:22" x14ac:dyDescent="0.2">
      <c r="D1691" s="22"/>
      <c r="E1691" s="24"/>
      <c r="F1691" s="24"/>
      <c r="G1691" s="24"/>
      <c r="I1691" s="5"/>
      <c r="J1691" s="5"/>
      <c r="T1691" s="24"/>
      <c r="U1691" s="24"/>
    </row>
    <row r="1692" spans="4:22" x14ac:dyDescent="0.2">
      <c r="D1692" s="22"/>
      <c r="E1692" s="24"/>
      <c r="F1692" s="24"/>
      <c r="G1692" s="24"/>
      <c r="I1692" s="5"/>
      <c r="J1692" s="5"/>
      <c r="T1692" s="24"/>
      <c r="U1692" s="24"/>
    </row>
    <row r="1693" spans="4:22" x14ac:dyDescent="0.2">
      <c r="D1693" s="22"/>
      <c r="E1693" s="24"/>
      <c r="F1693" s="24"/>
      <c r="G1693" s="24"/>
      <c r="I1693" s="5"/>
      <c r="J1693" s="5"/>
      <c r="T1693" s="24"/>
      <c r="U1693" s="24"/>
    </row>
    <row r="1694" spans="4:22" x14ac:dyDescent="0.2">
      <c r="D1694" s="22"/>
      <c r="E1694" s="24"/>
      <c r="F1694" s="24"/>
      <c r="G1694" s="24"/>
      <c r="I1694" s="5"/>
      <c r="J1694" s="5"/>
      <c r="T1694" s="24"/>
      <c r="U1694" s="24"/>
    </row>
    <row r="1695" spans="4:22" x14ac:dyDescent="0.2">
      <c r="D1695" s="22"/>
      <c r="E1695" s="24"/>
      <c r="F1695" s="24"/>
      <c r="G1695" s="24"/>
      <c r="I1695" s="5"/>
      <c r="J1695" s="5"/>
    </row>
    <row r="1696" spans="4:22" x14ac:dyDescent="0.2">
      <c r="D1696" s="22"/>
      <c r="E1696" s="24"/>
      <c r="F1696" s="24"/>
      <c r="G1696" s="24"/>
      <c r="I1696" s="5"/>
      <c r="J1696" s="5"/>
    </row>
    <row r="1697" spans="1:19" x14ac:dyDescent="0.2">
      <c r="D1697" s="22"/>
      <c r="E1697" s="24"/>
      <c r="F1697" s="24"/>
      <c r="G1697" s="24"/>
      <c r="I1697" s="5"/>
      <c r="J1697" s="5"/>
    </row>
    <row r="1698" spans="1:19" x14ac:dyDescent="0.2">
      <c r="D1698" s="22"/>
      <c r="E1698" s="24"/>
      <c r="F1698" s="24"/>
      <c r="G1698" s="24"/>
      <c r="I1698" s="5"/>
      <c r="J1698" s="5"/>
    </row>
    <row r="1699" spans="1:19" x14ac:dyDescent="0.2">
      <c r="D1699" s="22"/>
      <c r="E1699" s="24"/>
      <c r="F1699" s="24"/>
      <c r="G1699" s="24"/>
      <c r="I1699" s="5"/>
      <c r="J1699" s="5"/>
    </row>
    <row r="1700" spans="1:19" x14ac:dyDescent="0.2">
      <c r="A1700">
        <f>COUNT(A1609:A1699)</f>
        <v>2</v>
      </c>
      <c r="B1700">
        <f>COUNT(B1609:B1699)</f>
        <v>2</v>
      </c>
      <c r="C1700">
        <f>COUNT(C1609:C1699)</f>
        <v>0</v>
      </c>
      <c r="F1700">
        <f>AVERAGE(F1609:F1699)</f>
        <v>89</v>
      </c>
      <c r="G1700">
        <f>AVERAGE(G1609:G1699)</f>
        <v>86.5</v>
      </c>
      <c r="H1700" t="e">
        <f>AVERAGE(H1609:H1699)</f>
        <v>#DIV/0!</v>
      </c>
      <c r="I1700" s="5">
        <f>SUM(I1606:I1699)</f>
        <v>-9</v>
      </c>
      <c r="J1700" s="4">
        <f>SUM(J1606:J1699)</f>
        <v>0</v>
      </c>
      <c r="P1700" s="4">
        <f>SUM(Q1609:Q1618)</f>
        <v>153.80000000000001</v>
      </c>
      <c r="Q1700" s="4">
        <f>(P1700*0.096)-0.05</f>
        <v>14.7148</v>
      </c>
      <c r="S1700">
        <f>SUM(S1606:S1699)</f>
        <v>0</v>
      </c>
    </row>
    <row r="1701" spans="1:19" ht="18" x14ac:dyDescent="0.25">
      <c r="A1701" s="3" t="s">
        <v>56</v>
      </c>
      <c r="C1701" s="11" t="s">
        <v>55</v>
      </c>
      <c r="D1701">
        <v>3484549</v>
      </c>
    </row>
    <row r="1702" spans="1:19" x14ac:dyDescent="0.2">
      <c r="A1702" t="s">
        <v>2</v>
      </c>
      <c r="D1702" s="4">
        <v>141</v>
      </c>
      <c r="E1702" t="s">
        <v>3</v>
      </c>
      <c r="F1702" s="4">
        <f>TRUNC(D1702*0.096,1)</f>
        <v>13.5</v>
      </c>
      <c r="H1702" s="4">
        <f>P1800</f>
        <v>140.79999999999998</v>
      </c>
      <c r="K1702" s="15"/>
    </row>
    <row r="1703" spans="1:19" x14ac:dyDescent="0.2">
      <c r="A1703" t="s">
        <v>4</v>
      </c>
      <c r="D1703" s="4">
        <v>140.80000000000001</v>
      </c>
      <c r="E1703" t="s">
        <v>5</v>
      </c>
      <c r="F1703" s="4">
        <f>TRUNC(D1703*0.096,1)</f>
        <v>13.5</v>
      </c>
    </row>
    <row r="1704" spans="1:19" x14ac:dyDescent="0.2">
      <c r="A1704" s="1" t="s">
        <v>9</v>
      </c>
      <c r="B1704" s="1" t="s">
        <v>6</v>
      </c>
      <c r="C1704" s="1" t="s">
        <v>7</v>
      </c>
      <c r="D1704" s="1" t="s">
        <v>10</v>
      </c>
      <c r="E1704" s="1" t="s">
        <v>11</v>
      </c>
      <c r="F1704" s="1" t="s">
        <v>12</v>
      </c>
      <c r="G1704" s="1" t="s">
        <v>13</v>
      </c>
      <c r="H1704" s="1" t="s">
        <v>7</v>
      </c>
      <c r="I1704" s="1" t="s">
        <v>14</v>
      </c>
      <c r="J1704" s="1" t="s">
        <v>258</v>
      </c>
      <c r="K1704" s="14" t="s">
        <v>125</v>
      </c>
      <c r="L1704" s="14" t="s">
        <v>12</v>
      </c>
      <c r="M1704" s="1" t="s">
        <v>13</v>
      </c>
      <c r="N1704" s="1" t="s">
        <v>15</v>
      </c>
      <c r="O1704" s="1" t="s">
        <v>16</v>
      </c>
      <c r="P1704" s="1" t="s">
        <v>18</v>
      </c>
      <c r="Q1704" s="1" t="s">
        <v>225</v>
      </c>
      <c r="R1704" s="1" t="s">
        <v>334</v>
      </c>
      <c r="S1704" s="1" t="s">
        <v>335</v>
      </c>
    </row>
    <row r="1706" spans="1:19" x14ac:dyDescent="0.2">
      <c r="D1706" s="2"/>
      <c r="E1706" t="s">
        <v>20</v>
      </c>
      <c r="I1706" s="5">
        <v>-12</v>
      </c>
      <c r="J1706" s="5"/>
      <c r="K1706" s="14"/>
      <c r="L1706" s="4"/>
    </row>
    <row r="1707" spans="1:19" x14ac:dyDescent="0.2">
      <c r="E1707" t="s">
        <v>21</v>
      </c>
      <c r="I1707" s="5">
        <v>-12</v>
      </c>
      <c r="J1707" s="5"/>
      <c r="L1707" s="1"/>
    </row>
    <row r="1708" spans="1:19" x14ac:dyDescent="0.2">
      <c r="D1708" s="2"/>
      <c r="E1708" t="s">
        <v>22</v>
      </c>
      <c r="I1708" s="5">
        <v>-15</v>
      </c>
      <c r="J1708" s="5"/>
    </row>
    <row r="1709" spans="1:19" x14ac:dyDescent="0.2">
      <c r="D1709" s="22" t="s">
        <v>613</v>
      </c>
      <c r="E1709" s="24" t="s">
        <v>26</v>
      </c>
      <c r="F1709" s="24"/>
      <c r="G1709" s="24"/>
      <c r="H1709" s="24"/>
      <c r="I1709" s="5"/>
      <c r="J1709" s="5"/>
      <c r="K1709" s="29"/>
      <c r="L1709" s="36">
        <v>92</v>
      </c>
      <c r="M1709" s="24">
        <v>92</v>
      </c>
      <c r="N1709" s="24">
        <v>70.2</v>
      </c>
      <c r="O1709" s="24">
        <v>128</v>
      </c>
      <c r="P1709" s="4">
        <f t="shared" ref="P1709:P1749" si="31">ROUND(((M1709-N1709)*113/O1709),1)</f>
        <v>19.2</v>
      </c>
      <c r="Q1709" s="4">
        <v>12.3</v>
      </c>
    </row>
    <row r="1710" spans="1:19" x14ac:dyDescent="0.2">
      <c r="D1710" s="22" t="s">
        <v>617</v>
      </c>
      <c r="E1710" s="24" t="s">
        <v>30</v>
      </c>
      <c r="F1710" s="24"/>
      <c r="G1710" s="24"/>
      <c r="H1710" s="24"/>
      <c r="I1710" s="5"/>
      <c r="J1710" s="4"/>
      <c r="K1710" s="29"/>
      <c r="L1710" s="36">
        <v>89</v>
      </c>
      <c r="M1710" s="24">
        <v>85</v>
      </c>
      <c r="N1710" s="24">
        <v>69.099999999999994</v>
      </c>
      <c r="O1710" s="24">
        <v>122</v>
      </c>
      <c r="P1710" s="4">
        <f t="shared" si="31"/>
        <v>14.7</v>
      </c>
      <c r="Q1710" s="4">
        <v>12.6</v>
      </c>
    </row>
    <row r="1711" spans="1:19" x14ac:dyDescent="0.2">
      <c r="D1711" s="22" t="s">
        <v>620</v>
      </c>
      <c r="E1711" s="24" t="s">
        <v>621</v>
      </c>
      <c r="F1711" s="24"/>
      <c r="G1711" s="24"/>
      <c r="H1711" s="24"/>
      <c r="I1711" s="5"/>
      <c r="J1711" s="5"/>
      <c r="L1711" s="36">
        <v>103</v>
      </c>
      <c r="M1711" s="24">
        <v>98</v>
      </c>
      <c r="N1711" s="24">
        <v>71</v>
      </c>
      <c r="O1711" s="24">
        <v>127</v>
      </c>
      <c r="P1711" s="4">
        <f t="shared" si="31"/>
        <v>24</v>
      </c>
      <c r="Q1711" s="4">
        <v>13.2</v>
      </c>
    </row>
    <row r="1712" spans="1:19" x14ac:dyDescent="0.2">
      <c r="D1712" s="22" t="s">
        <v>624</v>
      </c>
      <c r="E1712" s="24" t="s">
        <v>626</v>
      </c>
      <c r="F1712" s="24"/>
      <c r="G1712" s="24"/>
      <c r="H1712" s="24"/>
      <c r="I1712" s="5"/>
      <c r="J1712" s="4"/>
      <c r="K1712" s="46"/>
      <c r="L1712" s="34">
        <v>90</v>
      </c>
      <c r="M1712" s="34">
        <v>89</v>
      </c>
      <c r="N1712" s="33">
        <v>72.8</v>
      </c>
      <c r="O1712" s="34">
        <v>126</v>
      </c>
      <c r="P1712" s="4">
        <f t="shared" si="31"/>
        <v>14.5</v>
      </c>
      <c r="Q1712" s="4">
        <v>13.8</v>
      </c>
    </row>
    <row r="1713" spans="4:17" x14ac:dyDescent="0.2">
      <c r="D1713" s="22" t="s">
        <v>625</v>
      </c>
      <c r="E1713" s="24" t="s">
        <v>627</v>
      </c>
      <c r="F1713" s="24"/>
      <c r="G1713" s="24"/>
      <c r="H1713" s="24"/>
      <c r="I1713" s="5"/>
      <c r="J1713" s="4"/>
      <c r="L1713" s="34">
        <v>82</v>
      </c>
      <c r="M1713" s="34">
        <v>82</v>
      </c>
      <c r="N1713" s="33">
        <v>71.2</v>
      </c>
      <c r="O1713" s="34">
        <v>128</v>
      </c>
      <c r="P1713" s="4">
        <f t="shared" si="31"/>
        <v>9.5</v>
      </c>
      <c r="Q1713" s="4">
        <v>13.9</v>
      </c>
    </row>
    <row r="1714" spans="4:17" x14ac:dyDescent="0.2">
      <c r="D1714" s="22" t="s">
        <v>622</v>
      </c>
      <c r="E1714" s="24" t="s">
        <v>628</v>
      </c>
      <c r="F1714" s="24"/>
      <c r="G1714" s="24"/>
      <c r="H1714" s="24"/>
      <c r="I1714" s="5"/>
      <c r="J1714" s="5"/>
      <c r="K1714" s="29"/>
      <c r="L1714" s="36">
        <v>92</v>
      </c>
      <c r="M1714" s="34">
        <v>92</v>
      </c>
      <c r="N1714" s="33">
        <v>71.900000000000006</v>
      </c>
      <c r="O1714" s="34">
        <v>135</v>
      </c>
      <c r="P1714" s="4">
        <f t="shared" si="31"/>
        <v>16.8</v>
      </c>
      <c r="Q1714" s="4">
        <v>14.2</v>
      </c>
    </row>
    <row r="1715" spans="4:17" x14ac:dyDescent="0.2">
      <c r="D1715" s="22" t="s">
        <v>629</v>
      </c>
      <c r="E1715" s="24" t="s">
        <v>630</v>
      </c>
      <c r="F1715" s="24"/>
      <c r="G1715" s="24"/>
      <c r="H1715" s="24"/>
      <c r="I1715" s="5"/>
      <c r="J1715" s="5"/>
      <c r="K1715" s="15"/>
      <c r="L1715" s="36">
        <v>97</v>
      </c>
      <c r="M1715" s="34">
        <v>92</v>
      </c>
      <c r="N1715" s="33">
        <v>71.099999999999994</v>
      </c>
      <c r="O1715" s="34">
        <v>129</v>
      </c>
      <c r="P1715" s="4">
        <f t="shared" si="31"/>
        <v>18.3</v>
      </c>
      <c r="Q1715" s="4">
        <v>14.8</v>
      </c>
    </row>
    <row r="1716" spans="4:17" x14ac:dyDescent="0.2">
      <c r="D1716" s="22" t="s">
        <v>631</v>
      </c>
      <c r="E1716" s="24" t="s">
        <v>632</v>
      </c>
      <c r="F1716" s="24"/>
      <c r="G1716" s="24"/>
      <c r="H1716" s="24"/>
      <c r="I1716" s="5"/>
      <c r="J1716" s="4"/>
      <c r="L1716" s="36">
        <v>85</v>
      </c>
      <c r="M1716" s="34">
        <v>84</v>
      </c>
      <c r="N1716" s="33">
        <v>71</v>
      </c>
      <c r="O1716" s="34">
        <v>132</v>
      </c>
      <c r="P1716" s="4">
        <f t="shared" si="31"/>
        <v>11.1</v>
      </c>
      <c r="Q1716" s="4">
        <v>15.1</v>
      </c>
    </row>
    <row r="1717" spans="4:17" x14ac:dyDescent="0.2">
      <c r="D1717" s="22" t="s">
        <v>633</v>
      </c>
      <c r="E1717" s="24" t="s">
        <v>636</v>
      </c>
      <c r="F1717" s="24"/>
      <c r="G1717" s="24"/>
      <c r="H1717" s="24"/>
      <c r="I1717" s="5"/>
      <c r="J1717" s="4"/>
      <c r="K1717" s="48"/>
      <c r="L1717" s="36">
        <v>94</v>
      </c>
      <c r="M1717" s="34">
        <v>90</v>
      </c>
      <c r="N1717" s="33">
        <v>70.7</v>
      </c>
      <c r="O1717" s="34">
        <v>132</v>
      </c>
      <c r="P1717" s="4">
        <f t="shared" si="31"/>
        <v>16.5</v>
      </c>
      <c r="Q1717" s="4">
        <v>15.3</v>
      </c>
    </row>
    <row r="1718" spans="4:17" x14ac:dyDescent="0.2">
      <c r="D1718" s="31" t="s">
        <v>638</v>
      </c>
      <c r="E1718" s="24" t="s">
        <v>26</v>
      </c>
      <c r="F1718" s="24"/>
      <c r="G1718" s="24"/>
      <c r="H1718" s="24"/>
      <c r="I1718" s="5"/>
      <c r="J1718" s="5"/>
      <c r="K1718" s="29"/>
      <c r="L1718" s="34">
        <v>85</v>
      </c>
      <c r="M1718" s="34">
        <v>85</v>
      </c>
      <c r="N1718" s="33">
        <v>70.2</v>
      </c>
      <c r="O1718" s="34">
        <v>128</v>
      </c>
      <c r="P1718" s="4">
        <f t="shared" si="31"/>
        <v>13.1</v>
      </c>
      <c r="Q1718" s="4">
        <v>15.6</v>
      </c>
    </row>
    <row r="1719" spans="4:17" x14ac:dyDescent="0.2">
      <c r="D1719" s="22" t="s">
        <v>639</v>
      </c>
      <c r="E1719" s="24" t="s">
        <v>185</v>
      </c>
      <c r="F1719" s="24"/>
      <c r="G1719" s="24"/>
      <c r="H1719" s="24"/>
      <c r="I1719" s="5"/>
      <c r="J1719" s="5"/>
      <c r="K1719" s="48"/>
      <c r="L1719" s="34">
        <v>84</v>
      </c>
      <c r="M1719" s="34">
        <v>83</v>
      </c>
      <c r="N1719" s="33">
        <v>69</v>
      </c>
      <c r="O1719" s="34">
        <v>123</v>
      </c>
      <c r="P1719" s="4">
        <f t="shared" si="31"/>
        <v>12.9</v>
      </c>
      <c r="Q1719" s="4">
        <v>16.399999999999999</v>
      </c>
    </row>
    <row r="1720" spans="4:17" x14ac:dyDescent="0.2">
      <c r="D1720" s="22" t="s">
        <v>644</v>
      </c>
      <c r="E1720" s="24" t="s">
        <v>492</v>
      </c>
      <c r="F1720" s="24"/>
      <c r="G1720" s="24"/>
      <c r="H1720" s="24"/>
      <c r="I1720" s="5"/>
      <c r="J1720" s="5"/>
      <c r="L1720" s="34">
        <v>87</v>
      </c>
      <c r="M1720" s="34">
        <v>87</v>
      </c>
      <c r="N1720" s="33">
        <v>69.2</v>
      </c>
      <c r="O1720" s="34">
        <v>118</v>
      </c>
      <c r="P1720" s="4">
        <f t="shared" si="31"/>
        <v>17</v>
      </c>
      <c r="Q1720" s="4">
        <v>16.5</v>
      </c>
    </row>
    <row r="1721" spans="4:17" x14ac:dyDescent="0.2">
      <c r="D1721" s="22" t="s">
        <v>652</v>
      </c>
      <c r="E1721" s="24" t="s">
        <v>461</v>
      </c>
      <c r="F1721" s="24"/>
      <c r="G1721" s="24"/>
      <c r="H1721" s="24"/>
      <c r="I1721" s="5"/>
      <c r="J1721" s="5"/>
      <c r="K1721" s="15"/>
      <c r="L1721" s="34">
        <v>86</v>
      </c>
      <c r="M1721" s="34">
        <v>86</v>
      </c>
      <c r="N1721" s="33">
        <v>69.599999999999994</v>
      </c>
      <c r="O1721" s="34">
        <v>124</v>
      </c>
      <c r="P1721" s="4">
        <f t="shared" si="31"/>
        <v>14.9</v>
      </c>
      <c r="Q1721" s="4">
        <v>16.600000000000001</v>
      </c>
    </row>
    <row r="1722" spans="4:17" x14ac:dyDescent="0.2">
      <c r="D1722" s="22" t="s">
        <v>665</v>
      </c>
      <c r="E1722" s="24" t="s">
        <v>492</v>
      </c>
      <c r="F1722" s="24"/>
      <c r="G1722" s="24"/>
      <c r="H1722" s="24"/>
      <c r="I1722" s="5"/>
      <c r="J1722" s="5"/>
      <c r="K1722" s="29"/>
      <c r="L1722" s="34">
        <v>89</v>
      </c>
      <c r="M1722" s="34">
        <v>89</v>
      </c>
      <c r="N1722" s="33">
        <v>69.2</v>
      </c>
      <c r="O1722" s="34">
        <v>118</v>
      </c>
      <c r="P1722" s="4">
        <f t="shared" si="31"/>
        <v>19</v>
      </c>
      <c r="Q1722" s="4">
        <v>17.100000000000001</v>
      </c>
    </row>
    <row r="1723" spans="4:17" x14ac:dyDescent="0.2">
      <c r="D1723" s="22" t="s">
        <v>670</v>
      </c>
      <c r="E1723" s="24" t="s">
        <v>215</v>
      </c>
      <c r="F1723" s="24"/>
      <c r="G1723" s="24"/>
      <c r="H1723" s="24"/>
      <c r="I1723" s="5"/>
      <c r="J1723" s="5"/>
      <c r="L1723" s="34">
        <v>96</v>
      </c>
      <c r="M1723" s="34">
        <v>96</v>
      </c>
      <c r="N1723" s="24">
        <v>68</v>
      </c>
      <c r="O1723" s="24">
        <v>118</v>
      </c>
      <c r="P1723" s="4">
        <f t="shared" si="31"/>
        <v>26.8</v>
      </c>
      <c r="Q1723" s="32">
        <v>17.5</v>
      </c>
    </row>
    <row r="1724" spans="4:17" x14ac:dyDescent="0.2">
      <c r="D1724" s="22" t="s">
        <v>674</v>
      </c>
      <c r="E1724" s="24" t="s">
        <v>215</v>
      </c>
      <c r="F1724" s="24"/>
      <c r="G1724" s="24"/>
      <c r="H1724" s="24"/>
      <c r="I1724" s="5"/>
      <c r="J1724" s="5"/>
      <c r="L1724" s="34">
        <v>95</v>
      </c>
      <c r="M1724" s="34">
        <v>93</v>
      </c>
      <c r="N1724" s="24">
        <v>68</v>
      </c>
      <c r="O1724" s="24">
        <v>118</v>
      </c>
      <c r="P1724" s="4">
        <f t="shared" si="31"/>
        <v>23.9</v>
      </c>
      <c r="Q1724" s="4">
        <v>20.3</v>
      </c>
    </row>
    <row r="1725" spans="4:17" x14ac:dyDescent="0.2">
      <c r="D1725" s="22" t="s">
        <v>675</v>
      </c>
      <c r="E1725" s="24" t="s">
        <v>221</v>
      </c>
      <c r="F1725" s="24"/>
      <c r="G1725" s="24"/>
      <c r="H1725" s="24"/>
      <c r="I1725" s="5"/>
      <c r="J1725" s="5"/>
      <c r="K1725" s="48"/>
      <c r="L1725" s="34">
        <v>96</v>
      </c>
      <c r="M1725" s="34">
        <v>96</v>
      </c>
      <c r="N1725" s="24">
        <v>71.099999999999994</v>
      </c>
      <c r="O1725" s="24">
        <v>137</v>
      </c>
      <c r="P1725" s="33">
        <f t="shared" si="31"/>
        <v>20.5</v>
      </c>
      <c r="Q1725" s="4">
        <v>21.6</v>
      </c>
    </row>
    <row r="1726" spans="4:17" x14ac:dyDescent="0.2">
      <c r="D1726" s="22" t="s">
        <v>676</v>
      </c>
      <c r="E1726" s="24" t="s">
        <v>221</v>
      </c>
      <c r="F1726" s="24"/>
      <c r="G1726" s="24"/>
      <c r="H1726" s="24"/>
      <c r="I1726" s="5"/>
      <c r="J1726" s="5"/>
      <c r="L1726" s="34">
        <v>97</v>
      </c>
      <c r="M1726" s="34">
        <v>97</v>
      </c>
      <c r="N1726" s="24">
        <v>71.099999999999994</v>
      </c>
      <c r="O1726" s="24">
        <v>137</v>
      </c>
      <c r="P1726" s="4">
        <f t="shared" si="31"/>
        <v>21.4</v>
      </c>
      <c r="Q1726" s="4">
        <v>24.3</v>
      </c>
    </row>
    <row r="1727" spans="4:17" x14ac:dyDescent="0.2">
      <c r="D1727" s="22" t="s">
        <v>678</v>
      </c>
      <c r="E1727" s="24" t="s">
        <v>221</v>
      </c>
      <c r="F1727" s="24"/>
      <c r="G1727" s="24"/>
      <c r="H1727" s="24"/>
      <c r="I1727" s="5"/>
      <c r="J1727" s="5"/>
      <c r="L1727" s="34">
        <v>97</v>
      </c>
      <c r="M1727" s="34">
        <v>94</v>
      </c>
      <c r="N1727" s="24">
        <v>71.099999999999994</v>
      </c>
      <c r="O1727" s="24">
        <v>137</v>
      </c>
      <c r="P1727" s="33">
        <f t="shared" si="31"/>
        <v>18.899999999999999</v>
      </c>
      <c r="Q1727" s="4">
        <v>24.7</v>
      </c>
    </row>
    <row r="1728" spans="4:17" x14ac:dyDescent="0.2">
      <c r="D1728" s="22" t="s">
        <v>685</v>
      </c>
      <c r="E1728" s="24" t="s">
        <v>492</v>
      </c>
      <c r="F1728" s="24"/>
      <c r="G1728" s="24"/>
      <c r="H1728" s="24"/>
      <c r="I1728" s="5"/>
      <c r="J1728" s="5"/>
      <c r="L1728" s="18">
        <v>92</v>
      </c>
      <c r="M1728" s="34">
        <v>91</v>
      </c>
      <c r="N1728" s="24">
        <v>69.2</v>
      </c>
      <c r="O1728" s="24">
        <v>118</v>
      </c>
      <c r="P1728" s="33">
        <f t="shared" si="31"/>
        <v>20.9</v>
      </c>
      <c r="Q1728" s="4">
        <v>26.1</v>
      </c>
    </row>
    <row r="1729" spans="1:22" x14ac:dyDescent="0.2">
      <c r="A1729">
        <v>1</v>
      </c>
      <c r="B1729">
        <v>1</v>
      </c>
      <c r="C1729">
        <v>1</v>
      </c>
      <c r="D1729" s="22" t="s">
        <v>820</v>
      </c>
      <c r="E1729" s="24" t="s">
        <v>492</v>
      </c>
      <c r="F1729" s="24">
        <v>91</v>
      </c>
      <c r="G1729" s="24">
        <v>87</v>
      </c>
      <c r="H1729" s="24">
        <v>77</v>
      </c>
      <c r="I1729" s="5">
        <v>6.15</v>
      </c>
      <c r="J1729" s="5"/>
      <c r="K1729" s="13" t="s">
        <v>828</v>
      </c>
      <c r="L1729" s="18">
        <v>91</v>
      </c>
      <c r="M1729" s="34">
        <v>87</v>
      </c>
      <c r="N1729" s="24">
        <v>69.2</v>
      </c>
      <c r="O1729" s="24">
        <v>118</v>
      </c>
      <c r="P1729" s="33">
        <f t="shared" si="31"/>
        <v>17</v>
      </c>
      <c r="Q1729" s="4"/>
      <c r="R1729" s="24"/>
      <c r="T1729" t="s">
        <v>343</v>
      </c>
      <c r="U1729" t="s">
        <v>380</v>
      </c>
      <c r="V1729" t="s">
        <v>434</v>
      </c>
    </row>
    <row r="1730" spans="1:22" x14ac:dyDescent="0.2">
      <c r="A1730">
        <v>2</v>
      </c>
      <c r="B1730">
        <v>2</v>
      </c>
      <c r="C1730">
        <v>2</v>
      </c>
      <c r="D1730" s="22" t="s">
        <v>847</v>
      </c>
      <c r="E1730" s="24" t="s">
        <v>848</v>
      </c>
      <c r="F1730" s="24">
        <v>97</v>
      </c>
      <c r="G1730" s="24">
        <v>94</v>
      </c>
      <c r="H1730" s="24">
        <v>82</v>
      </c>
      <c r="I1730" s="5">
        <v>-18.5</v>
      </c>
      <c r="J1730" s="5"/>
      <c r="L1730" s="18">
        <v>97</v>
      </c>
      <c r="M1730" s="34">
        <v>94</v>
      </c>
      <c r="N1730" s="24">
        <v>69.3</v>
      </c>
      <c r="O1730" s="24">
        <v>123</v>
      </c>
      <c r="P1730" s="33">
        <f t="shared" si="31"/>
        <v>22.7</v>
      </c>
      <c r="Q1730" s="4"/>
      <c r="R1730" s="24"/>
      <c r="S1730" s="4"/>
      <c r="T1730" t="s">
        <v>345</v>
      </c>
      <c r="U1730" t="s">
        <v>397</v>
      </c>
      <c r="V1730" t="s">
        <v>377</v>
      </c>
    </row>
    <row r="1731" spans="1:22" x14ac:dyDescent="0.2">
      <c r="A1731">
        <v>3</v>
      </c>
      <c r="B1731">
        <v>3</v>
      </c>
      <c r="C1731">
        <v>3</v>
      </c>
      <c r="D1731" s="22" t="s">
        <v>853</v>
      </c>
      <c r="E1731" s="24" t="s">
        <v>23</v>
      </c>
      <c r="F1731" s="24">
        <v>98</v>
      </c>
      <c r="G1731" s="24">
        <v>97</v>
      </c>
      <c r="H1731" s="24">
        <v>83</v>
      </c>
      <c r="I1731" s="5">
        <v>-22</v>
      </c>
      <c r="J1731" s="5"/>
      <c r="L1731" s="18">
        <v>98</v>
      </c>
      <c r="M1731" s="34">
        <v>97</v>
      </c>
      <c r="N1731" s="24">
        <v>68.900000000000006</v>
      </c>
      <c r="O1731" s="24">
        <v>126</v>
      </c>
      <c r="P1731" s="33">
        <f t="shared" si="31"/>
        <v>25.2</v>
      </c>
      <c r="Q1731" s="4"/>
      <c r="R1731" s="24"/>
      <c r="T1731" s="24" t="s">
        <v>742</v>
      </c>
      <c r="U1731" s="24" t="s">
        <v>861</v>
      </c>
    </row>
    <row r="1732" spans="1:22" x14ac:dyDescent="0.2">
      <c r="A1732">
        <v>4</v>
      </c>
      <c r="B1732">
        <v>4</v>
      </c>
      <c r="C1732">
        <v>4</v>
      </c>
      <c r="D1732" s="22" t="s">
        <v>892</v>
      </c>
      <c r="E1732" s="24" t="s">
        <v>492</v>
      </c>
      <c r="F1732" s="24">
        <v>95</v>
      </c>
      <c r="G1732" s="24">
        <v>95</v>
      </c>
      <c r="H1732" s="24">
        <v>81</v>
      </c>
      <c r="I1732" s="5">
        <v>-22.5</v>
      </c>
      <c r="J1732" s="5"/>
      <c r="L1732" s="36">
        <v>95</v>
      </c>
      <c r="M1732" s="34">
        <v>95</v>
      </c>
      <c r="N1732" s="24">
        <v>69.2</v>
      </c>
      <c r="O1732" s="24">
        <v>118</v>
      </c>
      <c r="P1732" s="33">
        <f t="shared" si="31"/>
        <v>24.7</v>
      </c>
      <c r="Q1732" s="4"/>
      <c r="R1732" s="24"/>
      <c r="T1732" s="24" t="s">
        <v>353</v>
      </c>
      <c r="U1732" s="24" t="s">
        <v>382</v>
      </c>
    </row>
    <row r="1733" spans="1:22" ht="25.5" x14ac:dyDescent="0.2">
      <c r="A1733">
        <v>5</v>
      </c>
      <c r="B1733">
        <v>5</v>
      </c>
      <c r="C1733">
        <v>5</v>
      </c>
      <c r="D1733" s="22" t="s">
        <v>906</v>
      </c>
      <c r="E1733" s="24" t="s">
        <v>23</v>
      </c>
      <c r="F1733" s="24">
        <v>101</v>
      </c>
      <c r="G1733" s="24">
        <v>98</v>
      </c>
      <c r="H1733" s="24">
        <v>85</v>
      </c>
      <c r="I1733" s="5">
        <v>-17.350000000000001</v>
      </c>
      <c r="J1733" s="5"/>
      <c r="K1733" s="46" t="s">
        <v>908</v>
      </c>
      <c r="L1733" s="36">
        <v>101</v>
      </c>
      <c r="M1733" s="34">
        <v>98</v>
      </c>
      <c r="N1733" s="24">
        <v>68.900000000000006</v>
      </c>
      <c r="O1733" s="24">
        <v>126</v>
      </c>
      <c r="P1733" s="4">
        <f t="shared" si="31"/>
        <v>26.1</v>
      </c>
      <c r="Q1733" s="32"/>
      <c r="R1733" s="24"/>
      <c r="T1733" s="24" t="s">
        <v>342</v>
      </c>
      <c r="U1733" s="24" t="s">
        <v>717</v>
      </c>
      <c r="V1733" t="s">
        <v>370</v>
      </c>
    </row>
    <row r="1734" spans="1:22" x14ac:dyDescent="0.2">
      <c r="A1734">
        <v>6</v>
      </c>
      <c r="B1734">
        <v>6</v>
      </c>
      <c r="C1734">
        <v>6</v>
      </c>
      <c r="D1734" s="22" t="s">
        <v>941</v>
      </c>
      <c r="E1734" s="24" t="s">
        <v>492</v>
      </c>
      <c r="F1734" s="24">
        <v>85</v>
      </c>
      <c r="G1734" s="24">
        <v>85</v>
      </c>
      <c r="H1734" s="24">
        <v>69</v>
      </c>
      <c r="I1734" s="5">
        <v>18.5</v>
      </c>
      <c r="J1734" s="5"/>
      <c r="K1734" s="29"/>
      <c r="L1734" s="36">
        <v>85</v>
      </c>
      <c r="M1734" s="34">
        <v>85</v>
      </c>
      <c r="N1734" s="24">
        <v>69.2</v>
      </c>
      <c r="O1734" s="24">
        <v>118</v>
      </c>
      <c r="P1734" s="4">
        <f t="shared" si="31"/>
        <v>15.1</v>
      </c>
      <c r="Q1734" s="32"/>
      <c r="R1734" s="24"/>
      <c r="T1734" s="24" t="s">
        <v>961</v>
      </c>
      <c r="U1734" s="24" t="s">
        <v>387</v>
      </c>
      <c r="V1734" t="s">
        <v>883</v>
      </c>
    </row>
    <row r="1735" spans="1:22" x14ac:dyDescent="0.2">
      <c r="A1735">
        <v>7</v>
      </c>
      <c r="B1735">
        <v>7</v>
      </c>
      <c r="C1735">
        <v>7</v>
      </c>
      <c r="D1735" s="22" t="s">
        <v>977</v>
      </c>
      <c r="E1735" s="24" t="s">
        <v>185</v>
      </c>
      <c r="F1735" s="24">
        <v>88</v>
      </c>
      <c r="G1735" s="24">
        <v>86</v>
      </c>
      <c r="H1735" s="24">
        <v>72</v>
      </c>
      <c r="I1735" s="5">
        <v>19.149999999999999</v>
      </c>
      <c r="J1735" s="5"/>
      <c r="K1735" s="48" t="s">
        <v>1015</v>
      </c>
      <c r="L1735" s="34">
        <v>88</v>
      </c>
      <c r="M1735" s="34">
        <v>86</v>
      </c>
      <c r="N1735" s="33">
        <v>69</v>
      </c>
      <c r="O1735" s="34">
        <v>123</v>
      </c>
      <c r="P1735" s="4">
        <f t="shared" si="31"/>
        <v>15.6</v>
      </c>
      <c r="Q1735" s="32"/>
      <c r="R1735" s="24"/>
      <c r="T1735" s="24" t="s">
        <v>372</v>
      </c>
      <c r="U1735" s="24" t="s">
        <v>726</v>
      </c>
      <c r="V1735" t="s">
        <v>357</v>
      </c>
    </row>
    <row r="1736" spans="1:22" x14ac:dyDescent="0.2">
      <c r="A1736">
        <v>8</v>
      </c>
      <c r="B1736">
        <v>8</v>
      </c>
      <c r="C1736">
        <v>8</v>
      </c>
      <c r="D1736" s="22" t="s">
        <v>1026</v>
      </c>
      <c r="E1736" s="24" t="s">
        <v>492</v>
      </c>
      <c r="F1736" s="24">
        <v>84</v>
      </c>
      <c r="G1736" s="24">
        <v>83</v>
      </c>
      <c r="H1736" s="24">
        <v>69</v>
      </c>
      <c r="I1736" s="5">
        <v>19.600000000000001</v>
      </c>
      <c r="J1736" s="5"/>
      <c r="K1736" s="13" t="s">
        <v>1034</v>
      </c>
      <c r="L1736" s="36">
        <v>84</v>
      </c>
      <c r="M1736" s="34">
        <v>83</v>
      </c>
      <c r="N1736" s="24">
        <v>69.2</v>
      </c>
      <c r="O1736" s="24">
        <v>118</v>
      </c>
      <c r="P1736" s="4">
        <f t="shared" si="31"/>
        <v>13.2</v>
      </c>
      <c r="Q1736" s="24"/>
      <c r="R1736" s="24"/>
      <c r="T1736" s="24" t="s">
        <v>915</v>
      </c>
      <c r="U1736" s="24" t="s">
        <v>353</v>
      </c>
      <c r="V1736" t="s">
        <v>373</v>
      </c>
    </row>
    <row r="1737" spans="1:22" x14ac:dyDescent="0.2">
      <c r="A1737">
        <v>9</v>
      </c>
      <c r="B1737">
        <v>9</v>
      </c>
      <c r="C1737">
        <v>9</v>
      </c>
      <c r="D1737" s="22" t="s">
        <v>1043</v>
      </c>
      <c r="E1737" s="24" t="s">
        <v>26</v>
      </c>
      <c r="F1737" s="24">
        <v>86</v>
      </c>
      <c r="G1737" s="24">
        <v>86</v>
      </c>
      <c r="H1737" s="24">
        <v>70</v>
      </c>
      <c r="I1737" s="5">
        <v>0.2</v>
      </c>
      <c r="J1737" s="5"/>
      <c r="K1737" s="29"/>
      <c r="L1737" s="36">
        <v>86</v>
      </c>
      <c r="M1737" s="34">
        <v>86</v>
      </c>
      <c r="N1737" s="24">
        <v>70.2</v>
      </c>
      <c r="O1737" s="24">
        <v>128</v>
      </c>
      <c r="P1737" s="4">
        <f t="shared" si="31"/>
        <v>13.9</v>
      </c>
      <c r="Q1737" s="24"/>
      <c r="R1737" s="24"/>
      <c r="T1737" s="24" t="s">
        <v>351</v>
      </c>
      <c r="U1737" s="24" t="s">
        <v>552</v>
      </c>
    </row>
    <row r="1738" spans="1:22" x14ac:dyDescent="0.2">
      <c r="A1738">
        <v>10</v>
      </c>
      <c r="B1738">
        <v>10</v>
      </c>
      <c r="C1738">
        <v>10</v>
      </c>
      <c r="D1738" s="31" t="s">
        <v>1069</v>
      </c>
      <c r="E1738" s="24" t="s">
        <v>23</v>
      </c>
      <c r="F1738" s="24">
        <v>89</v>
      </c>
      <c r="G1738" s="24">
        <v>88</v>
      </c>
      <c r="H1738" s="24">
        <v>73</v>
      </c>
      <c r="I1738" s="5">
        <v>-15.45</v>
      </c>
      <c r="J1738" s="5"/>
      <c r="K1738" s="29" t="s">
        <v>1076</v>
      </c>
      <c r="L1738" s="36">
        <v>89</v>
      </c>
      <c r="M1738" s="34">
        <v>88</v>
      </c>
      <c r="N1738" s="24">
        <v>68.900000000000006</v>
      </c>
      <c r="O1738" s="24">
        <v>126</v>
      </c>
      <c r="P1738" s="4">
        <f t="shared" si="31"/>
        <v>17.100000000000001</v>
      </c>
      <c r="Q1738" s="24"/>
      <c r="R1738" s="24"/>
      <c r="T1738" s="24" t="s">
        <v>775</v>
      </c>
      <c r="U1738" s="24" t="s">
        <v>344</v>
      </c>
      <c r="V1738" s="24" t="s">
        <v>718</v>
      </c>
    </row>
    <row r="1739" spans="1:22" x14ac:dyDescent="0.2">
      <c r="A1739">
        <v>11</v>
      </c>
      <c r="B1739">
        <v>11</v>
      </c>
      <c r="C1739">
        <v>11</v>
      </c>
      <c r="D1739" s="22" t="s">
        <v>1118</v>
      </c>
      <c r="E1739" s="24" t="s">
        <v>26</v>
      </c>
      <c r="F1739" s="24">
        <v>87</v>
      </c>
      <c r="G1739" s="24">
        <v>87</v>
      </c>
      <c r="H1739" s="24">
        <v>71</v>
      </c>
      <c r="I1739" s="5">
        <v>-0.5</v>
      </c>
      <c r="J1739" s="4"/>
      <c r="K1739" s="13" t="s">
        <v>1122</v>
      </c>
      <c r="L1739" s="36">
        <v>87</v>
      </c>
      <c r="M1739" s="34">
        <v>87</v>
      </c>
      <c r="N1739" s="24">
        <v>70.2</v>
      </c>
      <c r="O1739" s="24">
        <v>128</v>
      </c>
      <c r="P1739" s="4">
        <f t="shared" si="31"/>
        <v>14.8</v>
      </c>
      <c r="Q1739" s="24"/>
      <c r="R1739" s="24"/>
      <c r="T1739" s="24" t="s">
        <v>350</v>
      </c>
      <c r="U1739" s="24" t="s">
        <v>810</v>
      </c>
      <c r="V1739" s="24" t="s">
        <v>886</v>
      </c>
    </row>
    <row r="1740" spans="1:22" x14ac:dyDescent="0.2">
      <c r="A1740">
        <v>12</v>
      </c>
      <c r="B1740">
        <v>12</v>
      </c>
      <c r="C1740">
        <v>12</v>
      </c>
      <c r="D1740" s="22" t="s">
        <v>1171</v>
      </c>
      <c r="E1740" s="24" t="s">
        <v>23</v>
      </c>
      <c r="F1740" s="24">
        <v>83</v>
      </c>
      <c r="G1740" s="24">
        <v>83</v>
      </c>
      <c r="H1740" s="24">
        <v>66</v>
      </c>
      <c r="I1740" s="5">
        <v>15</v>
      </c>
      <c r="J1740" s="4"/>
      <c r="K1740" s="46"/>
      <c r="L1740" s="36">
        <v>83</v>
      </c>
      <c r="M1740" s="34">
        <v>83</v>
      </c>
      <c r="N1740" s="24">
        <v>68.900000000000006</v>
      </c>
      <c r="O1740" s="24">
        <v>126</v>
      </c>
      <c r="P1740" s="4">
        <f t="shared" si="31"/>
        <v>12.6</v>
      </c>
      <c r="Q1740" s="24"/>
      <c r="R1740" s="24"/>
      <c r="T1740" s="24" t="s">
        <v>441</v>
      </c>
      <c r="U1740" s="24" t="s">
        <v>733</v>
      </c>
      <c r="V1740" s="24" t="s">
        <v>346</v>
      </c>
    </row>
    <row r="1741" spans="1:22" x14ac:dyDescent="0.2">
      <c r="A1741">
        <v>13</v>
      </c>
      <c r="B1741">
        <v>13</v>
      </c>
      <c r="C1741">
        <v>13</v>
      </c>
      <c r="D1741" s="22" t="s">
        <v>1191</v>
      </c>
      <c r="E1741" s="24" t="s">
        <v>26</v>
      </c>
      <c r="F1741" s="24">
        <v>91</v>
      </c>
      <c r="G1741" s="24">
        <v>89</v>
      </c>
      <c r="H1741" s="24">
        <v>74</v>
      </c>
      <c r="I1741" s="5">
        <v>21.65</v>
      </c>
      <c r="J1741" s="5"/>
      <c r="K1741" s="29"/>
      <c r="L1741" s="36">
        <v>91</v>
      </c>
      <c r="M1741" s="34">
        <v>89</v>
      </c>
      <c r="N1741" s="24">
        <v>70.2</v>
      </c>
      <c r="O1741" s="24">
        <v>128</v>
      </c>
      <c r="P1741" s="4">
        <f t="shared" si="31"/>
        <v>16.600000000000001</v>
      </c>
      <c r="Q1741" s="24"/>
      <c r="R1741" s="24"/>
      <c r="T1741" s="24" t="s">
        <v>904</v>
      </c>
      <c r="U1741" s="24" t="s">
        <v>460</v>
      </c>
    </row>
    <row r="1742" spans="1:22" x14ac:dyDescent="0.2">
      <c r="A1742">
        <v>14</v>
      </c>
      <c r="B1742">
        <v>14</v>
      </c>
      <c r="C1742">
        <v>14</v>
      </c>
      <c r="D1742" s="22" t="s">
        <v>1195</v>
      </c>
      <c r="E1742" s="24" t="s">
        <v>492</v>
      </c>
      <c r="F1742" s="24">
        <v>84</v>
      </c>
      <c r="G1742" s="24">
        <v>84</v>
      </c>
      <c r="H1742" s="24">
        <v>69</v>
      </c>
      <c r="I1742" s="5">
        <v>65</v>
      </c>
      <c r="J1742" s="4">
        <v>5</v>
      </c>
      <c r="K1742" s="29" t="s">
        <v>104</v>
      </c>
      <c r="L1742" s="36">
        <v>84</v>
      </c>
      <c r="M1742" s="34">
        <v>84</v>
      </c>
      <c r="N1742" s="24">
        <v>69.2</v>
      </c>
      <c r="O1742" s="24">
        <v>118</v>
      </c>
      <c r="P1742" s="4">
        <f t="shared" si="31"/>
        <v>14.2</v>
      </c>
      <c r="Q1742" s="24"/>
      <c r="R1742" s="24"/>
      <c r="T1742" s="24" t="s">
        <v>737</v>
      </c>
      <c r="U1742" s="24" t="s">
        <v>725</v>
      </c>
      <c r="V1742" s="24"/>
    </row>
    <row r="1743" spans="1:22" x14ac:dyDescent="0.2">
      <c r="A1743">
        <v>15</v>
      </c>
      <c r="B1743">
        <v>15</v>
      </c>
      <c r="C1743">
        <v>15</v>
      </c>
      <c r="D1743" s="22" t="s">
        <v>1234</v>
      </c>
      <c r="E1743" s="24" t="s">
        <v>24</v>
      </c>
      <c r="F1743" s="24">
        <v>88</v>
      </c>
      <c r="G1743" s="24">
        <v>88</v>
      </c>
      <c r="H1743" s="24">
        <v>72</v>
      </c>
      <c r="I1743" s="5">
        <v>-19</v>
      </c>
      <c r="J1743" s="5"/>
      <c r="L1743" s="36">
        <v>88</v>
      </c>
      <c r="M1743" s="34">
        <v>88</v>
      </c>
      <c r="N1743" s="24">
        <v>70</v>
      </c>
      <c r="O1743" s="24">
        <v>123</v>
      </c>
      <c r="P1743" s="4">
        <f t="shared" si="31"/>
        <v>16.5</v>
      </c>
      <c r="Q1743" s="24"/>
      <c r="T1743" s="24" t="s">
        <v>465</v>
      </c>
      <c r="U1743" s="24" t="s">
        <v>699</v>
      </c>
      <c r="V1743" s="24" t="s">
        <v>894</v>
      </c>
    </row>
    <row r="1744" spans="1:22" x14ac:dyDescent="0.2">
      <c r="A1744">
        <v>16</v>
      </c>
      <c r="B1744">
        <v>16</v>
      </c>
      <c r="C1744">
        <v>16</v>
      </c>
      <c r="D1744" s="22" t="s">
        <v>1249</v>
      </c>
      <c r="E1744" s="24" t="s">
        <v>23</v>
      </c>
      <c r="F1744" s="24">
        <v>98</v>
      </c>
      <c r="G1744" s="24">
        <v>93</v>
      </c>
      <c r="H1744" s="24">
        <v>82</v>
      </c>
      <c r="I1744" s="5">
        <v>-21</v>
      </c>
      <c r="J1744" s="4"/>
      <c r="K1744" s="46"/>
      <c r="L1744" s="34">
        <v>98</v>
      </c>
      <c r="M1744" s="34">
        <v>93</v>
      </c>
      <c r="N1744" s="33">
        <v>68.900000000000006</v>
      </c>
      <c r="O1744" s="34">
        <v>126</v>
      </c>
      <c r="P1744" s="4">
        <f t="shared" si="31"/>
        <v>21.6</v>
      </c>
      <c r="Q1744" s="24"/>
      <c r="R1744" s="24"/>
      <c r="T1744" s="24" t="s">
        <v>375</v>
      </c>
      <c r="U1744" s="24" t="s">
        <v>786</v>
      </c>
      <c r="V1744" s="24" t="s">
        <v>784</v>
      </c>
    </row>
    <row r="1745" spans="1:22" x14ac:dyDescent="0.2">
      <c r="A1745">
        <v>17</v>
      </c>
      <c r="D1745" s="22" t="s">
        <v>1265</v>
      </c>
      <c r="E1745" s="24" t="s">
        <v>217</v>
      </c>
      <c r="F1745" s="24"/>
      <c r="G1745" s="24"/>
      <c r="H1745" s="24"/>
      <c r="I1745" s="5">
        <v>7</v>
      </c>
      <c r="J1745" s="4"/>
      <c r="L1745" s="34"/>
      <c r="M1745" s="34"/>
      <c r="N1745" s="33"/>
      <c r="O1745" s="34"/>
      <c r="P1745" s="4"/>
      <c r="Q1745" s="24"/>
      <c r="R1745" s="24"/>
      <c r="T1745" s="24" t="s">
        <v>708</v>
      </c>
      <c r="U1745" s="24" t="s">
        <v>376</v>
      </c>
      <c r="V1745" s="24" t="s">
        <v>736</v>
      </c>
    </row>
    <row r="1746" spans="1:22" x14ac:dyDescent="0.2">
      <c r="A1746">
        <v>18</v>
      </c>
      <c r="B1746">
        <v>17</v>
      </c>
      <c r="C1746">
        <v>17</v>
      </c>
      <c r="D1746" s="22" t="s">
        <v>1270</v>
      </c>
      <c r="E1746" s="24" t="s">
        <v>221</v>
      </c>
      <c r="F1746" s="24">
        <v>87</v>
      </c>
      <c r="G1746" s="24">
        <v>86</v>
      </c>
      <c r="H1746" s="24">
        <v>70</v>
      </c>
      <c r="I1746" s="5">
        <v>49.5</v>
      </c>
      <c r="J1746" s="5"/>
      <c r="K1746" s="29"/>
      <c r="L1746" s="36">
        <v>87</v>
      </c>
      <c r="M1746" s="34">
        <v>86</v>
      </c>
      <c r="N1746" s="33">
        <v>71.099999999999994</v>
      </c>
      <c r="O1746" s="34">
        <v>137</v>
      </c>
      <c r="P1746" s="4">
        <f t="shared" si="31"/>
        <v>12.3</v>
      </c>
      <c r="Q1746" s="24"/>
      <c r="R1746" s="24"/>
      <c r="T1746" s="24" t="s">
        <v>815</v>
      </c>
      <c r="U1746" s="24" t="s">
        <v>378</v>
      </c>
      <c r="V1746" s="24" t="s">
        <v>349</v>
      </c>
    </row>
    <row r="1747" spans="1:22" x14ac:dyDescent="0.2">
      <c r="A1747">
        <v>19</v>
      </c>
      <c r="B1747">
        <v>18</v>
      </c>
      <c r="C1747">
        <v>18</v>
      </c>
      <c r="D1747" s="22" t="s">
        <v>1272</v>
      </c>
      <c r="E1747" s="24" t="s">
        <v>217</v>
      </c>
      <c r="F1747" s="24">
        <v>94</v>
      </c>
      <c r="G1747" s="24">
        <v>93</v>
      </c>
      <c r="H1747" s="24">
        <v>78</v>
      </c>
      <c r="I1747" s="5">
        <v>10.3</v>
      </c>
      <c r="J1747" s="5"/>
      <c r="K1747" s="15"/>
      <c r="L1747" s="36">
        <v>94</v>
      </c>
      <c r="M1747" s="34">
        <v>93</v>
      </c>
      <c r="N1747" s="33">
        <v>69.7</v>
      </c>
      <c r="O1747" s="34">
        <v>130</v>
      </c>
      <c r="P1747" s="4">
        <f t="shared" si="31"/>
        <v>20.3</v>
      </c>
      <c r="Q1747" s="24"/>
      <c r="R1747" s="24"/>
      <c r="T1747" s="24" t="s">
        <v>551</v>
      </c>
      <c r="U1747" s="24" t="s">
        <v>383</v>
      </c>
      <c r="V1747" s="24"/>
    </row>
    <row r="1748" spans="1:22" x14ac:dyDescent="0.2">
      <c r="A1748">
        <v>20</v>
      </c>
      <c r="B1748">
        <v>19</v>
      </c>
      <c r="C1748">
        <v>19</v>
      </c>
      <c r="D1748" s="22" t="s">
        <v>1282</v>
      </c>
      <c r="E1748" s="24" t="s">
        <v>219</v>
      </c>
      <c r="F1748" s="24">
        <v>86</v>
      </c>
      <c r="G1748" s="24">
        <v>86</v>
      </c>
      <c r="H1748" s="24">
        <v>70</v>
      </c>
      <c r="I1748" s="5">
        <v>51.5</v>
      </c>
      <c r="J1748" s="4"/>
      <c r="K1748" s="29" t="s">
        <v>697</v>
      </c>
      <c r="L1748" s="36">
        <v>86</v>
      </c>
      <c r="M1748" s="34">
        <v>86</v>
      </c>
      <c r="N1748" s="33">
        <v>68.900000000000006</v>
      </c>
      <c r="O1748" s="34">
        <v>126</v>
      </c>
      <c r="P1748" s="4">
        <f t="shared" si="31"/>
        <v>15.3</v>
      </c>
      <c r="Q1748" s="24"/>
      <c r="R1748" s="24"/>
      <c r="T1748" s="24" t="s">
        <v>566</v>
      </c>
      <c r="U1748" s="24" t="s">
        <v>1114</v>
      </c>
    </row>
    <row r="1749" spans="1:22" x14ac:dyDescent="0.2">
      <c r="A1749">
        <v>21</v>
      </c>
      <c r="B1749">
        <v>20</v>
      </c>
      <c r="C1749">
        <v>20</v>
      </c>
      <c r="D1749" s="22" t="s">
        <v>1288</v>
      </c>
      <c r="E1749" s="24" t="s">
        <v>221</v>
      </c>
      <c r="F1749" s="24">
        <v>92</v>
      </c>
      <c r="G1749" s="24">
        <v>91</v>
      </c>
      <c r="H1749" s="24">
        <v>75</v>
      </c>
      <c r="I1749" s="5">
        <v>55.1</v>
      </c>
      <c r="J1749" s="4"/>
      <c r="K1749" s="48" t="s">
        <v>104</v>
      </c>
      <c r="L1749" s="36">
        <v>92</v>
      </c>
      <c r="M1749" s="34">
        <v>91</v>
      </c>
      <c r="N1749" s="33">
        <v>71.099999999999994</v>
      </c>
      <c r="O1749" s="34">
        <v>137</v>
      </c>
      <c r="P1749" s="4">
        <f t="shared" si="31"/>
        <v>16.399999999999999</v>
      </c>
      <c r="Q1749" s="24"/>
      <c r="R1749" s="24"/>
      <c r="T1749" s="24" t="s">
        <v>698</v>
      </c>
      <c r="U1749" s="24" t="s">
        <v>706</v>
      </c>
      <c r="V1749" t="s">
        <v>1115</v>
      </c>
    </row>
    <row r="1750" spans="1:22" x14ac:dyDescent="0.2">
      <c r="A1750">
        <v>22</v>
      </c>
      <c r="D1750" s="22" t="s">
        <v>1293</v>
      </c>
      <c r="E1750" s="24" t="s">
        <v>215</v>
      </c>
      <c r="F1750" s="24"/>
      <c r="G1750" s="24"/>
      <c r="H1750" s="24"/>
      <c r="I1750" s="5"/>
      <c r="J1750" s="5"/>
      <c r="K1750" s="13" t="s">
        <v>1301</v>
      </c>
      <c r="L1750" s="34"/>
      <c r="M1750" s="34"/>
      <c r="N1750" s="33"/>
      <c r="O1750" s="34"/>
      <c r="P1750" s="4"/>
      <c r="Q1750" s="24"/>
      <c r="T1750" s="24" t="s">
        <v>1274</v>
      </c>
      <c r="U1750" s="24" t="s">
        <v>707</v>
      </c>
      <c r="V1750" t="s">
        <v>709</v>
      </c>
    </row>
    <row r="1751" spans="1:22" x14ac:dyDescent="0.2">
      <c r="A1751">
        <v>23</v>
      </c>
      <c r="D1751" s="22" t="s">
        <v>1294</v>
      </c>
      <c r="E1751" s="24" t="s">
        <v>221</v>
      </c>
      <c r="F1751" s="24"/>
      <c r="G1751" s="24"/>
      <c r="H1751" s="24"/>
      <c r="I1751" s="5">
        <v>-5.5</v>
      </c>
      <c r="J1751" s="5"/>
      <c r="K1751" s="13" t="s">
        <v>1302</v>
      </c>
      <c r="L1751" s="34"/>
      <c r="M1751" s="34"/>
      <c r="N1751" s="33"/>
      <c r="O1751" s="34"/>
      <c r="P1751" s="4"/>
      <c r="Q1751" s="24"/>
      <c r="T1751" s="24" t="s">
        <v>856</v>
      </c>
      <c r="U1751" s="24" t="s">
        <v>1274</v>
      </c>
      <c r="V1751" t="s">
        <v>819</v>
      </c>
    </row>
    <row r="1752" spans="1:22" x14ac:dyDescent="0.2">
      <c r="A1752">
        <v>24</v>
      </c>
      <c r="B1752">
        <v>21</v>
      </c>
      <c r="C1752">
        <v>21</v>
      </c>
      <c r="D1752" s="22" t="s">
        <v>1313</v>
      </c>
      <c r="E1752" s="24" t="s">
        <v>24</v>
      </c>
      <c r="F1752" s="24">
        <v>87</v>
      </c>
      <c r="G1752" s="24">
        <v>85</v>
      </c>
      <c r="H1752" s="24">
        <v>72</v>
      </c>
      <c r="I1752" s="5">
        <v>-19</v>
      </c>
      <c r="J1752" s="5"/>
      <c r="L1752" s="34">
        <v>87</v>
      </c>
      <c r="M1752" s="34">
        <v>85</v>
      </c>
      <c r="N1752" s="33">
        <v>70</v>
      </c>
      <c r="O1752" s="34">
        <v>123</v>
      </c>
      <c r="P1752" s="4">
        <f t="shared" ref="P1752:P1755" si="32">ROUND(((M1752-N1752)*113/O1752),1)</f>
        <v>13.8</v>
      </c>
      <c r="Q1752" s="24"/>
      <c r="T1752" s="24" t="s">
        <v>772</v>
      </c>
      <c r="U1752" s="24" t="s">
        <v>871</v>
      </c>
      <c r="V1752" s="24"/>
    </row>
    <row r="1753" spans="1:22" x14ac:dyDescent="0.2">
      <c r="A1753">
        <v>25</v>
      </c>
      <c r="B1753">
        <v>22</v>
      </c>
      <c r="C1753">
        <v>22</v>
      </c>
      <c r="D1753" s="22" t="s">
        <v>1332</v>
      </c>
      <c r="E1753" s="24" t="s">
        <v>23</v>
      </c>
      <c r="F1753" s="24">
        <v>98</v>
      </c>
      <c r="G1753" s="24">
        <v>96</v>
      </c>
      <c r="H1753" s="24">
        <v>83</v>
      </c>
      <c r="I1753" s="5">
        <v>-23</v>
      </c>
      <c r="J1753" s="5"/>
      <c r="K1753" s="48"/>
      <c r="L1753" s="34">
        <v>98</v>
      </c>
      <c r="M1753" s="34">
        <v>96</v>
      </c>
      <c r="N1753" s="33">
        <v>68.900000000000006</v>
      </c>
      <c r="O1753" s="34">
        <v>126</v>
      </c>
      <c r="P1753" s="4">
        <f t="shared" si="32"/>
        <v>24.3</v>
      </c>
      <c r="Q1753" s="24"/>
      <c r="T1753" s="24" t="s">
        <v>1135</v>
      </c>
      <c r="U1753" s="24" t="s">
        <v>720</v>
      </c>
      <c r="V1753" s="24" t="s">
        <v>562</v>
      </c>
    </row>
    <row r="1754" spans="1:22" x14ac:dyDescent="0.2">
      <c r="D1754" s="22" t="s">
        <v>1332</v>
      </c>
      <c r="E1754" s="24" t="s">
        <v>22</v>
      </c>
      <c r="F1754" s="24"/>
      <c r="G1754" s="24"/>
      <c r="H1754" s="24"/>
      <c r="I1754" s="5">
        <v>25</v>
      </c>
      <c r="J1754" s="5"/>
      <c r="K1754" s="15" t="s">
        <v>1221</v>
      </c>
      <c r="L1754" s="34"/>
      <c r="M1754" s="34"/>
      <c r="N1754" s="33"/>
      <c r="O1754" s="34"/>
      <c r="P1754" s="4"/>
      <c r="Q1754" s="24"/>
      <c r="T1754" s="24"/>
      <c r="U1754" s="24"/>
      <c r="V1754" s="24"/>
    </row>
    <row r="1755" spans="1:22" x14ac:dyDescent="0.2">
      <c r="A1755">
        <v>26</v>
      </c>
      <c r="B1755">
        <v>23</v>
      </c>
      <c r="C1755">
        <v>23</v>
      </c>
      <c r="D1755" s="22" t="s">
        <v>1349</v>
      </c>
      <c r="E1755" s="24" t="s">
        <v>24</v>
      </c>
      <c r="F1755" s="24">
        <v>89</v>
      </c>
      <c r="G1755" s="24">
        <v>89</v>
      </c>
      <c r="H1755" s="24">
        <v>74</v>
      </c>
      <c r="I1755" s="5">
        <v>2.5</v>
      </c>
      <c r="J1755" s="5"/>
      <c r="K1755" s="29"/>
      <c r="L1755" s="34">
        <v>89</v>
      </c>
      <c r="M1755" s="34">
        <v>89</v>
      </c>
      <c r="N1755" s="33">
        <v>70</v>
      </c>
      <c r="O1755" s="34">
        <v>123</v>
      </c>
      <c r="P1755" s="4">
        <f t="shared" si="32"/>
        <v>17.5</v>
      </c>
      <c r="T1755" s="24" t="s">
        <v>1151</v>
      </c>
      <c r="U1755" s="24" t="s">
        <v>962</v>
      </c>
      <c r="V1755" s="24" t="s">
        <v>1018</v>
      </c>
    </row>
    <row r="1756" spans="1:22" x14ac:dyDescent="0.2">
      <c r="A1756">
        <v>27</v>
      </c>
      <c r="B1756">
        <v>24</v>
      </c>
      <c r="D1756" s="22" t="s">
        <v>1376</v>
      </c>
      <c r="E1756" s="24" t="s">
        <v>24</v>
      </c>
      <c r="F1756" s="24">
        <v>82</v>
      </c>
      <c r="G1756" s="24">
        <v>82</v>
      </c>
      <c r="H1756" s="24"/>
      <c r="I1756" s="5">
        <v>17</v>
      </c>
      <c r="J1756" s="5"/>
      <c r="L1756" s="24"/>
      <c r="M1756" s="24"/>
      <c r="N1756" s="24"/>
      <c r="O1756" s="24"/>
      <c r="P1756" s="33"/>
      <c r="T1756" s="24" t="s">
        <v>735</v>
      </c>
      <c r="U1756" s="24" t="s">
        <v>801</v>
      </c>
      <c r="V1756" s="24"/>
    </row>
    <row r="1757" spans="1:22" x14ac:dyDescent="0.2">
      <c r="A1757">
        <v>28</v>
      </c>
      <c r="B1757">
        <v>25</v>
      </c>
      <c r="D1757" s="22" t="s">
        <v>1378</v>
      </c>
      <c r="E1757" s="24" t="s">
        <v>23</v>
      </c>
      <c r="F1757" s="24">
        <v>96</v>
      </c>
      <c r="G1757" s="24">
        <v>96</v>
      </c>
      <c r="H1757" s="24"/>
      <c r="I1757" s="5">
        <v>-20</v>
      </c>
      <c r="J1757" s="5"/>
      <c r="L1757" s="34"/>
      <c r="M1757" s="34"/>
      <c r="N1757" s="24"/>
      <c r="O1757" s="24"/>
      <c r="P1757" s="4"/>
      <c r="T1757" s="24" t="s">
        <v>722</v>
      </c>
      <c r="U1757" s="24" t="s">
        <v>901</v>
      </c>
      <c r="V1757" s="24"/>
    </row>
    <row r="1758" spans="1:22" x14ac:dyDescent="0.2">
      <c r="A1758">
        <v>29</v>
      </c>
      <c r="B1758">
        <v>26</v>
      </c>
      <c r="D1758" s="22" t="s">
        <v>1392</v>
      </c>
      <c r="E1758" s="24" t="s">
        <v>24</v>
      </c>
      <c r="F1758" s="24">
        <v>88</v>
      </c>
      <c r="G1758" s="24">
        <v>88</v>
      </c>
      <c r="H1758" s="24"/>
      <c r="I1758" s="5">
        <v>-20</v>
      </c>
      <c r="J1758" s="5"/>
      <c r="L1758" s="34"/>
      <c r="M1758" s="34"/>
      <c r="N1758" s="24"/>
      <c r="O1758" s="24"/>
      <c r="P1758" s="4"/>
      <c r="T1758" s="24" t="s">
        <v>788</v>
      </c>
      <c r="U1758" s="24" t="s">
        <v>903</v>
      </c>
      <c r="V1758" s="24" t="s">
        <v>782</v>
      </c>
    </row>
    <row r="1759" spans="1:22" x14ac:dyDescent="0.2">
      <c r="D1759" s="22"/>
      <c r="E1759" s="24"/>
      <c r="F1759" s="24"/>
      <c r="G1759" s="24"/>
      <c r="H1759" s="24"/>
      <c r="I1759" s="5"/>
      <c r="J1759" s="5"/>
      <c r="K1759" s="48"/>
      <c r="L1759" s="34"/>
      <c r="M1759" s="34"/>
      <c r="N1759" s="24"/>
      <c r="O1759" s="24"/>
      <c r="P1759" s="33"/>
    </row>
    <row r="1760" spans="1:22" x14ac:dyDescent="0.2">
      <c r="D1760" s="22"/>
      <c r="E1760" s="24"/>
      <c r="F1760" s="24"/>
      <c r="G1760" s="24"/>
      <c r="H1760" s="24"/>
      <c r="I1760" s="5"/>
      <c r="J1760" s="5"/>
      <c r="L1760" s="34"/>
      <c r="M1760" s="34"/>
      <c r="N1760" s="24"/>
      <c r="O1760" s="24"/>
      <c r="P1760" s="4"/>
      <c r="T1760" s="24"/>
      <c r="U1760" s="24"/>
      <c r="V1760" s="24"/>
    </row>
    <row r="1761" spans="4:22" x14ac:dyDescent="0.2">
      <c r="D1761" s="22"/>
      <c r="E1761" s="24"/>
      <c r="F1761" s="24"/>
      <c r="G1761" s="24"/>
      <c r="H1761" s="24"/>
      <c r="I1761" s="5"/>
      <c r="J1761" s="5"/>
      <c r="L1761" s="34"/>
      <c r="M1761" s="34"/>
      <c r="N1761" s="24"/>
      <c r="O1761" s="24"/>
      <c r="P1761" s="33"/>
      <c r="T1761" s="24"/>
      <c r="U1761" s="24"/>
      <c r="V1761" s="24"/>
    </row>
    <row r="1762" spans="4:22" x14ac:dyDescent="0.2">
      <c r="D1762" s="22"/>
      <c r="E1762" s="24"/>
      <c r="F1762" s="24"/>
      <c r="G1762" s="24"/>
      <c r="H1762" s="24"/>
      <c r="I1762" s="5"/>
      <c r="J1762" s="5"/>
      <c r="L1762" s="18"/>
      <c r="M1762" s="34"/>
      <c r="N1762" s="24"/>
      <c r="O1762" s="24"/>
      <c r="P1762" s="33"/>
      <c r="T1762" s="24"/>
    </row>
    <row r="1763" spans="4:22" x14ac:dyDescent="0.2">
      <c r="D1763" s="22"/>
      <c r="E1763" s="24"/>
      <c r="F1763" s="24"/>
      <c r="G1763" s="24"/>
      <c r="H1763" s="24"/>
      <c r="I1763" s="5"/>
      <c r="J1763" s="5"/>
      <c r="L1763" s="18"/>
      <c r="M1763" s="24"/>
      <c r="P1763" s="33"/>
      <c r="T1763" s="24"/>
      <c r="U1763" s="24"/>
      <c r="V1763" s="24"/>
    </row>
    <row r="1764" spans="4:22" x14ac:dyDescent="0.2">
      <c r="D1764" s="22"/>
      <c r="E1764" s="24"/>
      <c r="F1764" s="24"/>
      <c r="G1764" s="24"/>
      <c r="I1764" s="5"/>
      <c r="J1764" s="5"/>
      <c r="L1764" s="18"/>
      <c r="M1764" s="24"/>
      <c r="P1764" s="4"/>
      <c r="T1764" s="24"/>
      <c r="U1764" s="24"/>
      <c r="V1764" s="24"/>
    </row>
    <row r="1765" spans="4:22" x14ac:dyDescent="0.2">
      <c r="D1765" s="22"/>
      <c r="E1765" s="24"/>
      <c r="F1765" s="24"/>
      <c r="G1765" s="24"/>
      <c r="I1765" s="5"/>
      <c r="J1765" s="5"/>
      <c r="L1765" s="18"/>
      <c r="T1765" s="24"/>
      <c r="U1765" s="24"/>
    </row>
    <row r="1766" spans="4:22" x14ac:dyDescent="0.2">
      <c r="I1766" s="5"/>
      <c r="J1766" s="5"/>
      <c r="L1766" s="18"/>
      <c r="T1766" s="24"/>
      <c r="U1766" s="24"/>
    </row>
    <row r="1767" spans="4:22" x14ac:dyDescent="0.2">
      <c r="I1767" s="5"/>
      <c r="J1767" s="5"/>
      <c r="L1767" s="18"/>
      <c r="T1767" s="24"/>
      <c r="U1767" s="24"/>
      <c r="V1767" s="24"/>
    </row>
    <row r="1768" spans="4:22" x14ac:dyDescent="0.2">
      <c r="I1768" s="5"/>
      <c r="J1768" s="5"/>
      <c r="L1768" s="18"/>
      <c r="T1768" s="24"/>
      <c r="U1768" s="24"/>
      <c r="V1768" s="24"/>
    </row>
    <row r="1769" spans="4:22" x14ac:dyDescent="0.2">
      <c r="I1769" s="5"/>
      <c r="J1769" s="5"/>
      <c r="L1769" s="18"/>
      <c r="T1769" s="24"/>
      <c r="U1769" s="24"/>
      <c r="V1769" s="24"/>
    </row>
    <row r="1770" spans="4:22" x14ac:dyDescent="0.2">
      <c r="I1770" s="5"/>
      <c r="J1770" s="5"/>
      <c r="L1770" s="18"/>
      <c r="T1770" s="24"/>
      <c r="U1770" s="24"/>
      <c r="V1770" s="24"/>
    </row>
    <row r="1771" spans="4:22" x14ac:dyDescent="0.2">
      <c r="I1771" s="5"/>
      <c r="J1771" s="5"/>
      <c r="L1771" s="18"/>
      <c r="T1771" s="24"/>
      <c r="U1771" s="24"/>
      <c r="V1771" s="24"/>
    </row>
    <row r="1772" spans="4:22" x14ac:dyDescent="0.2">
      <c r="I1772" s="5"/>
      <c r="J1772" s="5"/>
      <c r="T1772" s="24"/>
      <c r="U1772" s="24"/>
      <c r="V1772" s="24"/>
    </row>
    <row r="1773" spans="4:22" x14ac:dyDescent="0.2">
      <c r="I1773" s="5"/>
      <c r="J1773" s="5"/>
      <c r="T1773" s="24"/>
      <c r="U1773" s="24"/>
      <c r="V1773" s="24"/>
    </row>
    <row r="1774" spans="4:22" x14ac:dyDescent="0.2">
      <c r="I1774" s="5"/>
      <c r="J1774" s="5"/>
      <c r="T1774" s="24"/>
      <c r="U1774" s="24"/>
    </row>
    <row r="1775" spans="4:22" x14ac:dyDescent="0.2">
      <c r="I1775" s="5"/>
      <c r="J1775" s="5"/>
      <c r="T1775" s="24"/>
      <c r="U1775" s="24"/>
    </row>
    <row r="1776" spans="4:22" x14ac:dyDescent="0.2">
      <c r="I1776" s="5"/>
      <c r="J1776" s="5"/>
      <c r="T1776" s="24"/>
      <c r="U1776" s="24"/>
    </row>
    <row r="1777" spans="9:10" x14ac:dyDescent="0.2">
      <c r="I1777" s="5"/>
      <c r="J1777" s="5"/>
    </row>
    <row r="1778" spans="9:10" x14ac:dyDescent="0.2">
      <c r="I1778" s="5"/>
      <c r="J1778" s="5"/>
    </row>
    <row r="1779" spans="9:10" x14ac:dyDescent="0.2">
      <c r="I1779" s="5"/>
      <c r="J1779" s="5"/>
    </row>
    <row r="1780" spans="9:10" x14ac:dyDescent="0.2">
      <c r="I1780" s="5"/>
      <c r="J1780" s="5"/>
    </row>
    <row r="1781" spans="9:10" x14ac:dyDescent="0.2">
      <c r="I1781" s="5"/>
      <c r="J1781" s="5"/>
    </row>
    <row r="1782" spans="9:10" x14ac:dyDescent="0.2">
      <c r="I1782" s="5"/>
      <c r="J1782" s="5"/>
    </row>
    <row r="1783" spans="9:10" x14ac:dyDescent="0.2">
      <c r="I1783" s="5"/>
      <c r="J1783" s="5"/>
    </row>
    <row r="1784" spans="9:10" x14ac:dyDescent="0.2">
      <c r="I1784" s="5"/>
      <c r="J1784" s="5"/>
    </row>
    <row r="1785" spans="9:10" x14ac:dyDescent="0.2">
      <c r="I1785" s="5"/>
      <c r="J1785" s="5"/>
    </row>
    <row r="1786" spans="9:10" x14ac:dyDescent="0.2">
      <c r="I1786" s="5"/>
      <c r="J1786" s="5"/>
    </row>
    <row r="1787" spans="9:10" x14ac:dyDescent="0.2">
      <c r="I1787" s="5"/>
      <c r="J1787" s="5"/>
    </row>
    <row r="1788" spans="9:10" x14ac:dyDescent="0.2">
      <c r="I1788" s="5"/>
      <c r="J1788" s="5"/>
    </row>
    <row r="1789" spans="9:10" x14ac:dyDescent="0.2">
      <c r="I1789" s="5"/>
      <c r="J1789" s="5"/>
    </row>
    <row r="1790" spans="9:10" x14ac:dyDescent="0.2">
      <c r="I1790" s="5"/>
      <c r="J1790" s="5"/>
    </row>
    <row r="1791" spans="9:10" x14ac:dyDescent="0.2">
      <c r="I1791" s="5"/>
      <c r="J1791" s="5"/>
    </row>
    <row r="1792" spans="9:10" x14ac:dyDescent="0.2">
      <c r="I1792" s="5"/>
      <c r="J1792" s="5"/>
    </row>
    <row r="1793" spans="1:17" x14ac:dyDescent="0.2">
      <c r="I1793" s="5"/>
      <c r="J1793" s="5"/>
    </row>
    <row r="1794" spans="1:17" x14ac:dyDescent="0.2">
      <c r="I1794" s="5"/>
      <c r="J1794" s="5"/>
    </row>
    <row r="1795" spans="1:17" x14ac:dyDescent="0.2">
      <c r="I1795" s="5"/>
      <c r="J1795" s="5"/>
    </row>
    <row r="1796" spans="1:17" x14ac:dyDescent="0.2">
      <c r="I1796" s="5"/>
      <c r="J1796" s="5"/>
    </row>
    <row r="1797" spans="1:17" x14ac:dyDescent="0.2">
      <c r="I1797" s="5"/>
      <c r="J1797" s="5"/>
    </row>
    <row r="1798" spans="1:17" x14ac:dyDescent="0.2">
      <c r="I1798" s="5"/>
      <c r="J1798" s="5"/>
    </row>
    <row r="1799" spans="1:17" x14ac:dyDescent="0.2">
      <c r="I1799" s="5"/>
      <c r="J1799" s="5"/>
    </row>
    <row r="1800" spans="1:17" x14ac:dyDescent="0.2">
      <c r="A1800">
        <f>COUNT(A1709:A1799)</f>
        <v>29</v>
      </c>
      <c r="B1800">
        <f>COUNT(B1709:B1799)</f>
        <v>26</v>
      </c>
      <c r="C1800">
        <f>COUNT(C1709:C1799)</f>
        <v>23</v>
      </c>
      <c r="F1800">
        <f>AVERAGE(F1709:F1799)</f>
        <v>90.15384615384616</v>
      </c>
      <c r="G1800">
        <f>AVERAGE(G1709:G1799)</f>
        <v>89.038461538461533</v>
      </c>
      <c r="H1800">
        <f>AVERAGE(H1709:H1799)</f>
        <v>74.652173913043484</v>
      </c>
      <c r="I1800" s="5">
        <f>SUM(I1706:I1799)</f>
        <v>120.35000000000002</v>
      </c>
      <c r="J1800" s="4">
        <f>SUM(J1706:J1799)</f>
        <v>5</v>
      </c>
      <c r="P1800" s="4">
        <f>SUM(Q1709:Q1718)</f>
        <v>140.79999999999998</v>
      </c>
      <c r="Q1800" s="4">
        <f>(P1800*0.096)-0.05</f>
        <v>13.466799999999997</v>
      </c>
    </row>
    <row r="1801" spans="1:17" ht="18" x14ac:dyDescent="0.25">
      <c r="A1801" s="3" t="s">
        <v>663</v>
      </c>
      <c r="C1801" s="11" t="s">
        <v>204</v>
      </c>
      <c r="D1801" s="22">
        <v>6503732</v>
      </c>
    </row>
    <row r="1802" spans="1:17" x14ac:dyDescent="0.2">
      <c r="A1802" t="s">
        <v>2</v>
      </c>
      <c r="D1802" s="4">
        <v>63</v>
      </c>
      <c r="E1802" t="s">
        <v>3</v>
      </c>
      <c r="F1802" s="4">
        <f>TRUNC(D1802*0.096,1)</f>
        <v>6</v>
      </c>
      <c r="H1802" s="4">
        <f>P1900</f>
        <v>76.899999999999991</v>
      </c>
    </row>
    <row r="1803" spans="1:17" x14ac:dyDescent="0.2">
      <c r="A1803" t="s">
        <v>4</v>
      </c>
      <c r="D1803" s="4">
        <v>67.099999999999994</v>
      </c>
      <c r="E1803" t="s">
        <v>5</v>
      </c>
      <c r="F1803" s="4">
        <f>TRUNC(D1803*0.096,1)</f>
        <v>6.4</v>
      </c>
    </row>
    <row r="1804" spans="1:17" x14ac:dyDescent="0.2">
      <c r="A1804" s="1" t="s">
        <v>9</v>
      </c>
      <c r="B1804" s="1" t="s">
        <v>6</v>
      </c>
      <c r="C1804" s="1" t="s">
        <v>7</v>
      </c>
      <c r="D1804" s="1" t="s">
        <v>10</v>
      </c>
      <c r="E1804" s="1" t="s">
        <v>11</v>
      </c>
      <c r="F1804" s="1" t="s">
        <v>12</v>
      </c>
      <c r="G1804" s="1" t="s">
        <v>13</v>
      </c>
      <c r="H1804" s="1" t="s">
        <v>7</v>
      </c>
      <c r="I1804" s="1" t="s">
        <v>14</v>
      </c>
      <c r="J1804" s="1" t="s">
        <v>258</v>
      </c>
      <c r="K1804" s="14" t="s">
        <v>125</v>
      </c>
      <c r="L1804" s="14" t="s">
        <v>12</v>
      </c>
      <c r="M1804" s="1" t="s">
        <v>13</v>
      </c>
      <c r="N1804" s="1" t="s">
        <v>15</v>
      </c>
      <c r="O1804" s="1" t="s">
        <v>16</v>
      </c>
      <c r="P1804" s="1" t="s">
        <v>18</v>
      </c>
      <c r="Q1804" s="1" t="s">
        <v>225</v>
      </c>
    </row>
    <row r="1806" spans="1:17" x14ac:dyDescent="0.2">
      <c r="D1806" s="2"/>
      <c r="E1806" t="s">
        <v>20</v>
      </c>
      <c r="I1806" s="5">
        <v>0</v>
      </c>
      <c r="J1806" s="5"/>
      <c r="K1806" s="14"/>
      <c r="L1806" s="4"/>
    </row>
    <row r="1807" spans="1:17" x14ac:dyDescent="0.2">
      <c r="E1807" t="s">
        <v>21</v>
      </c>
      <c r="I1807" s="5">
        <v>-12</v>
      </c>
      <c r="J1807" s="5"/>
      <c r="L1807" s="1"/>
    </row>
    <row r="1808" spans="1:17" x14ac:dyDescent="0.2">
      <c r="E1808" t="s">
        <v>22</v>
      </c>
      <c r="I1808" s="5">
        <v>0</v>
      </c>
      <c r="J1808" s="5"/>
      <c r="L1808" s="23"/>
      <c r="M1808" s="24"/>
      <c r="N1808" s="24"/>
      <c r="O1808" s="24"/>
      <c r="P1808" s="24"/>
      <c r="Q1808" s="24"/>
    </row>
    <row r="1809" spans="1:22" x14ac:dyDescent="0.2">
      <c r="D1809" s="2" t="s">
        <v>665</v>
      </c>
      <c r="E1809" s="24" t="s">
        <v>492</v>
      </c>
      <c r="F1809" s="24"/>
      <c r="G1809" s="24"/>
      <c r="H1809" s="24"/>
      <c r="I1809" s="5"/>
      <c r="J1809" s="5"/>
      <c r="L1809" s="22">
        <v>87</v>
      </c>
      <c r="M1809" s="24">
        <v>85</v>
      </c>
      <c r="N1809" s="24">
        <v>69.2</v>
      </c>
      <c r="O1809" s="24">
        <v>118</v>
      </c>
      <c r="P1809" s="33">
        <f t="shared" ref="P1809:P1823" si="33">ROUND(((M1809-N1809)*113/O1809),1)</f>
        <v>15.1</v>
      </c>
      <c r="Q1809" s="4">
        <v>4.5999999999999996</v>
      </c>
    </row>
    <row r="1810" spans="1:22" x14ac:dyDescent="0.2">
      <c r="D1810" s="2" t="s">
        <v>671</v>
      </c>
      <c r="E1810" s="24" t="s">
        <v>26</v>
      </c>
      <c r="F1810" s="24"/>
      <c r="G1810" s="24"/>
      <c r="H1810" s="24"/>
      <c r="I1810" s="5"/>
      <c r="J1810" s="5"/>
      <c r="L1810" s="22">
        <v>85</v>
      </c>
      <c r="M1810" s="24">
        <v>84</v>
      </c>
      <c r="N1810" s="24">
        <v>70.2</v>
      </c>
      <c r="O1810" s="24">
        <v>128</v>
      </c>
      <c r="P1810" s="33">
        <f t="shared" si="33"/>
        <v>12.2</v>
      </c>
      <c r="Q1810" s="4">
        <v>6.4</v>
      </c>
    </row>
    <row r="1811" spans="1:22" x14ac:dyDescent="0.2">
      <c r="D1811" s="2" t="s">
        <v>678</v>
      </c>
      <c r="E1811" s="24" t="s">
        <v>24</v>
      </c>
      <c r="F1811" s="24"/>
      <c r="G1811" s="24"/>
      <c r="H1811" s="24"/>
      <c r="I1811" s="5"/>
      <c r="J1811" s="5"/>
      <c r="L1811" s="22">
        <v>75</v>
      </c>
      <c r="M1811" s="24">
        <v>75</v>
      </c>
      <c r="N1811" s="24">
        <v>70</v>
      </c>
      <c r="O1811" s="24">
        <v>123</v>
      </c>
      <c r="P1811" s="33">
        <f t="shared" si="33"/>
        <v>4.5999999999999996</v>
      </c>
      <c r="Q1811" s="4">
        <v>6.7</v>
      </c>
      <c r="R1811" s="4">
        <f>Q1809+Q1810+Q1811+Q1812+Q1813</f>
        <v>33.6</v>
      </c>
      <c r="S1811" s="4">
        <f>R1811*10/5</f>
        <v>67.2</v>
      </c>
    </row>
    <row r="1812" spans="1:22" x14ac:dyDescent="0.2">
      <c r="D1812" s="23" t="s">
        <v>681</v>
      </c>
      <c r="E1812" s="24" t="s">
        <v>492</v>
      </c>
      <c r="F1812" s="24"/>
      <c r="G1812" s="24"/>
      <c r="H1812" s="24"/>
      <c r="I1812" s="5"/>
      <c r="J1812" s="5"/>
      <c r="K1812" s="29"/>
      <c r="L1812" s="22">
        <v>77</v>
      </c>
      <c r="M1812" s="24">
        <v>77</v>
      </c>
      <c r="N1812" s="24">
        <v>69.2</v>
      </c>
      <c r="O1812" s="24">
        <v>118</v>
      </c>
      <c r="P1812" s="33">
        <f t="shared" si="33"/>
        <v>7.5</v>
      </c>
      <c r="Q1812" s="4">
        <v>7.5</v>
      </c>
      <c r="R1812" s="4"/>
    </row>
    <row r="1813" spans="1:22" x14ac:dyDescent="0.2">
      <c r="D1813" s="23" t="s">
        <v>683</v>
      </c>
      <c r="E1813" s="24" t="s">
        <v>23</v>
      </c>
      <c r="F1813" s="24"/>
      <c r="G1813" s="24"/>
      <c r="H1813" s="24"/>
      <c r="I1813" s="5"/>
      <c r="J1813" s="5"/>
      <c r="L1813" s="35">
        <v>88</v>
      </c>
      <c r="M1813" s="24">
        <v>86</v>
      </c>
      <c r="N1813" s="24">
        <v>68.900000000000006</v>
      </c>
      <c r="O1813" s="24">
        <v>126</v>
      </c>
      <c r="P1813" s="33">
        <f t="shared" si="33"/>
        <v>15.3</v>
      </c>
      <c r="Q1813" s="4">
        <v>8.4</v>
      </c>
      <c r="R1813" s="4"/>
    </row>
    <row r="1814" spans="1:22" x14ac:dyDescent="0.2">
      <c r="D1814" s="23" t="s">
        <v>685</v>
      </c>
      <c r="E1814" s="24" t="s">
        <v>492</v>
      </c>
      <c r="F1814" s="24"/>
      <c r="G1814" s="24"/>
      <c r="H1814" s="24"/>
      <c r="I1814" s="5"/>
      <c r="J1814" s="5"/>
      <c r="L1814" s="36">
        <v>85</v>
      </c>
      <c r="M1814" s="24">
        <v>82</v>
      </c>
      <c r="N1814" s="24">
        <v>69.2</v>
      </c>
      <c r="O1814" s="24">
        <v>118</v>
      </c>
      <c r="P1814" s="33">
        <f t="shared" si="33"/>
        <v>12.3</v>
      </c>
      <c r="Q1814" s="4">
        <v>8.6999999999999993</v>
      </c>
    </row>
    <row r="1815" spans="1:22" x14ac:dyDescent="0.2">
      <c r="A1815">
        <v>1</v>
      </c>
      <c r="B1815">
        <v>1</v>
      </c>
      <c r="D1815" s="23" t="s">
        <v>781</v>
      </c>
      <c r="E1815" s="24" t="s">
        <v>24</v>
      </c>
      <c r="F1815" s="24">
        <v>84</v>
      </c>
      <c r="G1815" s="24">
        <v>84</v>
      </c>
      <c r="I1815" s="5">
        <v>-17</v>
      </c>
      <c r="J1815" s="5"/>
      <c r="L1815" s="36"/>
      <c r="M1815" s="24"/>
      <c r="N1815" s="24"/>
      <c r="O1815" s="24"/>
      <c r="P1815" s="33"/>
      <c r="Q1815" s="4">
        <v>10.1</v>
      </c>
      <c r="T1815" t="s">
        <v>345</v>
      </c>
      <c r="U1815" t="s">
        <v>465</v>
      </c>
      <c r="V1815" t="s">
        <v>343</v>
      </c>
    </row>
    <row r="1816" spans="1:22" x14ac:dyDescent="0.2">
      <c r="A1816">
        <v>2</v>
      </c>
      <c r="B1816">
        <v>2</v>
      </c>
      <c r="C1816">
        <v>1</v>
      </c>
      <c r="D1816" s="23" t="s">
        <v>865</v>
      </c>
      <c r="E1816" s="24" t="s">
        <v>24</v>
      </c>
      <c r="F1816" s="24">
        <v>81</v>
      </c>
      <c r="G1816" s="24">
        <v>81</v>
      </c>
      <c r="H1816" s="24">
        <v>74</v>
      </c>
      <c r="I1816" s="5">
        <v>-10.75</v>
      </c>
      <c r="J1816" s="5"/>
      <c r="L1816" s="36">
        <v>81</v>
      </c>
      <c r="M1816" s="24">
        <v>81</v>
      </c>
      <c r="N1816" s="24">
        <v>70</v>
      </c>
      <c r="O1816" s="24">
        <v>123</v>
      </c>
      <c r="P1816" s="33">
        <f t="shared" si="33"/>
        <v>10.1</v>
      </c>
      <c r="Q1816" s="4">
        <v>12.2</v>
      </c>
      <c r="T1816" t="s">
        <v>384</v>
      </c>
      <c r="U1816" t="s">
        <v>380</v>
      </c>
      <c r="V1816" t="s">
        <v>348</v>
      </c>
    </row>
    <row r="1817" spans="1:22" x14ac:dyDescent="0.2">
      <c r="A1817">
        <v>3</v>
      </c>
      <c r="B1817">
        <v>3</v>
      </c>
      <c r="C1817">
        <v>2</v>
      </c>
      <c r="D1817" s="23" t="s">
        <v>880</v>
      </c>
      <c r="E1817" s="24" t="s">
        <v>26</v>
      </c>
      <c r="F1817" s="24">
        <v>81</v>
      </c>
      <c r="G1817" s="24">
        <v>80</v>
      </c>
      <c r="H1817" s="24">
        <v>74</v>
      </c>
      <c r="I1817" s="5">
        <v>7</v>
      </c>
      <c r="J1817" s="5"/>
      <c r="L1817" s="18">
        <v>81</v>
      </c>
      <c r="M1817" s="24">
        <v>80</v>
      </c>
      <c r="N1817" s="24">
        <v>70.2</v>
      </c>
      <c r="O1817" s="24">
        <v>128</v>
      </c>
      <c r="P1817" s="33">
        <f t="shared" si="33"/>
        <v>8.6999999999999993</v>
      </c>
      <c r="Q1817" s="4">
        <v>12.3</v>
      </c>
      <c r="T1817" t="s">
        <v>375</v>
      </c>
      <c r="U1817" t="s">
        <v>397</v>
      </c>
      <c r="V1817" t="s">
        <v>346</v>
      </c>
    </row>
    <row r="1818" spans="1:22" x14ac:dyDescent="0.2">
      <c r="A1818">
        <v>4</v>
      </c>
      <c r="B1818">
        <v>4</v>
      </c>
      <c r="C1818">
        <v>3</v>
      </c>
      <c r="D1818" s="23" t="s">
        <v>889</v>
      </c>
      <c r="E1818" s="24" t="s">
        <v>461</v>
      </c>
      <c r="F1818" s="24">
        <v>78</v>
      </c>
      <c r="G1818" s="24">
        <v>77</v>
      </c>
      <c r="H1818" s="24">
        <v>71</v>
      </c>
      <c r="I1818" s="5">
        <v>44</v>
      </c>
      <c r="J1818" s="5"/>
      <c r="K1818" s="13" t="s">
        <v>697</v>
      </c>
      <c r="L1818" s="36">
        <v>78</v>
      </c>
      <c r="M1818" s="24">
        <v>77</v>
      </c>
      <c r="N1818" s="24">
        <v>69.599999999999994</v>
      </c>
      <c r="O1818" s="24">
        <v>124</v>
      </c>
      <c r="P1818" s="33">
        <f t="shared" si="33"/>
        <v>6.7</v>
      </c>
      <c r="Q1818" s="4">
        <v>12.3</v>
      </c>
      <c r="T1818" t="s">
        <v>786</v>
      </c>
      <c r="U1818" t="s">
        <v>351</v>
      </c>
    </row>
    <row r="1819" spans="1:22" x14ac:dyDescent="0.2">
      <c r="A1819">
        <v>5</v>
      </c>
      <c r="B1819">
        <v>5</v>
      </c>
      <c r="C1819">
        <v>4</v>
      </c>
      <c r="D1819" s="23" t="s">
        <v>892</v>
      </c>
      <c r="E1819" s="24" t="s">
        <v>492</v>
      </c>
      <c r="F1819" s="24">
        <v>82</v>
      </c>
      <c r="G1819" s="24">
        <v>82</v>
      </c>
      <c r="H1819" s="24">
        <v>76</v>
      </c>
      <c r="I1819" s="5">
        <v>-10.3</v>
      </c>
      <c r="J1819" s="5"/>
      <c r="L1819" s="18">
        <v>82</v>
      </c>
      <c r="M1819" s="24">
        <v>82</v>
      </c>
      <c r="N1819" s="24">
        <v>69.2</v>
      </c>
      <c r="O1819" s="24">
        <v>118</v>
      </c>
      <c r="P1819" s="33">
        <f t="shared" si="33"/>
        <v>12.3</v>
      </c>
      <c r="Q1819" s="4">
        <v>13.8</v>
      </c>
      <c r="T1819" s="24" t="s">
        <v>401</v>
      </c>
      <c r="U1819" s="24" t="s">
        <v>891</v>
      </c>
    </row>
    <row r="1820" spans="1:22" x14ac:dyDescent="0.2">
      <c r="A1820">
        <v>6</v>
      </c>
      <c r="B1820">
        <v>6</v>
      </c>
      <c r="C1820">
        <v>5</v>
      </c>
      <c r="D1820" s="23" t="s">
        <v>926</v>
      </c>
      <c r="E1820" s="24" t="s">
        <v>24</v>
      </c>
      <c r="F1820" s="24">
        <v>77</v>
      </c>
      <c r="G1820" s="24">
        <v>77</v>
      </c>
      <c r="H1820" s="24">
        <v>70</v>
      </c>
      <c r="I1820" s="5">
        <v>7.95</v>
      </c>
      <c r="J1820" s="5"/>
      <c r="K1820" s="29"/>
      <c r="L1820" s="18">
        <v>77</v>
      </c>
      <c r="M1820" s="24">
        <v>77</v>
      </c>
      <c r="N1820" s="24">
        <v>70</v>
      </c>
      <c r="O1820" s="24">
        <v>123</v>
      </c>
      <c r="P1820" s="33">
        <f t="shared" si="33"/>
        <v>6.4</v>
      </c>
      <c r="Q1820" s="4">
        <v>15.1</v>
      </c>
      <c r="R1820" s="24"/>
      <c r="S1820" s="4"/>
      <c r="T1820" s="24" t="s">
        <v>861</v>
      </c>
      <c r="U1820" s="24" t="s">
        <v>370</v>
      </c>
    </row>
    <row r="1821" spans="1:22" x14ac:dyDescent="0.2">
      <c r="A1821">
        <v>7</v>
      </c>
      <c r="B1821">
        <v>7</v>
      </c>
      <c r="C1821">
        <v>6</v>
      </c>
      <c r="D1821" s="23" t="s">
        <v>941</v>
      </c>
      <c r="E1821" s="24" t="s">
        <v>492</v>
      </c>
      <c r="F1821" s="24">
        <v>78</v>
      </c>
      <c r="G1821" s="24">
        <v>78</v>
      </c>
      <c r="H1821" s="24">
        <v>71</v>
      </c>
      <c r="I1821" s="5">
        <v>11.75</v>
      </c>
      <c r="J1821" s="5"/>
      <c r="L1821" s="18">
        <v>78</v>
      </c>
      <c r="M1821" s="24">
        <v>78</v>
      </c>
      <c r="N1821" s="24">
        <v>69.2</v>
      </c>
      <c r="O1821" s="24">
        <v>118</v>
      </c>
      <c r="P1821" s="33">
        <f t="shared" si="33"/>
        <v>8.4</v>
      </c>
      <c r="Q1821" s="4">
        <v>15.3</v>
      </c>
      <c r="T1821" s="24" t="s">
        <v>960</v>
      </c>
      <c r="U1821" s="24" t="s">
        <v>886</v>
      </c>
      <c r="V1821" t="s">
        <v>344</v>
      </c>
    </row>
    <row r="1822" spans="1:22" x14ac:dyDescent="0.2">
      <c r="A1822">
        <v>8</v>
      </c>
      <c r="B1822">
        <v>8</v>
      </c>
      <c r="C1822">
        <v>7</v>
      </c>
      <c r="D1822" s="22" t="s">
        <v>976</v>
      </c>
      <c r="E1822" s="24" t="s">
        <v>184</v>
      </c>
      <c r="F1822" s="24">
        <v>87</v>
      </c>
      <c r="G1822" s="24">
        <v>87</v>
      </c>
      <c r="H1822" s="24">
        <v>80</v>
      </c>
      <c r="I1822" s="5">
        <v>-7.5</v>
      </c>
      <c r="J1822" s="5"/>
      <c r="K1822" s="15"/>
      <c r="L1822" s="34">
        <v>87</v>
      </c>
      <c r="M1822" s="18">
        <v>87</v>
      </c>
      <c r="N1822" s="4">
        <v>69.3</v>
      </c>
      <c r="O1822" s="18">
        <v>123</v>
      </c>
      <c r="P1822" s="33">
        <f t="shared" si="33"/>
        <v>16.3</v>
      </c>
      <c r="Q1822" s="4">
        <v>16.3</v>
      </c>
      <c r="T1822" s="24" t="s">
        <v>581</v>
      </c>
      <c r="U1822" s="24" t="s">
        <v>374</v>
      </c>
      <c r="V1822" t="s">
        <v>883</v>
      </c>
    </row>
    <row r="1823" spans="1:22" x14ac:dyDescent="0.2">
      <c r="A1823">
        <v>9</v>
      </c>
      <c r="B1823">
        <v>9</v>
      </c>
      <c r="C1823">
        <v>8</v>
      </c>
      <c r="D1823" s="22" t="s">
        <v>1125</v>
      </c>
      <c r="E1823" s="24" t="s">
        <v>185</v>
      </c>
      <c r="F1823" s="24">
        <v>87</v>
      </c>
      <c r="G1823" s="24">
        <v>84</v>
      </c>
      <c r="H1823" s="24">
        <v>80</v>
      </c>
      <c r="I1823" s="5">
        <v>-14</v>
      </c>
      <c r="J1823" s="5"/>
      <c r="L1823" s="18">
        <v>87</v>
      </c>
      <c r="M1823" s="24">
        <v>84</v>
      </c>
      <c r="N1823" s="24">
        <v>69</v>
      </c>
      <c r="O1823" s="24">
        <v>123</v>
      </c>
      <c r="P1823" s="33">
        <f t="shared" si="33"/>
        <v>13.8</v>
      </c>
      <c r="Q1823" s="4"/>
      <c r="T1823" s="24" t="s">
        <v>551</v>
      </c>
      <c r="U1823" s="24" t="s">
        <v>1127</v>
      </c>
      <c r="V1823" s="24"/>
    </row>
    <row r="1824" spans="1:22" x14ac:dyDescent="0.2">
      <c r="D1824" s="23"/>
      <c r="E1824" s="24"/>
      <c r="F1824" s="24"/>
      <c r="G1824" s="24"/>
      <c r="H1824" s="24"/>
      <c r="I1824" s="5"/>
      <c r="J1824" s="5"/>
      <c r="L1824" s="18"/>
      <c r="M1824" s="24"/>
      <c r="N1824" s="24"/>
      <c r="O1824" s="24"/>
      <c r="P1824" s="33"/>
      <c r="Q1824" s="4"/>
      <c r="T1824" s="24"/>
      <c r="U1824" s="24"/>
      <c r="V1824" s="24"/>
    </row>
    <row r="1825" spans="4:22" x14ac:dyDescent="0.2">
      <c r="D1825" s="23"/>
      <c r="E1825" s="24"/>
      <c r="F1825" s="24"/>
      <c r="G1825" s="24"/>
      <c r="H1825" s="24"/>
      <c r="I1825" s="5"/>
      <c r="J1825" s="5"/>
      <c r="L1825" s="18"/>
      <c r="M1825" s="24"/>
      <c r="N1825" s="24"/>
      <c r="O1825" s="24"/>
      <c r="P1825" s="33"/>
      <c r="Q1825" s="4"/>
      <c r="T1825" s="24"/>
      <c r="U1825" s="24"/>
      <c r="V1825" s="24"/>
    </row>
    <row r="1826" spans="4:22" x14ac:dyDescent="0.2">
      <c r="D1826" s="23"/>
      <c r="E1826" s="24"/>
      <c r="F1826" s="24"/>
      <c r="G1826" s="24"/>
      <c r="H1826" s="24"/>
      <c r="I1826" s="5"/>
      <c r="J1826" s="5"/>
      <c r="L1826" s="18"/>
      <c r="M1826" s="24"/>
      <c r="N1826" s="24"/>
      <c r="O1826" s="24"/>
      <c r="P1826" s="33"/>
      <c r="Q1826" s="4"/>
    </row>
    <row r="1827" spans="4:22" x14ac:dyDescent="0.2">
      <c r="D1827" s="23"/>
      <c r="E1827" s="24"/>
      <c r="F1827" s="24"/>
      <c r="G1827" s="24"/>
      <c r="H1827" s="24"/>
      <c r="I1827" s="5"/>
      <c r="J1827" s="5"/>
      <c r="L1827" s="18"/>
      <c r="M1827" s="24"/>
      <c r="N1827" s="24"/>
      <c r="O1827" s="24"/>
      <c r="P1827" s="33"/>
      <c r="Q1827" s="4"/>
    </row>
    <row r="1828" spans="4:22" x14ac:dyDescent="0.2">
      <c r="D1828" s="23"/>
      <c r="E1828" s="24"/>
      <c r="F1828" s="24"/>
      <c r="G1828" s="24"/>
      <c r="H1828" s="24"/>
      <c r="I1828" s="5"/>
      <c r="J1828" s="5"/>
      <c r="L1828" s="34"/>
      <c r="M1828" s="24"/>
      <c r="N1828" s="24"/>
      <c r="O1828" s="24"/>
      <c r="P1828" s="4"/>
      <c r="Q1828" s="4"/>
    </row>
    <row r="1829" spans="4:22" x14ac:dyDescent="0.2">
      <c r="D1829" s="23"/>
      <c r="E1829" s="24"/>
      <c r="F1829" s="24"/>
      <c r="G1829" s="24"/>
      <c r="H1829" s="24"/>
      <c r="I1829" s="5"/>
      <c r="J1829" s="5"/>
      <c r="L1829" s="34"/>
      <c r="M1829" s="24"/>
      <c r="N1829" s="24"/>
      <c r="O1829" s="24"/>
      <c r="P1829" s="4"/>
      <c r="Q1829" s="4"/>
    </row>
    <row r="1830" spans="4:22" x14ac:dyDescent="0.2">
      <c r="D1830" s="23"/>
      <c r="E1830" s="24"/>
      <c r="F1830" s="24"/>
      <c r="G1830" s="24"/>
      <c r="H1830" s="24"/>
      <c r="I1830" s="5"/>
      <c r="J1830" s="5"/>
      <c r="L1830" s="22"/>
      <c r="M1830" s="24"/>
      <c r="N1830" s="24"/>
      <c r="O1830" s="24"/>
      <c r="P1830" s="33"/>
      <c r="Q1830" s="24"/>
    </row>
    <row r="1831" spans="4:22" x14ac:dyDescent="0.2">
      <c r="D1831" s="23"/>
      <c r="E1831" s="24"/>
      <c r="F1831" s="24"/>
      <c r="G1831" s="24"/>
      <c r="H1831" s="24"/>
      <c r="I1831" s="5"/>
      <c r="J1831" s="5"/>
      <c r="L1831" s="36"/>
      <c r="M1831" s="24"/>
      <c r="N1831" s="24"/>
      <c r="O1831" s="24"/>
      <c r="P1831" s="4"/>
      <c r="Q1831" s="24"/>
    </row>
    <row r="1832" spans="4:22" x14ac:dyDescent="0.2">
      <c r="D1832" s="23"/>
      <c r="E1832" s="24"/>
      <c r="F1832" s="24"/>
      <c r="G1832" s="24"/>
      <c r="H1832" s="24"/>
      <c r="I1832" s="5"/>
      <c r="J1832" s="5"/>
      <c r="L1832" s="36"/>
      <c r="M1832" s="24"/>
      <c r="N1832" s="24"/>
      <c r="O1832" s="24"/>
      <c r="P1832" s="33"/>
      <c r="Q1832" s="24"/>
    </row>
    <row r="1833" spans="4:22" x14ac:dyDescent="0.2">
      <c r="D1833" s="23"/>
      <c r="E1833" s="24"/>
      <c r="F1833" s="24"/>
      <c r="G1833" s="24"/>
      <c r="H1833" s="24"/>
      <c r="I1833" s="5"/>
      <c r="J1833" s="5"/>
      <c r="L1833" s="24"/>
      <c r="M1833" s="24"/>
      <c r="N1833" s="24"/>
      <c r="O1833" s="24"/>
      <c r="P1833" s="33"/>
      <c r="Q1833" s="24"/>
    </row>
    <row r="1834" spans="4:22" x14ac:dyDescent="0.2">
      <c r="D1834" s="23"/>
      <c r="E1834" s="24"/>
      <c r="F1834" s="24"/>
      <c r="G1834" s="24"/>
      <c r="H1834" s="24"/>
      <c r="I1834" s="5"/>
      <c r="J1834" s="5"/>
      <c r="L1834" s="22"/>
      <c r="M1834" s="24"/>
      <c r="N1834" s="24"/>
      <c r="O1834" s="24"/>
      <c r="P1834" s="33"/>
      <c r="Q1834" s="24"/>
    </row>
    <row r="1835" spans="4:22" x14ac:dyDescent="0.2">
      <c r="D1835" s="23"/>
      <c r="E1835" s="24"/>
      <c r="F1835" s="24"/>
      <c r="G1835" s="24"/>
      <c r="H1835" s="24"/>
      <c r="I1835" s="5"/>
      <c r="J1835" s="5"/>
      <c r="L1835" s="22"/>
      <c r="M1835" s="24"/>
      <c r="N1835" s="24"/>
      <c r="O1835" s="24"/>
      <c r="P1835" s="33"/>
      <c r="Q1835" s="24"/>
    </row>
    <row r="1836" spans="4:22" x14ac:dyDescent="0.2">
      <c r="D1836" s="23"/>
      <c r="E1836" s="24"/>
      <c r="F1836" s="24"/>
      <c r="G1836" s="24"/>
      <c r="H1836" s="24"/>
      <c r="I1836" s="5"/>
      <c r="J1836" s="5"/>
      <c r="L1836" s="22"/>
      <c r="M1836" s="24"/>
      <c r="N1836" s="24"/>
      <c r="O1836" s="24"/>
      <c r="P1836" s="33"/>
      <c r="Q1836" s="24"/>
    </row>
    <row r="1837" spans="4:22" x14ac:dyDescent="0.2">
      <c r="D1837" s="23"/>
      <c r="E1837" s="24"/>
      <c r="F1837" s="24"/>
      <c r="G1837" s="24"/>
      <c r="H1837" s="24"/>
      <c r="I1837" s="5"/>
      <c r="J1837" s="5"/>
      <c r="L1837" s="22"/>
      <c r="M1837" s="24"/>
      <c r="N1837" s="24"/>
      <c r="O1837" s="24"/>
      <c r="P1837" s="33"/>
      <c r="Q1837" s="24"/>
    </row>
    <row r="1838" spans="4:22" x14ac:dyDescent="0.2">
      <c r="D1838" s="23"/>
      <c r="E1838" s="24"/>
      <c r="F1838" s="24"/>
      <c r="G1838" s="24"/>
      <c r="H1838" s="24"/>
      <c r="I1838" s="5"/>
      <c r="J1838" s="5"/>
      <c r="L1838" s="22"/>
      <c r="M1838" s="24"/>
      <c r="N1838" s="24"/>
      <c r="O1838" s="24"/>
      <c r="P1838" s="33"/>
      <c r="Q1838" s="24"/>
    </row>
    <row r="1839" spans="4:22" x14ac:dyDescent="0.2">
      <c r="D1839" s="23"/>
      <c r="E1839" s="24"/>
      <c r="F1839" s="24"/>
      <c r="G1839" s="24"/>
      <c r="H1839" s="24"/>
      <c r="I1839" s="5"/>
      <c r="J1839" s="5"/>
      <c r="L1839" s="22"/>
      <c r="M1839" s="24"/>
      <c r="N1839" s="24"/>
      <c r="O1839" s="24"/>
      <c r="P1839" s="33"/>
      <c r="Q1839" s="24"/>
    </row>
    <row r="1840" spans="4:22" x14ac:dyDescent="0.2">
      <c r="D1840" s="23"/>
      <c r="E1840" s="24"/>
      <c r="F1840" s="24"/>
      <c r="G1840" s="24"/>
      <c r="H1840" s="24"/>
      <c r="I1840" s="5"/>
      <c r="J1840" s="5"/>
      <c r="L1840" s="22"/>
      <c r="M1840" s="24"/>
      <c r="N1840" s="24"/>
      <c r="O1840" s="24"/>
      <c r="P1840" s="33"/>
      <c r="Q1840" s="24"/>
    </row>
    <row r="1841" spans="4:17" x14ac:dyDescent="0.2">
      <c r="D1841" s="23"/>
      <c r="E1841" s="24"/>
      <c r="F1841" s="24"/>
      <c r="G1841" s="24"/>
      <c r="H1841" s="24"/>
      <c r="I1841" s="5"/>
      <c r="J1841" s="5"/>
      <c r="L1841" s="22"/>
      <c r="M1841" s="24"/>
      <c r="N1841" s="24"/>
      <c r="O1841" s="24"/>
      <c r="P1841" s="33"/>
      <c r="Q1841" s="24"/>
    </row>
    <row r="1842" spans="4:17" x14ac:dyDescent="0.2">
      <c r="D1842" s="23"/>
      <c r="E1842" s="24"/>
      <c r="F1842" s="24"/>
      <c r="G1842" s="24"/>
      <c r="H1842" s="24"/>
      <c r="I1842" s="5"/>
      <c r="J1842" s="5"/>
      <c r="L1842" s="22"/>
      <c r="M1842" s="24"/>
      <c r="N1842" s="24"/>
      <c r="O1842" s="24"/>
      <c r="P1842" s="33"/>
      <c r="Q1842" s="24"/>
    </row>
    <row r="1843" spans="4:17" x14ac:dyDescent="0.2">
      <c r="D1843" s="23"/>
      <c r="E1843" s="24"/>
      <c r="F1843" s="24"/>
      <c r="G1843" s="24"/>
      <c r="H1843" s="24"/>
      <c r="I1843" s="5"/>
      <c r="J1843" s="5"/>
      <c r="L1843" s="35"/>
      <c r="M1843" s="24"/>
      <c r="N1843" s="24"/>
      <c r="O1843" s="24"/>
      <c r="P1843" s="33"/>
      <c r="Q1843" s="24"/>
    </row>
    <row r="1844" spans="4:17" x14ac:dyDescent="0.2">
      <c r="D1844" s="23"/>
      <c r="E1844" s="24"/>
      <c r="F1844" s="24"/>
      <c r="G1844" s="24"/>
      <c r="H1844" s="24"/>
      <c r="I1844" s="5"/>
      <c r="J1844" s="5"/>
      <c r="L1844" s="36"/>
      <c r="M1844" s="24"/>
      <c r="N1844" s="24"/>
      <c r="O1844" s="24"/>
      <c r="P1844" s="33"/>
      <c r="Q1844" s="24"/>
    </row>
    <row r="1845" spans="4:17" x14ac:dyDescent="0.2">
      <c r="D1845" s="23"/>
      <c r="E1845" s="24"/>
      <c r="F1845" s="24"/>
      <c r="G1845" s="24"/>
      <c r="H1845" s="24"/>
      <c r="I1845" s="5"/>
      <c r="J1845" s="5"/>
      <c r="L1845" s="36"/>
      <c r="M1845" s="24"/>
      <c r="N1845" s="24"/>
      <c r="O1845" s="24"/>
      <c r="P1845" s="33"/>
      <c r="Q1845" s="24"/>
    </row>
    <row r="1846" spans="4:17" x14ac:dyDescent="0.2">
      <c r="D1846" s="23"/>
      <c r="E1846" s="24"/>
      <c r="F1846" s="24"/>
      <c r="G1846" s="24"/>
      <c r="H1846" s="24"/>
      <c r="I1846" s="5"/>
      <c r="J1846" s="5"/>
      <c r="L1846" s="36"/>
      <c r="M1846" s="24"/>
      <c r="N1846" s="24"/>
      <c r="O1846" s="24"/>
      <c r="P1846" s="33"/>
      <c r="Q1846" s="24"/>
    </row>
    <row r="1847" spans="4:17" x14ac:dyDescent="0.2">
      <c r="D1847" s="23"/>
      <c r="E1847" s="24"/>
      <c r="F1847" s="24"/>
      <c r="G1847" s="24"/>
      <c r="H1847" s="24"/>
      <c r="I1847" s="5"/>
      <c r="J1847" s="5"/>
      <c r="L1847" s="18"/>
      <c r="M1847" s="24"/>
      <c r="N1847" s="24"/>
      <c r="O1847" s="24"/>
      <c r="P1847" s="33"/>
    </row>
    <row r="1848" spans="4:17" x14ac:dyDescent="0.2">
      <c r="D1848" s="23"/>
      <c r="E1848" s="24"/>
      <c r="F1848" s="24"/>
      <c r="G1848" s="24"/>
      <c r="H1848" s="24"/>
      <c r="I1848" s="5"/>
      <c r="J1848" s="5"/>
      <c r="L1848" s="18"/>
      <c r="M1848" s="24"/>
      <c r="N1848" s="24"/>
      <c r="O1848" s="24"/>
      <c r="P1848" s="33"/>
    </row>
    <row r="1849" spans="4:17" x14ac:dyDescent="0.2">
      <c r="D1849" s="23"/>
      <c r="E1849" s="24"/>
      <c r="F1849" s="24"/>
      <c r="G1849" s="24"/>
      <c r="H1849" s="24"/>
      <c r="I1849" s="5"/>
      <c r="J1849" s="5"/>
      <c r="L1849" s="18"/>
      <c r="M1849" s="24"/>
      <c r="N1849" s="24"/>
      <c r="O1849" s="24"/>
      <c r="P1849" s="33"/>
    </row>
    <row r="1850" spans="4:17" x14ac:dyDescent="0.2">
      <c r="D1850" s="23"/>
      <c r="E1850" s="24"/>
      <c r="F1850" s="24"/>
      <c r="G1850" s="24"/>
      <c r="H1850" s="24"/>
      <c r="I1850" s="5"/>
      <c r="J1850" s="5"/>
      <c r="L1850" s="18"/>
      <c r="M1850" s="24"/>
      <c r="N1850" s="24"/>
      <c r="O1850" s="24"/>
      <c r="P1850" s="33"/>
    </row>
    <row r="1851" spans="4:17" x14ac:dyDescent="0.2">
      <c r="D1851" s="23"/>
      <c r="E1851" s="24"/>
      <c r="F1851" s="24"/>
      <c r="G1851" s="24"/>
      <c r="H1851" s="24"/>
      <c r="I1851" s="5"/>
      <c r="J1851" s="5"/>
      <c r="L1851" s="18"/>
      <c r="M1851" s="24"/>
      <c r="N1851" s="24"/>
      <c r="O1851" s="24"/>
      <c r="P1851" s="33"/>
    </row>
    <row r="1852" spans="4:17" x14ac:dyDescent="0.2">
      <c r="D1852" s="23"/>
      <c r="E1852" s="24"/>
      <c r="F1852" s="24"/>
      <c r="G1852" s="24"/>
      <c r="H1852" s="24"/>
      <c r="I1852" s="5"/>
      <c r="J1852" s="5"/>
      <c r="L1852" s="18"/>
      <c r="M1852" s="24"/>
      <c r="N1852" s="24"/>
      <c r="O1852" s="24"/>
      <c r="P1852" s="33"/>
    </row>
    <row r="1853" spans="4:17" x14ac:dyDescent="0.2">
      <c r="D1853" s="23"/>
      <c r="E1853" s="24"/>
      <c r="F1853" s="24"/>
      <c r="G1853" s="24"/>
      <c r="H1853" s="24"/>
      <c r="I1853" s="5"/>
      <c r="J1853" s="5"/>
      <c r="L1853" s="18"/>
      <c r="M1853" s="24"/>
      <c r="N1853" s="24"/>
      <c r="O1853" s="24"/>
      <c r="P1853" s="33"/>
    </row>
    <row r="1854" spans="4:17" x14ac:dyDescent="0.2">
      <c r="D1854" s="23"/>
      <c r="E1854" s="24"/>
      <c r="F1854" s="24"/>
      <c r="G1854" s="24"/>
      <c r="H1854" s="24"/>
      <c r="I1854" s="5"/>
      <c r="J1854" s="5"/>
      <c r="L1854" s="18"/>
      <c r="M1854" s="24"/>
      <c r="N1854" s="24"/>
      <c r="O1854" s="24"/>
      <c r="P1854" s="33"/>
    </row>
    <row r="1855" spans="4:17" x14ac:dyDescent="0.2">
      <c r="D1855" s="23"/>
      <c r="E1855" s="24"/>
      <c r="F1855" s="24"/>
      <c r="G1855" s="24"/>
      <c r="H1855" s="24"/>
      <c r="I1855" s="5"/>
      <c r="J1855" s="5"/>
      <c r="L1855" s="18"/>
      <c r="M1855" s="24"/>
      <c r="N1855" s="24"/>
      <c r="O1855" s="24"/>
      <c r="P1855" s="33"/>
    </row>
    <row r="1856" spans="4:17" x14ac:dyDescent="0.2">
      <c r="D1856" s="23"/>
      <c r="E1856" s="24"/>
      <c r="F1856" s="24"/>
      <c r="G1856" s="24"/>
      <c r="H1856" s="24"/>
      <c r="I1856" s="5"/>
      <c r="J1856" s="5"/>
      <c r="L1856" s="18"/>
      <c r="M1856" s="24"/>
      <c r="N1856" s="24"/>
      <c r="O1856" s="24"/>
      <c r="P1856" s="33"/>
    </row>
    <row r="1857" spans="4:16" x14ac:dyDescent="0.2">
      <c r="D1857" s="23"/>
      <c r="E1857" s="24"/>
      <c r="F1857" s="24"/>
      <c r="G1857" s="24"/>
      <c r="H1857" s="24"/>
      <c r="I1857" s="5"/>
      <c r="J1857" s="5"/>
      <c r="L1857" s="18"/>
      <c r="M1857" s="24"/>
      <c r="N1857" s="24"/>
      <c r="O1857" s="24"/>
      <c r="P1857" s="33"/>
    </row>
    <row r="1858" spans="4:16" x14ac:dyDescent="0.2">
      <c r="D1858" s="23"/>
      <c r="E1858" s="24"/>
      <c r="F1858" s="24"/>
      <c r="G1858" s="24"/>
      <c r="I1858" s="5"/>
      <c r="J1858" s="5"/>
    </row>
    <row r="1859" spans="4:16" x14ac:dyDescent="0.2">
      <c r="I1859" s="5"/>
      <c r="J1859" s="5"/>
    </row>
    <row r="1860" spans="4:16" x14ac:dyDescent="0.2">
      <c r="I1860" s="5"/>
      <c r="J1860" s="5"/>
    </row>
    <row r="1861" spans="4:16" x14ac:dyDescent="0.2">
      <c r="I1861" s="5"/>
      <c r="J1861" s="5"/>
    </row>
    <row r="1862" spans="4:16" x14ac:dyDescent="0.2">
      <c r="I1862" s="5"/>
      <c r="J1862" s="5"/>
    </row>
    <row r="1863" spans="4:16" x14ac:dyDescent="0.2">
      <c r="I1863" s="5"/>
      <c r="J1863" s="5"/>
    </row>
    <row r="1864" spans="4:16" x14ac:dyDescent="0.2">
      <c r="I1864" s="5"/>
      <c r="J1864" s="5"/>
    </row>
    <row r="1865" spans="4:16" x14ac:dyDescent="0.2">
      <c r="I1865" s="5"/>
      <c r="J1865" s="5"/>
    </row>
    <row r="1866" spans="4:16" x14ac:dyDescent="0.2">
      <c r="I1866" s="5"/>
      <c r="J1866" s="5"/>
    </row>
    <row r="1867" spans="4:16" x14ac:dyDescent="0.2">
      <c r="I1867" s="5"/>
      <c r="J1867" s="5"/>
    </row>
    <row r="1868" spans="4:16" x14ac:dyDescent="0.2">
      <c r="I1868" s="5"/>
      <c r="J1868" s="5"/>
    </row>
    <row r="1869" spans="4:16" x14ac:dyDescent="0.2">
      <c r="I1869" s="5"/>
      <c r="J1869" s="5"/>
    </row>
    <row r="1870" spans="4:16" x14ac:dyDescent="0.2">
      <c r="I1870" s="5"/>
      <c r="J1870" s="5"/>
    </row>
    <row r="1871" spans="4:16" x14ac:dyDescent="0.2">
      <c r="I1871" s="5"/>
      <c r="J1871" s="5"/>
    </row>
    <row r="1872" spans="4:16" x14ac:dyDescent="0.2">
      <c r="I1872" s="5"/>
      <c r="J1872" s="5"/>
    </row>
    <row r="1873" spans="9:10" x14ac:dyDescent="0.2">
      <c r="I1873" s="5"/>
      <c r="J1873" s="5"/>
    </row>
    <row r="1874" spans="9:10" x14ac:dyDescent="0.2">
      <c r="I1874" s="5"/>
      <c r="J1874" s="5"/>
    </row>
    <row r="1875" spans="9:10" x14ac:dyDescent="0.2">
      <c r="I1875" s="5"/>
      <c r="J1875" s="5"/>
    </row>
    <row r="1876" spans="9:10" x14ac:dyDescent="0.2">
      <c r="I1876" s="5"/>
      <c r="J1876" s="5"/>
    </row>
    <row r="1877" spans="9:10" x14ac:dyDescent="0.2">
      <c r="I1877" s="5"/>
      <c r="J1877" s="5"/>
    </row>
    <row r="1878" spans="9:10" x14ac:dyDescent="0.2">
      <c r="I1878" s="5"/>
      <c r="J1878" s="5"/>
    </row>
    <row r="1879" spans="9:10" x14ac:dyDescent="0.2">
      <c r="I1879" s="5"/>
      <c r="J1879" s="5"/>
    </row>
    <row r="1880" spans="9:10" x14ac:dyDescent="0.2">
      <c r="I1880" s="5"/>
      <c r="J1880" s="5"/>
    </row>
    <row r="1881" spans="9:10" x14ac:dyDescent="0.2">
      <c r="I1881" s="5"/>
      <c r="J1881" s="5"/>
    </row>
    <row r="1882" spans="9:10" x14ac:dyDescent="0.2">
      <c r="I1882" s="5"/>
      <c r="J1882" s="5"/>
    </row>
    <row r="1883" spans="9:10" x14ac:dyDescent="0.2">
      <c r="I1883" s="5"/>
      <c r="J1883" s="5"/>
    </row>
    <row r="1884" spans="9:10" x14ac:dyDescent="0.2">
      <c r="I1884" s="5"/>
      <c r="J1884" s="5"/>
    </row>
    <row r="1885" spans="9:10" x14ac:dyDescent="0.2">
      <c r="I1885" s="5"/>
      <c r="J1885" s="5"/>
    </row>
    <row r="1886" spans="9:10" x14ac:dyDescent="0.2">
      <c r="I1886" s="5"/>
      <c r="J1886" s="5"/>
    </row>
    <row r="1887" spans="9:10" x14ac:dyDescent="0.2">
      <c r="I1887" s="5"/>
      <c r="J1887" s="5"/>
    </row>
    <row r="1888" spans="9:10" x14ac:dyDescent="0.2">
      <c r="I1888" s="5"/>
      <c r="J1888" s="5"/>
    </row>
    <row r="1889" spans="1:17" x14ac:dyDescent="0.2">
      <c r="I1889" s="5"/>
      <c r="J1889" s="5"/>
    </row>
    <row r="1890" spans="1:17" x14ac:dyDescent="0.2">
      <c r="I1890" s="5"/>
      <c r="J1890" s="5"/>
    </row>
    <row r="1891" spans="1:17" x14ac:dyDescent="0.2">
      <c r="I1891" s="5"/>
      <c r="J1891" s="5"/>
    </row>
    <row r="1892" spans="1:17" x14ac:dyDescent="0.2">
      <c r="I1892" s="5"/>
      <c r="J1892" s="5"/>
    </row>
    <row r="1893" spans="1:17" x14ac:dyDescent="0.2">
      <c r="I1893" s="5"/>
      <c r="J1893" s="5"/>
    </row>
    <row r="1894" spans="1:17" x14ac:dyDescent="0.2">
      <c r="I1894" s="5"/>
      <c r="J1894" s="5"/>
    </row>
    <row r="1895" spans="1:17" x14ac:dyDescent="0.2">
      <c r="I1895" s="5"/>
      <c r="J1895" s="5"/>
    </row>
    <row r="1896" spans="1:17" x14ac:dyDescent="0.2">
      <c r="I1896" s="5"/>
      <c r="J1896" s="5"/>
    </row>
    <row r="1897" spans="1:17" x14ac:dyDescent="0.2">
      <c r="I1897" s="5"/>
      <c r="J1897" s="5"/>
    </row>
    <row r="1898" spans="1:17" x14ac:dyDescent="0.2">
      <c r="I1898" s="5"/>
      <c r="J1898" s="5"/>
      <c r="P1898" s="4"/>
      <c r="Q1898" s="4"/>
    </row>
    <row r="1899" spans="1:17" x14ac:dyDescent="0.2">
      <c r="I1899" s="5"/>
      <c r="J1899" s="5"/>
    </row>
    <row r="1900" spans="1:17" x14ac:dyDescent="0.2">
      <c r="A1900">
        <f>COUNT(A1809:A1899)</f>
        <v>9</v>
      </c>
      <c r="B1900">
        <f>COUNT(B1809:B1899)</f>
        <v>9</v>
      </c>
      <c r="C1900">
        <f>COUNT(C1809:C1899)</f>
        <v>8</v>
      </c>
      <c r="F1900">
        <f>AVERAGE(F1809:F1899)</f>
        <v>81.666666666666671</v>
      </c>
      <c r="G1900">
        <f>AVERAGE(G1809:G1899)</f>
        <v>81.111111111111114</v>
      </c>
      <c r="H1900">
        <f>AVERAGE(H1809:H1899)</f>
        <v>74.5</v>
      </c>
      <c r="I1900" s="5">
        <f>SUM(I1806:I1899)</f>
        <v>-0.85000000000000142</v>
      </c>
      <c r="J1900" s="4">
        <f>SUM(J1806:J1899)</f>
        <v>0</v>
      </c>
      <c r="P1900" s="4">
        <f>SUM(Q1809:Q1817)</f>
        <v>76.899999999999991</v>
      </c>
      <c r="Q1900" s="4">
        <f>(P1900*0.096)-0.05</f>
        <v>7.3323999999999998</v>
      </c>
    </row>
    <row r="1901" spans="1:17" ht="18" x14ac:dyDescent="0.25">
      <c r="A1901" s="3" t="s">
        <v>64</v>
      </c>
      <c r="C1901" s="11" t="s">
        <v>65</v>
      </c>
      <c r="D1901">
        <v>3348645</v>
      </c>
    </row>
    <row r="1902" spans="1:17" x14ac:dyDescent="0.2">
      <c r="A1902" t="s">
        <v>2</v>
      </c>
      <c r="D1902" s="4">
        <v>152.1</v>
      </c>
      <c r="E1902" t="s">
        <v>3</v>
      </c>
      <c r="F1902" s="4">
        <f>TRUNC(D1902*0.096,1)</f>
        <v>14.6</v>
      </c>
      <c r="H1902" s="4">
        <f>P2000</f>
        <v>134.19999999999999</v>
      </c>
      <c r="K1902" s="15"/>
    </row>
    <row r="1903" spans="1:17" x14ac:dyDescent="0.2">
      <c r="A1903" t="s">
        <v>4</v>
      </c>
      <c r="D1903" s="4">
        <v>134.19999999999999</v>
      </c>
      <c r="E1903" t="s">
        <v>5</v>
      </c>
      <c r="F1903" s="4">
        <f>TRUNC(D1903*0.096,1)</f>
        <v>12.8</v>
      </c>
    </row>
    <row r="1904" spans="1:17" x14ac:dyDescent="0.2">
      <c r="A1904" s="1" t="s">
        <v>9</v>
      </c>
      <c r="B1904" s="1" t="s">
        <v>6</v>
      </c>
      <c r="C1904" s="1" t="s">
        <v>7</v>
      </c>
      <c r="D1904" s="1" t="s">
        <v>10</v>
      </c>
      <c r="E1904" s="1" t="s">
        <v>11</v>
      </c>
      <c r="F1904" s="1" t="s">
        <v>12</v>
      </c>
      <c r="G1904" s="1" t="s">
        <v>13</v>
      </c>
      <c r="H1904" s="1" t="s">
        <v>7</v>
      </c>
      <c r="I1904" s="1" t="s">
        <v>14</v>
      </c>
      <c r="J1904" s="1" t="s">
        <v>258</v>
      </c>
      <c r="K1904" s="14" t="s">
        <v>125</v>
      </c>
    </row>
    <row r="1905" spans="4:19" x14ac:dyDescent="0.2">
      <c r="L1905" s="14" t="s">
        <v>12</v>
      </c>
      <c r="M1905" s="1" t="s">
        <v>13</v>
      </c>
      <c r="N1905" s="1" t="s">
        <v>15</v>
      </c>
      <c r="O1905" s="1" t="s">
        <v>16</v>
      </c>
      <c r="P1905" s="1" t="s">
        <v>18</v>
      </c>
      <c r="Q1905" s="1" t="s">
        <v>225</v>
      </c>
      <c r="R1905" s="1" t="s">
        <v>334</v>
      </c>
      <c r="S1905" s="1" t="s">
        <v>335</v>
      </c>
    </row>
    <row r="1906" spans="4:19" x14ac:dyDescent="0.2">
      <c r="D1906" s="2"/>
      <c r="E1906" t="s">
        <v>20</v>
      </c>
      <c r="I1906" s="5">
        <v>-12</v>
      </c>
      <c r="J1906" s="5"/>
      <c r="K1906" s="14"/>
    </row>
    <row r="1907" spans="4:19" x14ac:dyDescent="0.2">
      <c r="E1907" t="s">
        <v>63</v>
      </c>
      <c r="I1907" s="5">
        <v>-12</v>
      </c>
      <c r="J1907" s="5"/>
      <c r="L1907" s="4"/>
    </row>
    <row r="1908" spans="4:19" x14ac:dyDescent="0.2">
      <c r="D1908" s="2"/>
      <c r="E1908" t="s">
        <v>22</v>
      </c>
      <c r="I1908" s="5">
        <v>-15</v>
      </c>
      <c r="J1908" s="5"/>
      <c r="L1908" s="1"/>
    </row>
    <row r="1909" spans="4:19" x14ac:dyDescent="0.2">
      <c r="D1909" s="22" t="s">
        <v>638</v>
      </c>
      <c r="E1909" s="24" t="s">
        <v>26</v>
      </c>
      <c r="F1909" s="24"/>
      <c r="G1909" s="24"/>
      <c r="H1909" s="24"/>
      <c r="I1909" s="5"/>
      <c r="J1909" s="5"/>
      <c r="L1909" s="36">
        <v>81</v>
      </c>
      <c r="M1909" s="24">
        <v>81</v>
      </c>
      <c r="N1909" s="24">
        <v>70.2</v>
      </c>
      <c r="O1909" s="24">
        <v>128</v>
      </c>
      <c r="P1909" s="4">
        <f t="shared" ref="P1909:P1940" si="34">ROUND(((M1909-N1909)*113/O1909),1)</f>
        <v>9.5</v>
      </c>
      <c r="Q1909" s="4">
        <v>9.1</v>
      </c>
    </row>
    <row r="1910" spans="4:19" x14ac:dyDescent="0.2">
      <c r="D1910" s="22" t="s">
        <v>639</v>
      </c>
      <c r="E1910" s="24" t="s">
        <v>185</v>
      </c>
      <c r="F1910" s="24"/>
      <c r="G1910" s="24"/>
      <c r="H1910" s="24"/>
      <c r="I1910" s="5"/>
      <c r="J1910" s="5"/>
      <c r="L1910" s="36">
        <v>90</v>
      </c>
      <c r="M1910" s="24">
        <v>90</v>
      </c>
      <c r="N1910" s="24">
        <v>69</v>
      </c>
      <c r="O1910" s="24">
        <v>123</v>
      </c>
      <c r="P1910" s="4">
        <f t="shared" si="34"/>
        <v>19.3</v>
      </c>
      <c r="Q1910" s="32">
        <v>10.9</v>
      </c>
    </row>
    <row r="1911" spans="4:19" x14ac:dyDescent="0.2">
      <c r="D1911" s="22" t="s">
        <v>640</v>
      </c>
      <c r="E1911" s="24" t="s">
        <v>407</v>
      </c>
      <c r="F1911" s="24"/>
      <c r="G1911" s="24"/>
      <c r="H1911" s="24"/>
      <c r="I1911" s="5"/>
      <c r="J1911" s="5"/>
      <c r="L1911" s="34">
        <v>95</v>
      </c>
      <c r="M1911" s="24">
        <v>95</v>
      </c>
      <c r="N1911" s="24">
        <v>69.7</v>
      </c>
      <c r="O1911" s="24">
        <v>127</v>
      </c>
      <c r="P1911" s="4">
        <f t="shared" si="34"/>
        <v>22.5</v>
      </c>
      <c r="Q1911" s="4">
        <v>11</v>
      </c>
    </row>
    <row r="1912" spans="4:19" x14ac:dyDescent="0.2">
      <c r="D1912" s="22" t="s">
        <v>641</v>
      </c>
      <c r="E1912" s="24" t="s">
        <v>407</v>
      </c>
      <c r="F1912" s="24"/>
      <c r="G1912" s="24"/>
      <c r="H1912" s="24"/>
      <c r="I1912" s="5"/>
      <c r="J1912" s="5"/>
      <c r="K1912" s="29"/>
      <c r="L1912" s="34">
        <v>87</v>
      </c>
      <c r="M1912" s="24">
        <v>87</v>
      </c>
      <c r="N1912" s="24">
        <v>69.7</v>
      </c>
      <c r="O1912" s="24">
        <v>127</v>
      </c>
      <c r="P1912" s="4">
        <f t="shared" si="34"/>
        <v>15.4</v>
      </c>
      <c r="Q1912" s="4">
        <v>12.2</v>
      </c>
    </row>
    <row r="1913" spans="4:19" x14ac:dyDescent="0.2">
      <c r="D1913" s="22" t="s">
        <v>642</v>
      </c>
      <c r="E1913" s="24" t="s">
        <v>485</v>
      </c>
      <c r="F1913" s="24"/>
      <c r="G1913" s="24"/>
      <c r="H1913" s="24"/>
      <c r="I1913" s="5"/>
      <c r="J1913" s="4"/>
      <c r="L1913" s="36">
        <v>93</v>
      </c>
      <c r="M1913" s="24">
        <v>92</v>
      </c>
      <c r="N1913" s="24">
        <v>67.5</v>
      </c>
      <c r="O1913" s="24">
        <v>116</v>
      </c>
      <c r="P1913" s="4">
        <f t="shared" si="34"/>
        <v>23.9</v>
      </c>
      <c r="Q1913" s="4">
        <v>12.9</v>
      </c>
    </row>
    <row r="1914" spans="4:19" x14ac:dyDescent="0.2">
      <c r="D1914" s="22" t="s">
        <v>643</v>
      </c>
      <c r="E1914" s="24" t="s">
        <v>485</v>
      </c>
      <c r="F1914" s="24"/>
      <c r="G1914" s="24"/>
      <c r="H1914" s="24"/>
      <c r="I1914" s="5"/>
      <c r="J1914" s="4"/>
      <c r="L1914" s="34">
        <v>94</v>
      </c>
      <c r="M1914" s="24">
        <v>93</v>
      </c>
      <c r="N1914" s="24">
        <v>67.5</v>
      </c>
      <c r="O1914" s="24">
        <v>116</v>
      </c>
      <c r="P1914" s="4">
        <f t="shared" si="34"/>
        <v>24.8</v>
      </c>
      <c r="Q1914" s="4">
        <v>13.2</v>
      </c>
    </row>
    <row r="1915" spans="4:19" x14ac:dyDescent="0.2">
      <c r="D1915" s="22" t="s">
        <v>644</v>
      </c>
      <c r="E1915" s="24" t="s">
        <v>492</v>
      </c>
      <c r="F1915" s="24"/>
      <c r="G1915" s="24"/>
      <c r="H1915" s="24"/>
      <c r="I1915" s="5"/>
      <c r="J1915" s="4"/>
      <c r="K1915" s="29"/>
      <c r="L1915" s="36">
        <v>81</v>
      </c>
      <c r="M1915" s="24">
        <v>81</v>
      </c>
      <c r="N1915" s="24">
        <v>69.2</v>
      </c>
      <c r="O1915" s="24">
        <v>118</v>
      </c>
      <c r="P1915" s="4">
        <f t="shared" si="34"/>
        <v>11.3</v>
      </c>
      <c r="Q1915" s="4">
        <v>15.6</v>
      </c>
    </row>
    <row r="1916" spans="4:19" x14ac:dyDescent="0.2">
      <c r="D1916" s="22" t="s">
        <v>645</v>
      </c>
      <c r="E1916" s="24" t="s">
        <v>646</v>
      </c>
      <c r="F1916" s="24"/>
      <c r="G1916" s="24"/>
      <c r="H1916" s="24"/>
      <c r="I1916" s="5"/>
      <c r="J1916" s="5"/>
      <c r="L1916" s="34">
        <v>92</v>
      </c>
      <c r="M1916" s="24">
        <v>91</v>
      </c>
      <c r="N1916" s="24">
        <v>69</v>
      </c>
      <c r="O1916" s="24">
        <v>125</v>
      </c>
      <c r="P1916" s="4">
        <f t="shared" si="34"/>
        <v>19.899999999999999</v>
      </c>
      <c r="Q1916" s="4">
        <v>15.7</v>
      </c>
    </row>
    <row r="1917" spans="4:19" x14ac:dyDescent="0.2">
      <c r="D1917" s="22" t="s">
        <v>648</v>
      </c>
      <c r="E1917" s="24" t="s">
        <v>24</v>
      </c>
      <c r="F1917" s="24"/>
      <c r="G1917" s="24"/>
      <c r="H1917" s="24"/>
      <c r="I1917" s="5"/>
      <c r="J1917" s="5"/>
      <c r="K1917" s="29"/>
      <c r="L1917" s="34">
        <v>90</v>
      </c>
      <c r="M1917" s="24">
        <v>90</v>
      </c>
      <c r="N1917" s="24">
        <v>70</v>
      </c>
      <c r="O1917" s="24">
        <v>123</v>
      </c>
      <c r="P1917" s="4">
        <f t="shared" si="34"/>
        <v>18.399999999999999</v>
      </c>
      <c r="Q1917" s="4">
        <v>16.5</v>
      </c>
    </row>
    <row r="1918" spans="4:19" x14ac:dyDescent="0.2">
      <c r="D1918" s="22" t="s">
        <v>651</v>
      </c>
      <c r="E1918" s="24" t="s">
        <v>23</v>
      </c>
      <c r="F1918" s="24"/>
      <c r="G1918" s="24"/>
      <c r="H1918" s="24"/>
      <c r="I1918" s="5"/>
      <c r="J1918" s="5"/>
      <c r="L1918" s="34">
        <v>86</v>
      </c>
      <c r="M1918" s="24">
        <v>86</v>
      </c>
      <c r="N1918" s="24">
        <v>68.900000000000006</v>
      </c>
      <c r="O1918" s="24">
        <v>120</v>
      </c>
      <c r="P1918" s="4">
        <f t="shared" si="34"/>
        <v>16.100000000000001</v>
      </c>
      <c r="Q1918" s="4">
        <v>17.100000000000001</v>
      </c>
    </row>
    <row r="1919" spans="4:19" x14ac:dyDescent="0.2">
      <c r="D1919" s="22" t="s">
        <v>652</v>
      </c>
      <c r="E1919" s="24" t="s">
        <v>653</v>
      </c>
      <c r="F1919" s="24"/>
      <c r="G1919" s="24"/>
      <c r="H1919" s="24"/>
      <c r="I1919" s="5"/>
      <c r="J1919" s="5"/>
      <c r="K1919" s="29"/>
      <c r="L1919" s="34">
        <v>83</v>
      </c>
      <c r="M1919" s="24">
        <v>83</v>
      </c>
      <c r="N1919" s="24">
        <v>68.7</v>
      </c>
      <c r="O1919" s="24">
        <v>128</v>
      </c>
      <c r="P1919" s="4">
        <f t="shared" si="34"/>
        <v>12.6</v>
      </c>
      <c r="Q1919" s="4">
        <v>17.5</v>
      </c>
    </row>
    <row r="1920" spans="4:19" x14ac:dyDescent="0.2">
      <c r="D1920" s="22" t="s">
        <v>654</v>
      </c>
      <c r="E1920" s="24" t="s">
        <v>26</v>
      </c>
      <c r="F1920" s="24"/>
      <c r="G1920" s="24"/>
      <c r="H1920" s="24"/>
      <c r="I1920" s="5"/>
      <c r="J1920" s="5"/>
      <c r="L1920" s="34">
        <v>89</v>
      </c>
      <c r="M1920" s="24">
        <v>89</v>
      </c>
      <c r="N1920" s="24">
        <v>70.2</v>
      </c>
      <c r="O1920" s="24">
        <v>128</v>
      </c>
      <c r="P1920" s="4">
        <f t="shared" si="34"/>
        <v>16.600000000000001</v>
      </c>
      <c r="Q1920" s="4">
        <v>18.899999999999999</v>
      </c>
    </row>
    <row r="1921" spans="1:23" x14ac:dyDescent="0.2">
      <c r="D1921" s="22" t="s">
        <v>658</v>
      </c>
      <c r="E1921" s="24" t="s">
        <v>365</v>
      </c>
      <c r="F1921" s="24"/>
      <c r="G1921" s="24"/>
      <c r="H1921" s="24"/>
      <c r="I1921" s="5"/>
      <c r="J1921" s="5"/>
      <c r="L1921" s="34">
        <v>95</v>
      </c>
      <c r="M1921" s="24">
        <v>94</v>
      </c>
      <c r="N1921" s="24">
        <v>69.8</v>
      </c>
      <c r="O1921" s="24">
        <v>135</v>
      </c>
      <c r="P1921" s="4">
        <f t="shared" si="34"/>
        <v>20.3</v>
      </c>
      <c r="Q1921" s="4">
        <v>20.100000000000001</v>
      </c>
    </row>
    <row r="1922" spans="1:23" x14ac:dyDescent="0.2">
      <c r="D1922" s="22" t="s">
        <v>659</v>
      </c>
      <c r="E1922" s="24" t="s">
        <v>365</v>
      </c>
      <c r="F1922" s="24"/>
      <c r="G1922" s="24"/>
      <c r="H1922" s="24"/>
      <c r="I1922" s="5"/>
      <c r="J1922" s="5"/>
      <c r="K1922" s="46"/>
      <c r="L1922" s="34">
        <v>92</v>
      </c>
      <c r="M1922" s="24">
        <v>92</v>
      </c>
      <c r="N1922" s="24">
        <v>69.8</v>
      </c>
      <c r="O1922" s="24">
        <v>135</v>
      </c>
      <c r="P1922" s="4">
        <f t="shared" si="34"/>
        <v>18.600000000000001</v>
      </c>
      <c r="Q1922" s="32">
        <v>20.7</v>
      </c>
    </row>
    <row r="1923" spans="1:23" x14ac:dyDescent="0.2">
      <c r="D1923" s="22" t="s">
        <v>661</v>
      </c>
      <c r="E1923" s="24" t="s">
        <v>24</v>
      </c>
      <c r="F1923" s="24"/>
      <c r="G1923" s="24"/>
      <c r="H1923" s="24"/>
      <c r="I1923" s="5"/>
      <c r="J1923" s="5"/>
      <c r="K1923" s="29"/>
      <c r="L1923" s="34">
        <v>89</v>
      </c>
      <c r="M1923" s="24">
        <v>89</v>
      </c>
      <c r="N1923" s="24">
        <v>70</v>
      </c>
      <c r="O1923" s="24">
        <v>123</v>
      </c>
      <c r="P1923" s="4">
        <f t="shared" si="34"/>
        <v>17.5</v>
      </c>
      <c r="Q1923" s="4">
        <v>20.9</v>
      </c>
    </row>
    <row r="1924" spans="1:23" x14ac:dyDescent="0.2">
      <c r="D1924" s="22" t="s">
        <v>666</v>
      </c>
      <c r="E1924" s="24" t="s">
        <v>492</v>
      </c>
      <c r="F1924" s="24"/>
      <c r="G1924" s="24"/>
      <c r="H1924" s="24"/>
      <c r="I1924" s="5"/>
      <c r="J1924" s="5"/>
      <c r="L1924" s="34">
        <v>86</v>
      </c>
      <c r="M1924" s="24">
        <v>86</v>
      </c>
      <c r="N1924" s="24">
        <v>69.2</v>
      </c>
      <c r="O1924" s="24">
        <v>118</v>
      </c>
      <c r="P1924" s="4">
        <f t="shared" si="34"/>
        <v>16.100000000000001</v>
      </c>
      <c r="Q1924" s="4">
        <v>22.5</v>
      </c>
    </row>
    <row r="1925" spans="1:23" x14ac:dyDescent="0.2">
      <c r="D1925" s="22" t="s">
        <v>670</v>
      </c>
      <c r="E1925" s="24" t="s">
        <v>215</v>
      </c>
      <c r="F1925" s="24"/>
      <c r="G1925" s="24"/>
      <c r="H1925" s="24"/>
      <c r="I1925" s="5"/>
      <c r="J1925" s="5"/>
      <c r="L1925" s="34">
        <v>95</v>
      </c>
      <c r="M1925" s="24">
        <v>94</v>
      </c>
      <c r="N1925" s="24">
        <v>68</v>
      </c>
      <c r="O1925" s="24">
        <v>118</v>
      </c>
      <c r="P1925" s="4">
        <f t="shared" si="34"/>
        <v>24.9</v>
      </c>
      <c r="Q1925" s="4">
        <v>25.7</v>
      </c>
    </row>
    <row r="1926" spans="1:23" x14ac:dyDescent="0.2">
      <c r="D1926" s="22" t="s">
        <v>674</v>
      </c>
      <c r="E1926" s="24" t="s">
        <v>215</v>
      </c>
      <c r="F1926" s="24"/>
      <c r="G1926" s="24"/>
      <c r="H1926" s="24"/>
      <c r="I1926" s="5"/>
      <c r="J1926" s="5"/>
      <c r="L1926" s="34">
        <v>89</v>
      </c>
      <c r="M1926" s="24">
        <v>88</v>
      </c>
      <c r="N1926" s="24">
        <v>68</v>
      </c>
      <c r="O1926" s="24">
        <v>118</v>
      </c>
      <c r="P1926" s="4">
        <f t="shared" si="34"/>
        <v>19.2</v>
      </c>
      <c r="Q1926" s="4">
        <v>25.7</v>
      </c>
    </row>
    <row r="1927" spans="1:23" x14ac:dyDescent="0.2">
      <c r="D1927" s="22" t="s">
        <v>675</v>
      </c>
      <c r="E1927" s="24" t="s">
        <v>221</v>
      </c>
      <c r="F1927" s="24"/>
      <c r="G1927" s="24"/>
      <c r="H1927" s="24"/>
      <c r="I1927" s="5"/>
      <c r="J1927" s="5"/>
      <c r="K1927" s="48"/>
      <c r="L1927" s="34">
        <v>101</v>
      </c>
      <c r="M1927" s="24">
        <v>99</v>
      </c>
      <c r="N1927" s="24">
        <v>71.099999999999994</v>
      </c>
      <c r="O1927" s="24">
        <v>137</v>
      </c>
      <c r="P1927" s="4">
        <f t="shared" si="34"/>
        <v>23</v>
      </c>
      <c r="Q1927" s="4">
        <v>26.6</v>
      </c>
    </row>
    <row r="1928" spans="1:23" x14ac:dyDescent="0.2">
      <c r="D1928" s="22" t="s">
        <v>676</v>
      </c>
      <c r="E1928" s="24" t="s">
        <v>221</v>
      </c>
      <c r="F1928" s="24"/>
      <c r="G1928" s="24"/>
      <c r="H1928" s="24"/>
      <c r="I1928" s="5"/>
      <c r="J1928" s="5"/>
      <c r="L1928" s="34">
        <v>99</v>
      </c>
      <c r="M1928" s="24">
        <v>97</v>
      </c>
      <c r="N1928" s="24">
        <v>71.099999999999994</v>
      </c>
      <c r="O1928" s="24">
        <v>137</v>
      </c>
      <c r="P1928" s="4">
        <f t="shared" si="34"/>
        <v>21.4</v>
      </c>
      <c r="Q1928" s="4">
        <v>28.1</v>
      </c>
    </row>
    <row r="1929" spans="1:23" x14ac:dyDescent="0.2">
      <c r="A1929">
        <v>1</v>
      </c>
      <c r="B1929">
        <v>1</v>
      </c>
      <c r="C1929">
        <v>1</v>
      </c>
      <c r="D1929" s="22" t="s">
        <v>691</v>
      </c>
      <c r="E1929" s="24" t="s">
        <v>692</v>
      </c>
      <c r="F1929" s="24">
        <v>88</v>
      </c>
      <c r="G1929" s="24">
        <v>88</v>
      </c>
      <c r="H1929" s="24">
        <v>72</v>
      </c>
      <c r="I1929" s="5">
        <v>-6</v>
      </c>
      <c r="J1929" s="5"/>
      <c r="L1929" s="34">
        <v>88</v>
      </c>
      <c r="M1929" s="24">
        <v>88</v>
      </c>
      <c r="N1929" s="24">
        <v>68.900000000000006</v>
      </c>
      <c r="O1929" s="24">
        <v>126</v>
      </c>
      <c r="P1929" s="4">
        <f t="shared" si="34"/>
        <v>17.100000000000001</v>
      </c>
      <c r="Q1929" s="4"/>
      <c r="T1929" t="s">
        <v>375</v>
      </c>
      <c r="U1929" t="s">
        <v>351</v>
      </c>
      <c r="V1929" t="s">
        <v>357</v>
      </c>
    </row>
    <row r="1930" spans="1:23" x14ac:dyDescent="0.2">
      <c r="A1930">
        <v>2</v>
      </c>
      <c r="B1930">
        <v>2</v>
      </c>
      <c r="C1930">
        <v>2</v>
      </c>
      <c r="D1930" s="22" t="s">
        <v>693</v>
      </c>
      <c r="E1930" s="24" t="s">
        <v>694</v>
      </c>
      <c r="F1930" s="24">
        <v>93</v>
      </c>
      <c r="G1930" s="24">
        <v>91</v>
      </c>
      <c r="H1930" s="24">
        <v>77</v>
      </c>
      <c r="I1930" s="5">
        <v>7</v>
      </c>
      <c r="J1930" s="5"/>
      <c r="L1930" s="34">
        <v>93</v>
      </c>
      <c r="M1930" s="24">
        <v>91</v>
      </c>
      <c r="N1930" s="24">
        <v>68.900000000000006</v>
      </c>
      <c r="O1930" s="24">
        <v>120</v>
      </c>
      <c r="P1930" s="4">
        <f t="shared" si="34"/>
        <v>20.8</v>
      </c>
      <c r="Q1930" s="4"/>
      <c r="R1930" s="24"/>
      <c r="S1930" s="4"/>
      <c r="T1930" t="s">
        <v>581</v>
      </c>
      <c r="U1930" t="s">
        <v>551</v>
      </c>
      <c r="V1930" t="s">
        <v>552</v>
      </c>
    </row>
    <row r="1931" spans="1:23" x14ac:dyDescent="0.2">
      <c r="A1931">
        <v>3</v>
      </c>
      <c r="B1931">
        <v>3</v>
      </c>
      <c r="C1931">
        <v>3</v>
      </c>
      <c r="D1931" s="22" t="s">
        <v>696</v>
      </c>
      <c r="E1931" s="24" t="s">
        <v>435</v>
      </c>
      <c r="F1931" s="24">
        <v>104</v>
      </c>
      <c r="G1931" s="24">
        <v>102</v>
      </c>
      <c r="H1931" s="24">
        <v>86</v>
      </c>
      <c r="I1931" s="5">
        <v>-1.7</v>
      </c>
      <c r="J1931" s="5"/>
      <c r="K1931" s="13" t="s">
        <v>697</v>
      </c>
      <c r="L1931" s="36">
        <v>104</v>
      </c>
      <c r="M1931" s="24">
        <v>102</v>
      </c>
      <c r="N1931" s="24">
        <v>70.3</v>
      </c>
      <c r="O1931" s="24">
        <v>135</v>
      </c>
      <c r="P1931" s="4">
        <f t="shared" si="34"/>
        <v>26.5</v>
      </c>
      <c r="Q1931" s="4"/>
      <c r="R1931" s="24"/>
      <c r="S1931" s="4"/>
      <c r="T1931" t="s">
        <v>580</v>
      </c>
      <c r="U1931" t="s">
        <v>566</v>
      </c>
      <c r="V1931" t="s">
        <v>700</v>
      </c>
    </row>
    <row r="1932" spans="1:23" x14ac:dyDescent="0.2">
      <c r="A1932">
        <v>4</v>
      </c>
      <c r="B1932">
        <v>4</v>
      </c>
      <c r="C1932">
        <v>4</v>
      </c>
      <c r="D1932" s="22" t="s">
        <v>714</v>
      </c>
      <c r="E1932" s="24" t="s">
        <v>435</v>
      </c>
      <c r="F1932" s="24">
        <v>107</v>
      </c>
      <c r="G1932" s="24">
        <v>104</v>
      </c>
      <c r="H1932" s="24">
        <v>89</v>
      </c>
      <c r="I1932" s="5">
        <v>-20</v>
      </c>
      <c r="J1932" s="5"/>
      <c r="L1932" s="36">
        <v>107</v>
      </c>
      <c r="M1932" s="24">
        <v>104</v>
      </c>
      <c r="N1932" s="24">
        <v>70.3</v>
      </c>
      <c r="O1932" s="24">
        <v>135</v>
      </c>
      <c r="P1932" s="4">
        <f t="shared" si="34"/>
        <v>28.2</v>
      </c>
      <c r="Q1932" s="4"/>
      <c r="R1932" s="24"/>
      <c r="S1932" s="4"/>
      <c r="T1932" t="s">
        <v>377</v>
      </c>
      <c r="U1932" t="s">
        <v>370</v>
      </c>
      <c r="V1932" t="s">
        <v>356</v>
      </c>
    </row>
    <row r="1933" spans="1:23" x14ac:dyDescent="0.2">
      <c r="A1933">
        <v>5</v>
      </c>
      <c r="B1933">
        <v>5</v>
      </c>
      <c r="C1933">
        <v>5</v>
      </c>
      <c r="D1933" s="22" t="s">
        <v>715</v>
      </c>
      <c r="E1933" s="24" t="s">
        <v>716</v>
      </c>
      <c r="F1933" s="24">
        <v>109</v>
      </c>
      <c r="G1933" s="24">
        <v>100</v>
      </c>
      <c r="H1933" s="24">
        <v>91</v>
      </c>
      <c r="I1933" s="5">
        <v>-19</v>
      </c>
      <c r="J1933" s="4"/>
      <c r="L1933" s="34">
        <v>109</v>
      </c>
      <c r="M1933" s="24">
        <v>100</v>
      </c>
      <c r="N1933" s="24">
        <v>69.599999999999994</v>
      </c>
      <c r="O1933" s="24">
        <v>130</v>
      </c>
      <c r="P1933" s="4">
        <f t="shared" si="34"/>
        <v>26.4</v>
      </c>
      <c r="Q1933" s="4"/>
      <c r="R1933" s="24"/>
      <c r="S1933" s="4"/>
      <c r="T1933" t="s">
        <v>717</v>
      </c>
      <c r="U1933" s="24" t="s">
        <v>740</v>
      </c>
      <c r="V1933" t="s">
        <v>718</v>
      </c>
    </row>
    <row r="1934" spans="1:23" x14ac:dyDescent="0.2">
      <c r="A1934">
        <v>6</v>
      </c>
      <c r="B1934">
        <v>6</v>
      </c>
      <c r="C1934">
        <v>6</v>
      </c>
      <c r="D1934" s="22" t="s">
        <v>723</v>
      </c>
      <c r="E1934" s="24" t="s">
        <v>724</v>
      </c>
      <c r="F1934" s="24">
        <v>105</v>
      </c>
      <c r="G1934" s="24">
        <v>101</v>
      </c>
      <c r="H1934" s="24">
        <v>88</v>
      </c>
      <c r="I1934" s="5">
        <v>-17</v>
      </c>
      <c r="J1934" s="5"/>
      <c r="L1934" s="34">
        <v>105</v>
      </c>
      <c r="M1934" s="24">
        <v>101</v>
      </c>
      <c r="N1934" s="24">
        <v>70.5</v>
      </c>
      <c r="O1934" s="24">
        <v>128</v>
      </c>
      <c r="P1934" s="33">
        <f t="shared" si="34"/>
        <v>26.9</v>
      </c>
      <c r="Q1934" s="4"/>
      <c r="R1934" s="24"/>
      <c r="S1934" s="4"/>
      <c r="T1934" t="s">
        <v>726</v>
      </c>
      <c r="U1934" t="s">
        <v>725</v>
      </c>
    </row>
    <row r="1935" spans="1:23" x14ac:dyDescent="0.2">
      <c r="A1935">
        <v>7</v>
      </c>
      <c r="B1935">
        <v>7</v>
      </c>
      <c r="C1935">
        <v>7</v>
      </c>
      <c r="D1935" s="22" t="s">
        <v>731</v>
      </c>
      <c r="E1935" s="24" t="s">
        <v>732</v>
      </c>
      <c r="F1935" s="24">
        <v>104</v>
      </c>
      <c r="G1935" s="24">
        <v>102</v>
      </c>
      <c r="H1935" s="24">
        <v>85</v>
      </c>
      <c r="I1935" s="5">
        <v>-13</v>
      </c>
      <c r="J1935" s="5"/>
      <c r="L1935" s="34">
        <v>104</v>
      </c>
      <c r="M1935" s="24">
        <v>102</v>
      </c>
      <c r="N1935" s="24">
        <v>70.2</v>
      </c>
      <c r="O1935" s="24">
        <v>136</v>
      </c>
      <c r="P1935" s="4">
        <f t="shared" si="34"/>
        <v>26.4</v>
      </c>
      <c r="Q1935" s="4"/>
      <c r="R1935" s="24"/>
      <c r="S1935" s="4"/>
      <c r="T1935" s="24" t="s">
        <v>733</v>
      </c>
      <c r="U1935" s="24" t="s">
        <v>734</v>
      </c>
    </row>
    <row r="1936" spans="1:23" x14ac:dyDescent="0.2">
      <c r="A1936">
        <v>8</v>
      </c>
      <c r="B1936">
        <v>8</v>
      </c>
      <c r="C1936">
        <v>8</v>
      </c>
      <c r="D1936" s="22" t="s">
        <v>727</v>
      </c>
      <c r="E1936" s="24" t="s">
        <v>436</v>
      </c>
      <c r="F1936" s="24">
        <v>101</v>
      </c>
      <c r="G1936" s="24">
        <v>99</v>
      </c>
      <c r="H1936" s="24">
        <v>83</v>
      </c>
      <c r="I1936" s="5">
        <v>-17</v>
      </c>
      <c r="J1936" s="5"/>
      <c r="L1936" s="34">
        <v>101</v>
      </c>
      <c r="M1936" s="24">
        <v>99</v>
      </c>
      <c r="N1936" s="24">
        <v>69.5</v>
      </c>
      <c r="O1936" s="24">
        <v>128</v>
      </c>
      <c r="P1936" s="33">
        <f t="shared" si="34"/>
        <v>26</v>
      </c>
      <c r="Q1936" s="4"/>
      <c r="R1936" s="24"/>
      <c r="S1936" s="4"/>
      <c r="T1936" s="24" t="s">
        <v>737</v>
      </c>
      <c r="U1936" s="24" t="s">
        <v>739</v>
      </c>
      <c r="V1936" s="24" t="s">
        <v>736</v>
      </c>
      <c r="W1936" s="24" t="s">
        <v>738</v>
      </c>
    </row>
    <row r="1937" spans="1:22" x14ac:dyDescent="0.2">
      <c r="A1937">
        <v>9</v>
      </c>
      <c r="B1937">
        <v>9</v>
      </c>
      <c r="C1937">
        <v>9</v>
      </c>
      <c r="D1937" s="22" t="s">
        <v>748</v>
      </c>
      <c r="E1937" s="24" t="s">
        <v>749</v>
      </c>
      <c r="F1937" s="24">
        <v>91</v>
      </c>
      <c r="G1937" s="24">
        <v>89</v>
      </c>
      <c r="H1937" s="24">
        <v>74</v>
      </c>
      <c r="I1937" s="5">
        <v>12.75</v>
      </c>
      <c r="J1937" s="5"/>
      <c r="K1937" s="13" t="s">
        <v>104</v>
      </c>
      <c r="L1937" s="34">
        <v>91</v>
      </c>
      <c r="M1937" s="24">
        <v>89</v>
      </c>
      <c r="N1937" s="24">
        <v>67.599999999999994</v>
      </c>
      <c r="O1937" s="24">
        <v>125</v>
      </c>
      <c r="P1937" s="4">
        <f t="shared" si="34"/>
        <v>19.3</v>
      </c>
      <c r="Q1937" s="4"/>
      <c r="T1937" s="24" t="s">
        <v>372</v>
      </c>
      <c r="U1937" s="24" t="s">
        <v>750</v>
      </c>
    </row>
    <row r="1938" spans="1:22" x14ac:dyDescent="0.2">
      <c r="A1938">
        <v>10</v>
      </c>
      <c r="B1938">
        <v>10</v>
      </c>
      <c r="C1938">
        <v>10</v>
      </c>
      <c r="D1938" s="22" t="s">
        <v>756</v>
      </c>
      <c r="E1938" s="24" t="s">
        <v>758</v>
      </c>
      <c r="F1938" s="24">
        <v>93</v>
      </c>
      <c r="G1938" s="24">
        <v>92</v>
      </c>
      <c r="H1938" s="24">
        <v>76</v>
      </c>
      <c r="I1938" s="5">
        <v>14</v>
      </c>
      <c r="J1938" s="4"/>
      <c r="K1938" s="46" t="s">
        <v>104</v>
      </c>
      <c r="L1938" s="36">
        <v>93</v>
      </c>
      <c r="M1938" s="24">
        <v>92</v>
      </c>
      <c r="N1938" s="24">
        <v>69.3</v>
      </c>
      <c r="O1938" s="24">
        <v>120</v>
      </c>
      <c r="P1938" s="33">
        <f t="shared" si="34"/>
        <v>21.4</v>
      </c>
      <c r="Q1938" s="4"/>
      <c r="R1938" s="24"/>
      <c r="S1938" s="4"/>
      <c r="T1938" s="24" t="s">
        <v>762</v>
      </c>
      <c r="U1938" s="24" t="s">
        <v>348</v>
      </c>
    </row>
    <row r="1939" spans="1:22" x14ac:dyDescent="0.2">
      <c r="A1939">
        <v>11</v>
      </c>
      <c r="B1939">
        <v>11</v>
      </c>
      <c r="C1939">
        <v>11</v>
      </c>
      <c r="D1939" s="22" t="s">
        <v>757</v>
      </c>
      <c r="E1939" s="24" t="s">
        <v>759</v>
      </c>
      <c r="F1939" s="24">
        <v>93</v>
      </c>
      <c r="G1939" s="24">
        <v>93</v>
      </c>
      <c r="H1939" s="24">
        <v>76</v>
      </c>
      <c r="I1939" s="5">
        <v>-8.5</v>
      </c>
      <c r="J1939" s="4"/>
      <c r="K1939" s="29"/>
      <c r="L1939" s="36">
        <v>93</v>
      </c>
      <c r="M1939" s="24">
        <v>93</v>
      </c>
      <c r="N1939" s="24">
        <v>68.900000000000006</v>
      </c>
      <c r="O1939" s="24">
        <v>125</v>
      </c>
      <c r="P1939" s="33">
        <f t="shared" si="34"/>
        <v>21.8</v>
      </c>
      <c r="Q1939" s="4"/>
      <c r="R1939" s="24"/>
      <c r="S1939" s="4"/>
      <c r="T1939" s="24" t="s">
        <v>763</v>
      </c>
      <c r="U1939" s="24" t="s">
        <v>764</v>
      </c>
    </row>
    <row r="1940" spans="1:22" x14ac:dyDescent="0.2">
      <c r="A1940">
        <v>12</v>
      </c>
      <c r="B1940">
        <v>12</v>
      </c>
      <c r="C1940">
        <v>12</v>
      </c>
      <c r="D1940" s="22" t="s">
        <v>774</v>
      </c>
      <c r="E1940" s="24" t="s">
        <v>749</v>
      </c>
      <c r="F1940" s="24">
        <v>97</v>
      </c>
      <c r="G1940" s="24">
        <v>97</v>
      </c>
      <c r="H1940" s="24">
        <v>77</v>
      </c>
      <c r="I1940" s="5">
        <v>3.5</v>
      </c>
      <c r="J1940" s="5"/>
      <c r="K1940" s="29"/>
      <c r="L1940" s="36">
        <v>97</v>
      </c>
      <c r="M1940" s="24">
        <v>97</v>
      </c>
      <c r="N1940" s="24">
        <v>67.599999999999994</v>
      </c>
      <c r="O1940" s="24">
        <v>125</v>
      </c>
      <c r="P1940" s="33">
        <f t="shared" si="34"/>
        <v>26.6</v>
      </c>
      <c r="Q1940" s="24"/>
      <c r="R1940" s="24"/>
      <c r="S1940" s="4"/>
      <c r="T1940" s="24" t="s">
        <v>775</v>
      </c>
      <c r="U1940" s="24" t="s">
        <v>777</v>
      </c>
    </row>
    <row r="1941" spans="1:22" x14ac:dyDescent="0.2">
      <c r="A1941">
        <v>13</v>
      </c>
      <c r="B1941">
        <v>13</v>
      </c>
      <c r="D1941" s="22" t="s">
        <v>803</v>
      </c>
      <c r="E1941" s="24" t="s">
        <v>804</v>
      </c>
      <c r="F1941" s="24">
        <v>97</v>
      </c>
      <c r="G1941" s="24">
        <v>97</v>
      </c>
      <c r="H1941" s="24"/>
      <c r="I1941" s="5">
        <v>17</v>
      </c>
      <c r="J1941" s="5"/>
      <c r="K1941" s="29" t="s">
        <v>104</v>
      </c>
      <c r="L1941" s="22"/>
      <c r="M1941" s="24"/>
      <c r="N1941" s="24"/>
      <c r="O1941" s="24"/>
      <c r="P1941" s="33"/>
      <c r="Q1941" s="24"/>
      <c r="R1941" s="24"/>
      <c r="S1941" s="4"/>
      <c r="T1941" s="24" t="s">
        <v>701</v>
      </c>
      <c r="U1941" s="24" t="s">
        <v>698</v>
      </c>
      <c r="V1941" t="s">
        <v>346</v>
      </c>
    </row>
    <row r="1942" spans="1:22" x14ac:dyDescent="0.2">
      <c r="A1942">
        <v>14</v>
      </c>
      <c r="B1942">
        <v>14</v>
      </c>
      <c r="D1942" s="22" t="s">
        <v>818</v>
      </c>
      <c r="E1942" s="24" t="s">
        <v>96</v>
      </c>
      <c r="F1942" s="24">
        <v>90</v>
      </c>
      <c r="G1942" s="24">
        <v>90</v>
      </c>
      <c r="H1942" s="24"/>
      <c r="I1942" s="5">
        <v>24</v>
      </c>
      <c r="J1942" s="4"/>
      <c r="K1942" s="13" t="s">
        <v>104</v>
      </c>
      <c r="L1942" s="36"/>
      <c r="M1942" s="24"/>
      <c r="N1942" s="24"/>
      <c r="O1942" s="24"/>
      <c r="P1942" s="33"/>
      <c r="Q1942" s="24"/>
      <c r="R1942" s="24"/>
      <c r="S1942" s="4"/>
      <c r="T1942" s="24" t="s">
        <v>704</v>
      </c>
      <c r="U1942" s="24" t="s">
        <v>819</v>
      </c>
      <c r="V1942" t="s">
        <v>706</v>
      </c>
    </row>
    <row r="1943" spans="1:22" x14ac:dyDescent="0.2">
      <c r="A1943">
        <v>15</v>
      </c>
      <c r="B1943">
        <v>15</v>
      </c>
      <c r="D1943" s="22" t="s">
        <v>811</v>
      </c>
      <c r="E1943" s="24" t="s">
        <v>24</v>
      </c>
      <c r="F1943" s="24">
        <v>87</v>
      </c>
      <c r="G1943" s="24">
        <v>87</v>
      </c>
      <c r="H1943" s="24"/>
      <c r="I1943" s="5">
        <v>62.55</v>
      </c>
      <c r="J1943" s="4"/>
      <c r="K1943" s="13" t="s">
        <v>104</v>
      </c>
      <c r="L1943" s="34"/>
      <c r="M1943" s="24"/>
      <c r="N1943" s="24"/>
      <c r="O1943" s="24"/>
      <c r="P1943" s="33"/>
      <c r="Q1943" s="24"/>
      <c r="R1943" s="24"/>
      <c r="S1943" s="4"/>
      <c r="T1943" s="24" t="s">
        <v>398</v>
      </c>
      <c r="U1943" s="24" t="s">
        <v>343</v>
      </c>
      <c r="V1943" t="s">
        <v>562</v>
      </c>
    </row>
    <row r="1944" spans="1:22" x14ac:dyDescent="0.2">
      <c r="A1944">
        <v>16</v>
      </c>
      <c r="B1944">
        <v>16</v>
      </c>
      <c r="C1944">
        <v>13</v>
      </c>
      <c r="D1944" s="22" t="s">
        <v>824</v>
      </c>
      <c r="E1944" s="24" t="s">
        <v>677</v>
      </c>
      <c r="F1944" s="24">
        <v>98</v>
      </c>
      <c r="G1944" s="24">
        <v>97</v>
      </c>
      <c r="H1944" s="24">
        <v>77</v>
      </c>
      <c r="I1944" s="5">
        <v>6.5</v>
      </c>
      <c r="J1944" s="4"/>
      <c r="K1944" s="13" t="s">
        <v>834</v>
      </c>
      <c r="L1944" s="36">
        <v>98</v>
      </c>
      <c r="M1944" s="24">
        <v>97</v>
      </c>
      <c r="N1944" s="24">
        <v>69.599999999999994</v>
      </c>
      <c r="O1944" s="24">
        <v>126</v>
      </c>
      <c r="P1944" s="33">
        <f>ROUND(((M1944-N1944)*113/O1944),1)</f>
        <v>24.6</v>
      </c>
      <c r="Q1944" s="24"/>
      <c r="R1944" s="24"/>
      <c r="S1944" s="4"/>
      <c r="T1944" s="24" t="s">
        <v>703</v>
      </c>
      <c r="U1944" s="24" t="s">
        <v>835</v>
      </c>
      <c r="V1944" s="24"/>
    </row>
    <row r="1945" spans="1:22" x14ac:dyDescent="0.2">
      <c r="A1945">
        <v>17</v>
      </c>
      <c r="B1945">
        <v>17</v>
      </c>
      <c r="C1945">
        <v>14</v>
      </c>
      <c r="D1945" s="22" t="s">
        <v>820</v>
      </c>
      <c r="E1945" s="24" t="s">
        <v>677</v>
      </c>
      <c r="F1945" s="24">
        <v>90</v>
      </c>
      <c r="G1945" s="24">
        <v>90</v>
      </c>
      <c r="H1945" s="24">
        <v>69</v>
      </c>
      <c r="I1945" s="5">
        <v>93.5</v>
      </c>
      <c r="J1945" s="4">
        <v>3</v>
      </c>
      <c r="K1945" s="13" t="s">
        <v>104</v>
      </c>
      <c r="L1945" s="36">
        <v>90</v>
      </c>
      <c r="M1945" s="24">
        <v>90</v>
      </c>
      <c r="N1945" s="24">
        <v>69.599999999999994</v>
      </c>
      <c r="O1945" s="24">
        <v>126</v>
      </c>
      <c r="P1945" s="33">
        <f>ROUND(((M1945-N1945)*113/O1945),1)</f>
        <v>18.3</v>
      </c>
      <c r="Q1945" s="24"/>
      <c r="R1945" s="24"/>
      <c r="S1945" s="4"/>
      <c r="T1945" s="24" t="s">
        <v>344</v>
      </c>
      <c r="U1945" s="24" t="s">
        <v>817</v>
      </c>
    </row>
    <row r="1946" spans="1:22" x14ac:dyDescent="0.2">
      <c r="A1946">
        <v>18</v>
      </c>
      <c r="B1946">
        <v>18</v>
      </c>
      <c r="C1946">
        <v>15</v>
      </c>
      <c r="D1946" s="22" t="s">
        <v>825</v>
      </c>
      <c r="E1946" s="24" t="s">
        <v>672</v>
      </c>
      <c r="F1946" s="24">
        <v>106</v>
      </c>
      <c r="G1946" s="24">
        <v>105</v>
      </c>
      <c r="H1946" s="24">
        <v>85</v>
      </c>
      <c r="I1946" s="5">
        <v>-19.399999999999999</v>
      </c>
      <c r="J1946" s="4"/>
      <c r="L1946" s="36">
        <v>106</v>
      </c>
      <c r="M1946" s="24">
        <v>105</v>
      </c>
      <c r="N1946" s="24">
        <v>71.3</v>
      </c>
      <c r="O1946" s="24">
        <v>132</v>
      </c>
      <c r="P1946" s="33">
        <f>ROUND(((M1946-N1946)*113/O1946),1)</f>
        <v>28.8</v>
      </c>
      <c r="Q1946" s="24"/>
      <c r="R1946" s="24"/>
      <c r="S1946" s="4"/>
      <c r="T1946" s="24" t="s">
        <v>844</v>
      </c>
      <c r="U1946" s="24"/>
    </row>
    <row r="1947" spans="1:22" x14ac:dyDescent="0.2">
      <c r="A1947">
        <v>19</v>
      </c>
      <c r="D1947" s="22" t="s">
        <v>826</v>
      </c>
      <c r="E1947" s="24" t="s">
        <v>530</v>
      </c>
      <c r="F1947" s="24"/>
      <c r="G1947" s="24"/>
      <c r="H1947" s="24"/>
      <c r="I1947" s="5"/>
      <c r="J1947" s="5"/>
      <c r="K1947" s="29" t="s">
        <v>846</v>
      </c>
      <c r="L1947" s="36"/>
      <c r="M1947" s="24"/>
      <c r="N1947" s="24"/>
      <c r="O1947" s="24"/>
      <c r="P1947" s="4"/>
      <c r="Q1947" s="24"/>
      <c r="R1947" s="24"/>
      <c r="S1947" s="4"/>
      <c r="T1947" s="24" t="s">
        <v>374</v>
      </c>
      <c r="U1947" s="24"/>
    </row>
    <row r="1948" spans="1:22" x14ac:dyDescent="0.2">
      <c r="A1948">
        <v>20</v>
      </c>
      <c r="B1948">
        <v>19</v>
      </c>
      <c r="C1948">
        <v>16</v>
      </c>
      <c r="D1948" s="22" t="s">
        <v>847</v>
      </c>
      <c r="E1948" s="24" t="s">
        <v>848</v>
      </c>
      <c r="F1948" s="24">
        <v>100</v>
      </c>
      <c r="G1948" s="24">
        <v>99</v>
      </c>
      <c r="H1948" s="24">
        <v>80</v>
      </c>
      <c r="I1948" s="5">
        <v>1</v>
      </c>
      <c r="J1948" s="4"/>
      <c r="L1948" s="36">
        <v>100</v>
      </c>
      <c r="M1948" s="24">
        <v>99</v>
      </c>
      <c r="N1948" s="24">
        <v>69.3</v>
      </c>
      <c r="O1948" s="24">
        <v>123</v>
      </c>
      <c r="P1948" s="33">
        <f t="shared" ref="P1948:P1964" si="35">ROUND(((M1948-N1948)*113/O1948),1)</f>
        <v>27.3</v>
      </c>
      <c r="Q1948" s="24"/>
      <c r="R1948" s="24"/>
      <c r="S1948" s="4"/>
      <c r="T1948" s="24" t="s">
        <v>707</v>
      </c>
      <c r="U1948" s="24" t="s">
        <v>709</v>
      </c>
      <c r="V1948" t="s">
        <v>353</v>
      </c>
    </row>
    <row r="1949" spans="1:22" x14ac:dyDescent="0.2">
      <c r="A1949">
        <v>21</v>
      </c>
      <c r="B1949">
        <v>20</v>
      </c>
      <c r="C1949">
        <v>17</v>
      </c>
      <c r="D1949" s="22" t="s">
        <v>853</v>
      </c>
      <c r="E1949" s="24" t="s">
        <v>23</v>
      </c>
      <c r="F1949" s="24">
        <v>95</v>
      </c>
      <c r="G1949" s="24">
        <v>95</v>
      </c>
      <c r="H1949" s="24">
        <v>73</v>
      </c>
      <c r="I1949" s="5">
        <v>-12</v>
      </c>
      <c r="J1949" s="5"/>
      <c r="L1949" s="36">
        <v>95</v>
      </c>
      <c r="M1949" s="24">
        <v>95</v>
      </c>
      <c r="N1949" s="24">
        <v>68.900000000000006</v>
      </c>
      <c r="O1949" s="24">
        <v>126</v>
      </c>
      <c r="P1949" s="4">
        <f t="shared" si="35"/>
        <v>23.4</v>
      </c>
      <c r="Q1949" s="24"/>
      <c r="R1949" s="24"/>
      <c r="S1949" s="4"/>
      <c r="T1949" s="24" t="s">
        <v>712</v>
      </c>
      <c r="U1949" s="24" t="s">
        <v>397</v>
      </c>
      <c r="V1949" s="24" t="s">
        <v>460</v>
      </c>
    </row>
    <row r="1950" spans="1:22" x14ac:dyDescent="0.2">
      <c r="A1950">
        <v>22</v>
      </c>
      <c r="B1950">
        <v>21</v>
      </c>
      <c r="C1950">
        <v>18</v>
      </c>
      <c r="D1950" s="22" t="s">
        <v>862</v>
      </c>
      <c r="E1950" s="24" t="s">
        <v>184</v>
      </c>
      <c r="F1950" s="24">
        <v>92</v>
      </c>
      <c r="G1950" s="24">
        <v>90</v>
      </c>
      <c r="H1950" s="24">
        <v>70</v>
      </c>
      <c r="I1950" s="5">
        <v>27</v>
      </c>
      <c r="J1950" s="4"/>
      <c r="L1950" s="36">
        <v>92</v>
      </c>
      <c r="M1950" s="24">
        <v>90</v>
      </c>
      <c r="N1950" s="24">
        <v>69.3</v>
      </c>
      <c r="O1950" s="24">
        <v>123</v>
      </c>
      <c r="P1950" s="4">
        <f t="shared" si="35"/>
        <v>19</v>
      </c>
      <c r="Q1950" s="24"/>
      <c r="R1950" s="24"/>
      <c r="S1950" s="4"/>
      <c r="T1950" s="24" t="s">
        <v>376</v>
      </c>
      <c r="U1950" s="24" t="s">
        <v>722</v>
      </c>
      <c r="V1950" s="24" t="s">
        <v>380</v>
      </c>
    </row>
    <row r="1951" spans="1:22" x14ac:dyDescent="0.2">
      <c r="A1951">
        <v>23</v>
      </c>
      <c r="B1951">
        <v>22</v>
      </c>
      <c r="C1951">
        <v>19</v>
      </c>
      <c r="D1951" s="22" t="s">
        <v>865</v>
      </c>
      <c r="E1951" s="24" t="s">
        <v>24</v>
      </c>
      <c r="F1951" s="24">
        <v>93</v>
      </c>
      <c r="G1951" s="24">
        <v>93</v>
      </c>
      <c r="H1951" s="24">
        <v>71</v>
      </c>
      <c r="I1951" s="5">
        <v>-6.75</v>
      </c>
      <c r="J1951" s="4"/>
      <c r="K1951" s="13" t="s">
        <v>875</v>
      </c>
      <c r="L1951" s="35">
        <v>93</v>
      </c>
      <c r="M1951" s="24">
        <v>93</v>
      </c>
      <c r="N1951" s="24">
        <v>70</v>
      </c>
      <c r="O1951" s="24">
        <v>123</v>
      </c>
      <c r="P1951" s="4">
        <f t="shared" si="35"/>
        <v>21.1</v>
      </c>
      <c r="Q1951" s="24"/>
      <c r="R1951" s="24"/>
      <c r="S1951" s="4"/>
      <c r="T1951" s="24" t="s">
        <v>345</v>
      </c>
      <c r="U1951" s="24" t="s">
        <v>788</v>
      </c>
      <c r="V1951" s="24" t="s">
        <v>871</v>
      </c>
    </row>
    <row r="1952" spans="1:22" x14ac:dyDescent="0.2">
      <c r="A1952">
        <v>24</v>
      </c>
      <c r="B1952">
        <v>23</v>
      </c>
      <c r="C1952">
        <v>20</v>
      </c>
      <c r="D1952" s="22" t="s">
        <v>877</v>
      </c>
      <c r="E1952" s="24" t="s">
        <v>461</v>
      </c>
      <c r="F1952" s="24">
        <v>84</v>
      </c>
      <c r="G1952" s="24">
        <v>84</v>
      </c>
      <c r="H1952" s="24">
        <v>62</v>
      </c>
      <c r="I1952" s="5">
        <v>50.75</v>
      </c>
      <c r="J1952" s="5"/>
      <c r="K1952" s="13" t="s">
        <v>1129</v>
      </c>
      <c r="L1952" s="36">
        <v>84</v>
      </c>
      <c r="M1952" s="24">
        <v>84</v>
      </c>
      <c r="N1952" s="24">
        <v>69.599999999999994</v>
      </c>
      <c r="O1952" s="24">
        <v>124</v>
      </c>
      <c r="P1952" s="4">
        <f t="shared" si="35"/>
        <v>13.1</v>
      </c>
      <c r="Q1952" s="24"/>
      <c r="R1952" s="24"/>
      <c r="S1952" s="4"/>
      <c r="T1952" s="24" t="s">
        <v>730</v>
      </c>
      <c r="U1952" s="24" t="s">
        <v>878</v>
      </c>
      <c r="V1952" s="24" t="s">
        <v>861</v>
      </c>
    </row>
    <row r="1953" spans="1:22" x14ac:dyDescent="0.2">
      <c r="A1953">
        <v>25</v>
      </c>
      <c r="B1953">
        <v>24</v>
      </c>
      <c r="C1953">
        <v>21</v>
      </c>
      <c r="D1953" s="22" t="s">
        <v>880</v>
      </c>
      <c r="E1953" s="24" t="s">
        <v>26</v>
      </c>
      <c r="F1953" s="24">
        <v>95</v>
      </c>
      <c r="G1953" s="24">
        <v>95</v>
      </c>
      <c r="H1953" s="24">
        <v>73</v>
      </c>
      <c r="I1953" s="5">
        <v>-11</v>
      </c>
      <c r="J1953" s="5"/>
      <c r="K1953" s="46"/>
      <c r="L1953" s="36">
        <v>95</v>
      </c>
      <c r="M1953" s="24">
        <v>95</v>
      </c>
      <c r="N1953" s="24">
        <v>70.2</v>
      </c>
      <c r="O1953" s="24">
        <v>128</v>
      </c>
      <c r="P1953" s="4">
        <f t="shared" si="35"/>
        <v>21.9</v>
      </c>
      <c r="Q1953" s="24"/>
      <c r="R1953" s="24"/>
      <c r="S1953" s="4"/>
      <c r="T1953" s="24" t="s">
        <v>350</v>
      </c>
      <c r="U1953" s="24" t="s">
        <v>810</v>
      </c>
      <c r="V1953" s="24" t="s">
        <v>816</v>
      </c>
    </row>
    <row r="1954" spans="1:22" x14ac:dyDescent="0.2">
      <c r="A1954">
        <v>26</v>
      </c>
      <c r="B1954">
        <v>25</v>
      </c>
      <c r="C1954">
        <v>22</v>
      </c>
      <c r="D1954" s="22" t="s">
        <v>889</v>
      </c>
      <c r="E1954" s="24" t="s">
        <v>461</v>
      </c>
      <c r="F1954" s="24">
        <v>92</v>
      </c>
      <c r="G1954" s="24">
        <v>92</v>
      </c>
      <c r="H1954" s="24">
        <v>71</v>
      </c>
      <c r="I1954" s="5">
        <v>11</v>
      </c>
      <c r="J1954" s="5"/>
      <c r="K1954" s="13" t="s">
        <v>697</v>
      </c>
      <c r="L1954" s="36">
        <v>92</v>
      </c>
      <c r="M1954" s="24">
        <v>92</v>
      </c>
      <c r="N1954" s="24">
        <v>69.599999999999994</v>
      </c>
      <c r="O1954" s="24">
        <v>124</v>
      </c>
      <c r="P1954" s="4">
        <f t="shared" si="35"/>
        <v>20.399999999999999</v>
      </c>
      <c r="Q1954" s="24"/>
      <c r="R1954" s="24"/>
      <c r="S1954" s="4"/>
      <c r="T1954" s="24" t="s">
        <v>801</v>
      </c>
      <c r="U1954" s="24" t="s">
        <v>883</v>
      </c>
      <c r="V1954" s="24" t="s">
        <v>721</v>
      </c>
    </row>
    <row r="1955" spans="1:22" x14ac:dyDescent="0.2">
      <c r="A1955">
        <v>27</v>
      </c>
      <c r="B1955">
        <v>26</v>
      </c>
      <c r="C1955">
        <v>23</v>
      </c>
      <c r="D1955" s="22" t="s">
        <v>898</v>
      </c>
      <c r="E1955" s="24" t="s">
        <v>184</v>
      </c>
      <c r="F1955" s="24">
        <v>95</v>
      </c>
      <c r="G1955" s="24">
        <v>95</v>
      </c>
      <c r="H1955" s="24">
        <v>74</v>
      </c>
      <c r="I1955" s="5">
        <v>-17.2</v>
      </c>
      <c r="J1955" s="4"/>
      <c r="K1955" s="46"/>
      <c r="L1955" s="36">
        <v>95</v>
      </c>
      <c r="M1955" s="24">
        <v>95</v>
      </c>
      <c r="N1955" s="24">
        <v>69.3</v>
      </c>
      <c r="O1955" s="24">
        <v>123</v>
      </c>
      <c r="P1955" s="4">
        <f t="shared" si="35"/>
        <v>23.6</v>
      </c>
      <c r="Q1955" s="24"/>
      <c r="R1955" s="24"/>
      <c r="S1955" s="4"/>
      <c r="T1955" s="24" t="s">
        <v>901</v>
      </c>
      <c r="U1955" s="24" t="s">
        <v>899</v>
      </c>
      <c r="V1955" s="24" t="s">
        <v>900</v>
      </c>
    </row>
    <row r="1956" spans="1:22" x14ac:dyDescent="0.2">
      <c r="A1956">
        <v>28</v>
      </c>
      <c r="B1956">
        <v>27</v>
      </c>
      <c r="C1956">
        <v>24</v>
      </c>
      <c r="D1956" s="22" t="s">
        <v>902</v>
      </c>
      <c r="E1956" s="24" t="s">
        <v>184</v>
      </c>
      <c r="F1956" s="24">
        <v>92</v>
      </c>
      <c r="G1956" s="24">
        <v>92</v>
      </c>
      <c r="H1956" s="24">
        <v>71</v>
      </c>
      <c r="I1956" s="5">
        <v>14.5</v>
      </c>
      <c r="J1956" s="5"/>
      <c r="K1956" s="48"/>
      <c r="L1956" s="36">
        <v>92</v>
      </c>
      <c r="M1956" s="24">
        <v>92</v>
      </c>
      <c r="N1956" s="24">
        <v>69.3</v>
      </c>
      <c r="O1956" s="24">
        <v>123</v>
      </c>
      <c r="P1956" s="4">
        <f t="shared" si="35"/>
        <v>20.9</v>
      </c>
      <c r="Q1956" s="24"/>
      <c r="R1956" s="24"/>
      <c r="S1956" s="4"/>
      <c r="T1956" s="24" t="s">
        <v>815</v>
      </c>
      <c r="U1956" s="24" t="s">
        <v>713</v>
      </c>
      <c r="V1956" s="24" t="s">
        <v>904</v>
      </c>
    </row>
    <row r="1957" spans="1:22" x14ac:dyDescent="0.2">
      <c r="A1957">
        <v>29</v>
      </c>
      <c r="B1957">
        <v>28</v>
      </c>
      <c r="C1957">
        <v>25</v>
      </c>
      <c r="D1957" s="22" t="s">
        <v>906</v>
      </c>
      <c r="E1957" s="24" t="s">
        <v>23</v>
      </c>
      <c r="F1957" s="24">
        <v>99</v>
      </c>
      <c r="G1957" s="24">
        <v>96</v>
      </c>
      <c r="H1957" s="24">
        <v>78</v>
      </c>
      <c r="I1957" s="5">
        <v>-19</v>
      </c>
      <c r="J1957" s="5"/>
      <c r="K1957" s="29"/>
      <c r="L1957" s="36">
        <v>99</v>
      </c>
      <c r="M1957" s="24">
        <v>96</v>
      </c>
      <c r="N1957" s="24">
        <v>68.900000000000006</v>
      </c>
      <c r="O1957" s="24">
        <v>126</v>
      </c>
      <c r="P1957" s="4">
        <f t="shared" si="35"/>
        <v>24.3</v>
      </c>
      <c r="Q1957" s="24"/>
      <c r="R1957" s="24"/>
      <c r="S1957" s="4"/>
      <c r="T1957" s="24" t="s">
        <v>385</v>
      </c>
      <c r="U1957" s="24" t="s">
        <v>910</v>
      </c>
      <c r="V1957" s="24" t="s">
        <v>911</v>
      </c>
    </row>
    <row r="1958" spans="1:22" x14ac:dyDescent="0.2">
      <c r="A1958">
        <v>30</v>
      </c>
      <c r="B1958">
        <v>29</v>
      </c>
      <c r="C1958">
        <v>26</v>
      </c>
      <c r="D1958" s="22" t="s">
        <v>926</v>
      </c>
      <c r="E1958" s="24" t="s">
        <v>24</v>
      </c>
      <c r="F1958" s="24">
        <v>95</v>
      </c>
      <c r="G1958" s="24">
        <v>95</v>
      </c>
      <c r="H1958" s="24">
        <v>74</v>
      </c>
      <c r="I1958" s="5">
        <v>-17.149999999999999</v>
      </c>
      <c r="J1958" s="5"/>
      <c r="L1958" s="36">
        <v>95</v>
      </c>
      <c r="M1958" s="24">
        <v>95</v>
      </c>
      <c r="N1958" s="24">
        <v>70</v>
      </c>
      <c r="O1958" s="24">
        <v>123</v>
      </c>
      <c r="P1958" s="4">
        <f t="shared" si="35"/>
        <v>23</v>
      </c>
      <c r="Q1958" s="24"/>
      <c r="R1958" s="24"/>
      <c r="S1958" s="4"/>
      <c r="T1958" s="24" t="s">
        <v>868</v>
      </c>
      <c r="U1958" s="24" t="s">
        <v>929</v>
      </c>
      <c r="V1958" s="24"/>
    </row>
    <row r="1959" spans="1:22" x14ac:dyDescent="0.2">
      <c r="A1959">
        <v>31</v>
      </c>
      <c r="B1959">
        <v>30</v>
      </c>
      <c r="C1959">
        <v>27</v>
      </c>
      <c r="D1959" s="22" t="s">
        <v>935</v>
      </c>
      <c r="E1959" s="24" t="s">
        <v>936</v>
      </c>
      <c r="F1959" s="24">
        <v>99</v>
      </c>
      <c r="G1959" s="24">
        <v>99</v>
      </c>
      <c r="H1959" s="24">
        <v>78</v>
      </c>
      <c r="I1959" s="5">
        <v>-11</v>
      </c>
      <c r="J1959" s="5"/>
      <c r="K1959" s="46"/>
      <c r="L1959" s="36">
        <v>99</v>
      </c>
      <c r="M1959" s="24">
        <v>99</v>
      </c>
      <c r="N1959" s="24">
        <v>70.400000000000006</v>
      </c>
      <c r="O1959" s="24">
        <v>127</v>
      </c>
      <c r="P1959" s="4">
        <f t="shared" si="35"/>
        <v>25.4</v>
      </c>
      <c r="Q1959" s="24"/>
      <c r="R1959" s="24"/>
      <c r="S1959" s="4"/>
      <c r="T1959" s="24" t="s">
        <v>754</v>
      </c>
      <c r="U1959" s="24" t="s">
        <v>729</v>
      </c>
      <c r="V1959" s="24" t="s">
        <v>745</v>
      </c>
    </row>
    <row r="1960" spans="1:22" x14ac:dyDescent="0.2">
      <c r="A1960">
        <v>32</v>
      </c>
      <c r="B1960">
        <v>31</v>
      </c>
      <c r="C1960">
        <v>28</v>
      </c>
      <c r="D1960" s="22" t="s">
        <v>940</v>
      </c>
      <c r="E1960" s="24" t="s">
        <v>946</v>
      </c>
      <c r="F1960" s="24">
        <v>91</v>
      </c>
      <c r="G1960" s="24">
        <v>91</v>
      </c>
      <c r="H1960" s="24">
        <v>69</v>
      </c>
      <c r="I1960" s="5">
        <v>8</v>
      </c>
      <c r="J1960" s="5"/>
      <c r="K1960" s="13" t="s">
        <v>104</v>
      </c>
      <c r="L1960" s="36">
        <v>91</v>
      </c>
      <c r="M1960" s="24">
        <v>91</v>
      </c>
      <c r="N1960" s="24">
        <v>70.400000000000006</v>
      </c>
      <c r="O1960" s="24">
        <v>129</v>
      </c>
      <c r="P1960" s="33">
        <f t="shared" si="35"/>
        <v>18</v>
      </c>
      <c r="Q1960" s="24"/>
      <c r="R1960" s="24"/>
      <c r="S1960" s="4"/>
      <c r="T1960" s="24" t="s">
        <v>768</v>
      </c>
      <c r="U1960" s="24" t="s">
        <v>753</v>
      </c>
      <c r="V1960" s="24" t="s">
        <v>755</v>
      </c>
    </row>
    <row r="1961" spans="1:22" x14ac:dyDescent="0.2">
      <c r="A1961">
        <v>33</v>
      </c>
      <c r="B1961">
        <v>32</v>
      </c>
      <c r="C1961">
        <v>29</v>
      </c>
      <c r="D1961" s="22" t="s">
        <v>941</v>
      </c>
      <c r="E1961" s="24" t="s">
        <v>950</v>
      </c>
      <c r="F1961" s="24">
        <v>88</v>
      </c>
      <c r="G1961" s="24">
        <v>88</v>
      </c>
      <c r="H1961" s="24">
        <v>67</v>
      </c>
      <c r="I1961" s="5">
        <v>27</v>
      </c>
      <c r="J1961" s="4"/>
      <c r="K1961" s="13" t="s">
        <v>104</v>
      </c>
      <c r="L1961" s="36">
        <v>88</v>
      </c>
      <c r="M1961" s="24">
        <v>88</v>
      </c>
      <c r="N1961" s="24">
        <v>70.400000000000006</v>
      </c>
      <c r="O1961" s="24">
        <v>128</v>
      </c>
      <c r="P1961" s="4">
        <f t="shared" si="35"/>
        <v>15.5</v>
      </c>
      <c r="Q1961" s="24"/>
      <c r="R1961" s="24"/>
      <c r="S1961" s="4"/>
      <c r="T1961" s="24" t="s">
        <v>806</v>
      </c>
      <c r="U1961" s="24" t="s">
        <v>770</v>
      </c>
      <c r="V1961" s="24" t="s">
        <v>769</v>
      </c>
    </row>
    <row r="1962" spans="1:22" x14ac:dyDescent="0.2">
      <c r="A1962">
        <v>34</v>
      </c>
      <c r="B1962">
        <v>33</v>
      </c>
      <c r="C1962">
        <v>30</v>
      </c>
      <c r="D1962" s="22" t="s">
        <v>942</v>
      </c>
      <c r="E1962" s="24" t="s">
        <v>954</v>
      </c>
      <c r="F1962" s="24">
        <v>91</v>
      </c>
      <c r="G1962" s="24">
        <v>91</v>
      </c>
      <c r="H1962" s="24">
        <v>70</v>
      </c>
      <c r="I1962" s="5">
        <v>-8.6999999999999993</v>
      </c>
      <c r="J1962" s="5"/>
      <c r="K1962" s="29"/>
      <c r="L1962" s="36">
        <v>81</v>
      </c>
      <c r="M1962" s="24">
        <v>91</v>
      </c>
      <c r="N1962" s="24">
        <v>70.400000000000006</v>
      </c>
      <c r="O1962" s="24">
        <v>127</v>
      </c>
      <c r="P1962" s="4">
        <f t="shared" si="35"/>
        <v>18.3</v>
      </c>
      <c r="Q1962" s="24"/>
      <c r="R1962" s="24"/>
      <c r="S1962" s="4"/>
      <c r="T1962" s="24" t="s">
        <v>872</v>
      </c>
      <c r="U1962" s="24" t="s">
        <v>805</v>
      </c>
      <c r="V1962" s="24" t="s">
        <v>780</v>
      </c>
    </row>
    <row r="1963" spans="1:22" x14ac:dyDescent="0.2">
      <c r="A1963">
        <v>35</v>
      </c>
      <c r="B1963">
        <v>34</v>
      </c>
      <c r="C1963">
        <v>31</v>
      </c>
      <c r="D1963" s="22" t="s">
        <v>978</v>
      </c>
      <c r="E1963" s="24" t="s">
        <v>461</v>
      </c>
      <c r="F1963" s="24">
        <v>101</v>
      </c>
      <c r="G1963" s="24">
        <v>100</v>
      </c>
      <c r="H1963" s="24">
        <v>80</v>
      </c>
      <c r="I1963" s="5">
        <v>-16</v>
      </c>
      <c r="J1963" s="5"/>
      <c r="K1963" s="29"/>
      <c r="L1963" s="36">
        <v>101</v>
      </c>
      <c r="M1963" s="24">
        <v>100</v>
      </c>
      <c r="N1963" s="24">
        <v>69.599999999999994</v>
      </c>
      <c r="O1963" s="24">
        <v>124</v>
      </c>
      <c r="P1963" s="4">
        <f t="shared" si="35"/>
        <v>27.7</v>
      </c>
      <c r="Q1963" s="24"/>
      <c r="R1963" s="24"/>
      <c r="S1963" s="4"/>
      <c r="T1963" s="24" t="s">
        <v>903</v>
      </c>
      <c r="U1963" s="24" t="s">
        <v>434</v>
      </c>
    </row>
    <row r="1964" spans="1:22" x14ac:dyDescent="0.2">
      <c r="A1964">
        <v>36</v>
      </c>
      <c r="B1964">
        <v>35</v>
      </c>
      <c r="C1964">
        <v>32</v>
      </c>
      <c r="D1964" s="22" t="s">
        <v>982</v>
      </c>
      <c r="E1964" s="24" t="s">
        <v>24</v>
      </c>
      <c r="F1964" s="24">
        <v>86</v>
      </c>
      <c r="G1964" s="24">
        <v>86</v>
      </c>
      <c r="H1964" s="24">
        <v>65</v>
      </c>
      <c r="I1964" s="5">
        <v>11.5</v>
      </c>
      <c r="J1964" s="5"/>
      <c r="K1964" s="13" t="s">
        <v>1130</v>
      </c>
      <c r="L1964" s="36">
        <v>86</v>
      </c>
      <c r="M1964" s="24">
        <v>86</v>
      </c>
      <c r="N1964" s="24">
        <v>70</v>
      </c>
      <c r="O1964" s="24">
        <v>123</v>
      </c>
      <c r="P1964" s="33">
        <f t="shared" si="35"/>
        <v>14.7</v>
      </c>
      <c r="Q1964" s="24"/>
      <c r="R1964" s="24"/>
      <c r="S1964" s="4"/>
      <c r="T1964" s="24" t="s">
        <v>938</v>
      </c>
      <c r="U1964" s="24" t="s">
        <v>925</v>
      </c>
      <c r="V1964" t="s">
        <v>830</v>
      </c>
    </row>
    <row r="1965" spans="1:22" x14ac:dyDescent="0.2">
      <c r="A1965">
        <v>37</v>
      </c>
      <c r="B1965">
        <v>36</v>
      </c>
      <c r="C1965">
        <v>33</v>
      </c>
      <c r="D1965" s="22" t="s">
        <v>977</v>
      </c>
      <c r="E1965" s="24" t="s">
        <v>185</v>
      </c>
      <c r="F1965" s="24">
        <v>94</v>
      </c>
      <c r="G1965" s="24">
        <v>94</v>
      </c>
      <c r="H1965" s="24">
        <v>75</v>
      </c>
      <c r="I1965" s="5">
        <v>-13.7</v>
      </c>
      <c r="J1965" s="5"/>
      <c r="K1965" s="48" t="s">
        <v>1013</v>
      </c>
      <c r="L1965" s="22">
        <v>94</v>
      </c>
      <c r="M1965" s="24">
        <v>94</v>
      </c>
      <c r="N1965" s="24">
        <v>69</v>
      </c>
      <c r="O1965" s="24">
        <v>123</v>
      </c>
      <c r="P1965" s="33">
        <f t="shared" ref="P1965:P1988" si="36">ROUND(((M1965-N1965)*113/O1965),1)</f>
        <v>23</v>
      </c>
      <c r="Q1965" s="24"/>
      <c r="R1965" s="24"/>
      <c r="S1965" s="4"/>
      <c r="T1965" s="24" t="s">
        <v>401</v>
      </c>
      <c r="U1965" s="24" t="s">
        <v>382</v>
      </c>
      <c r="V1965" t="s">
        <v>894</v>
      </c>
    </row>
    <row r="1966" spans="1:22" x14ac:dyDescent="0.2">
      <c r="A1966">
        <v>38</v>
      </c>
      <c r="B1966">
        <v>37</v>
      </c>
      <c r="C1966">
        <v>34</v>
      </c>
      <c r="D1966" s="22" t="s">
        <v>988</v>
      </c>
      <c r="E1966" s="24" t="s">
        <v>185</v>
      </c>
      <c r="F1966" s="24">
        <v>100</v>
      </c>
      <c r="G1966" s="24">
        <v>97</v>
      </c>
      <c r="H1966" s="24">
        <v>81</v>
      </c>
      <c r="I1966" s="5">
        <v>-19.2</v>
      </c>
      <c r="J1966" s="5"/>
      <c r="L1966" s="36">
        <v>100</v>
      </c>
      <c r="M1966" s="24">
        <v>97</v>
      </c>
      <c r="N1966" s="24">
        <v>69</v>
      </c>
      <c r="O1966" s="24">
        <v>123</v>
      </c>
      <c r="P1966" s="4">
        <f t="shared" si="36"/>
        <v>25.7</v>
      </c>
      <c r="Q1966" s="24"/>
      <c r="R1966" s="24"/>
      <c r="S1966" s="4"/>
      <c r="T1966" s="24" t="s">
        <v>1004</v>
      </c>
      <c r="U1966" s="24" t="s">
        <v>1020</v>
      </c>
      <c r="V1966" t="s">
        <v>807</v>
      </c>
    </row>
    <row r="1967" spans="1:22" x14ac:dyDescent="0.2">
      <c r="A1967">
        <v>39</v>
      </c>
      <c r="B1967">
        <v>38</v>
      </c>
      <c r="C1967">
        <v>35</v>
      </c>
      <c r="D1967" s="22" t="s">
        <v>1033</v>
      </c>
      <c r="E1967" s="24" t="s">
        <v>26</v>
      </c>
      <c r="F1967" s="24">
        <v>95</v>
      </c>
      <c r="G1967" s="24">
        <v>95</v>
      </c>
      <c r="H1967" s="24">
        <v>75</v>
      </c>
      <c r="I1967" s="5">
        <v>10</v>
      </c>
      <c r="J1967" s="5"/>
      <c r="L1967" s="34">
        <v>95</v>
      </c>
      <c r="M1967" s="24">
        <v>95</v>
      </c>
      <c r="N1967" s="24">
        <v>70.2</v>
      </c>
      <c r="O1967" s="24">
        <v>128</v>
      </c>
      <c r="P1967" s="4">
        <f t="shared" si="36"/>
        <v>21.9</v>
      </c>
      <c r="Q1967" s="24"/>
      <c r="R1967" s="24"/>
      <c r="S1967" s="4"/>
      <c r="T1967" s="24" t="s">
        <v>708</v>
      </c>
      <c r="U1967" s="24" t="s">
        <v>1021</v>
      </c>
      <c r="V1967" t="s">
        <v>743</v>
      </c>
    </row>
    <row r="1968" spans="1:22" ht="25.5" x14ac:dyDescent="0.2">
      <c r="A1968">
        <v>40</v>
      </c>
      <c r="B1968">
        <v>39</v>
      </c>
      <c r="C1968">
        <v>36</v>
      </c>
      <c r="D1968" s="22" t="s">
        <v>1043</v>
      </c>
      <c r="E1968" s="24" t="s">
        <v>26</v>
      </c>
      <c r="F1968" s="24">
        <v>84</v>
      </c>
      <c r="G1968" s="24">
        <v>84</v>
      </c>
      <c r="H1968" s="24">
        <v>64</v>
      </c>
      <c r="I1968" s="5">
        <v>121.2</v>
      </c>
      <c r="J1968" s="5"/>
      <c r="K1968" s="48" t="s">
        <v>1131</v>
      </c>
      <c r="L1968" s="34">
        <v>84</v>
      </c>
      <c r="M1968" s="24">
        <v>84</v>
      </c>
      <c r="N1968" s="24">
        <v>70.2</v>
      </c>
      <c r="O1968" s="24">
        <v>128</v>
      </c>
      <c r="P1968" s="4">
        <f t="shared" si="36"/>
        <v>12.2</v>
      </c>
      <c r="Q1968" s="24"/>
      <c r="R1968" s="24"/>
      <c r="S1968" s="4"/>
      <c r="T1968" s="24" t="s">
        <v>378</v>
      </c>
      <c r="U1968" s="24" t="s">
        <v>1044</v>
      </c>
      <c r="V1968" s="24" t="s">
        <v>1045</v>
      </c>
    </row>
    <row r="1969" spans="1:24" x14ac:dyDescent="0.2">
      <c r="A1969">
        <v>41</v>
      </c>
      <c r="B1969">
        <v>40</v>
      </c>
      <c r="C1969">
        <v>37</v>
      </c>
      <c r="D1969" s="22" t="s">
        <v>1069</v>
      </c>
      <c r="E1969" s="24" t="s">
        <v>23</v>
      </c>
      <c r="F1969" s="24">
        <v>89</v>
      </c>
      <c r="G1969" s="24">
        <v>88</v>
      </c>
      <c r="H1969" s="24">
        <v>70</v>
      </c>
      <c r="I1969" s="5">
        <v>1.25</v>
      </c>
      <c r="J1969" s="4"/>
      <c r="L1969" s="36">
        <v>89</v>
      </c>
      <c r="M1969" s="24">
        <v>88</v>
      </c>
      <c r="N1969" s="24">
        <v>68.900000000000006</v>
      </c>
      <c r="O1969" s="24">
        <v>126</v>
      </c>
      <c r="P1969" s="4">
        <f t="shared" si="36"/>
        <v>17.100000000000001</v>
      </c>
      <c r="Q1969" s="24"/>
      <c r="R1969" s="24"/>
      <c r="S1969" s="4"/>
      <c r="T1969" s="24" t="s">
        <v>387</v>
      </c>
      <c r="U1969" s="24" t="s">
        <v>802</v>
      </c>
    </row>
    <row r="1970" spans="1:24" x14ac:dyDescent="0.2">
      <c r="A1970">
        <v>42</v>
      </c>
      <c r="B1970">
        <v>41</v>
      </c>
      <c r="C1970">
        <v>38</v>
      </c>
      <c r="D1970" s="22" t="s">
        <v>1083</v>
      </c>
      <c r="E1970" s="24" t="s">
        <v>97</v>
      </c>
      <c r="F1970" s="24">
        <v>96</v>
      </c>
      <c r="G1970" s="24">
        <v>94</v>
      </c>
      <c r="H1970" s="24">
        <v>78</v>
      </c>
      <c r="I1970" s="5">
        <v>3</v>
      </c>
      <c r="J1970" s="4"/>
      <c r="L1970" s="34">
        <v>96</v>
      </c>
      <c r="M1970" s="24">
        <v>94</v>
      </c>
      <c r="N1970" s="24">
        <v>71.3</v>
      </c>
      <c r="O1970" s="24">
        <v>124</v>
      </c>
      <c r="P1970" s="4">
        <f t="shared" si="36"/>
        <v>20.7</v>
      </c>
      <c r="Q1970" s="24"/>
      <c r="R1970" s="24"/>
      <c r="S1970" s="4"/>
      <c r="T1970" s="24" t="s">
        <v>948</v>
      </c>
      <c r="U1970" s="24" t="s">
        <v>1087</v>
      </c>
    </row>
    <row r="1971" spans="1:24" x14ac:dyDescent="0.2">
      <c r="A1971">
        <v>43</v>
      </c>
      <c r="B1971">
        <v>42</v>
      </c>
      <c r="C1971">
        <v>39</v>
      </c>
      <c r="D1971" s="22" t="s">
        <v>1090</v>
      </c>
      <c r="E1971" s="24" t="s">
        <v>24</v>
      </c>
      <c r="F1971" s="24">
        <v>84</v>
      </c>
      <c r="G1971" s="24">
        <v>84</v>
      </c>
      <c r="H1971" s="24">
        <v>66</v>
      </c>
      <c r="I1971" s="5">
        <v>5.25</v>
      </c>
      <c r="J1971" s="4"/>
      <c r="K1971" s="29" t="s">
        <v>1132</v>
      </c>
      <c r="L1971" s="36">
        <v>84</v>
      </c>
      <c r="M1971" s="24">
        <v>84</v>
      </c>
      <c r="N1971" s="24">
        <v>70</v>
      </c>
      <c r="O1971" s="24">
        <v>123</v>
      </c>
      <c r="P1971" s="4">
        <f t="shared" si="36"/>
        <v>12.9</v>
      </c>
      <c r="Q1971" s="24"/>
      <c r="R1971" s="24"/>
      <c r="S1971" s="4"/>
      <c r="T1971" s="24" t="s">
        <v>968</v>
      </c>
      <c r="U1971" s="24" t="s">
        <v>840</v>
      </c>
      <c r="V1971" s="24" t="s">
        <v>744</v>
      </c>
    </row>
    <row r="1972" spans="1:24" x14ac:dyDescent="0.2">
      <c r="A1972">
        <v>44</v>
      </c>
      <c r="B1972">
        <v>43</v>
      </c>
      <c r="C1972">
        <v>40</v>
      </c>
      <c r="D1972" s="22" t="s">
        <v>1118</v>
      </c>
      <c r="E1972" s="24" t="s">
        <v>26</v>
      </c>
      <c r="F1972" s="24">
        <v>91</v>
      </c>
      <c r="G1972" s="24">
        <v>88</v>
      </c>
      <c r="H1972" s="24">
        <v>72</v>
      </c>
      <c r="I1972" s="5">
        <v>-5</v>
      </c>
      <c r="J1972" s="5"/>
      <c r="L1972" s="34">
        <v>91</v>
      </c>
      <c r="M1972" s="24">
        <v>88</v>
      </c>
      <c r="N1972" s="24">
        <v>70.2</v>
      </c>
      <c r="O1972" s="24">
        <v>128</v>
      </c>
      <c r="P1972" s="4">
        <f t="shared" si="36"/>
        <v>15.7</v>
      </c>
      <c r="Q1972" s="24"/>
      <c r="R1972" s="24"/>
      <c r="S1972" s="4"/>
      <c r="T1972" s="24" t="s">
        <v>879</v>
      </c>
      <c r="U1972" s="24" t="s">
        <v>373</v>
      </c>
      <c r="V1972" s="24"/>
    </row>
    <row r="1973" spans="1:24" x14ac:dyDescent="0.2">
      <c r="A1973">
        <v>45</v>
      </c>
      <c r="B1973">
        <v>44</v>
      </c>
      <c r="C1973">
        <v>41</v>
      </c>
      <c r="D1973" s="22" t="s">
        <v>1125</v>
      </c>
      <c r="E1973" s="24" t="s">
        <v>185</v>
      </c>
      <c r="F1973" s="24">
        <v>88</v>
      </c>
      <c r="G1973" s="24">
        <v>88</v>
      </c>
      <c r="H1973" s="24">
        <v>71</v>
      </c>
      <c r="I1973" s="5">
        <v>34.5</v>
      </c>
      <c r="J1973" s="5"/>
      <c r="K1973" s="29" t="s">
        <v>104</v>
      </c>
      <c r="L1973" s="34">
        <v>88</v>
      </c>
      <c r="M1973" s="24">
        <v>88</v>
      </c>
      <c r="N1973" s="24">
        <v>69</v>
      </c>
      <c r="O1973" s="24">
        <v>123</v>
      </c>
      <c r="P1973" s="4">
        <f t="shared" si="36"/>
        <v>17.5</v>
      </c>
      <c r="Q1973" s="24"/>
      <c r="R1973" s="24"/>
      <c r="S1973" s="4"/>
      <c r="T1973" s="24" t="s">
        <v>465</v>
      </c>
      <c r="U1973" s="24" t="s">
        <v>961</v>
      </c>
      <c r="V1973" t="s">
        <v>1133</v>
      </c>
    </row>
    <row r="1974" spans="1:24" x14ac:dyDescent="0.2">
      <c r="A1974">
        <v>46</v>
      </c>
      <c r="B1974">
        <v>45</v>
      </c>
      <c r="C1974">
        <v>42</v>
      </c>
      <c r="D1974" s="22" t="s">
        <v>1143</v>
      </c>
      <c r="E1974" s="24" t="s">
        <v>492</v>
      </c>
      <c r="F1974" s="24">
        <v>83</v>
      </c>
      <c r="G1974" s="24">
        <v>83</v>
      </c>
      <c r="H1974" s="24">
        <v>67</v>
      </c>
      <c r="I1974" s="5">
        <v>32.75</v>
      </c>
      <c r="J1974" s="5"/>
      <c r="K1974" s="13" t="s">
        <v>1132</v>
      </c>
      <c r="L1974" s="34">
        <v>83</v>
      </c>
      <c r="M1974" s="24">
        <v>83</v>
      </c>
      <c r="N1974" s="24">
        <v>69.2</v>
      </c>
      <c r="O1974" s="24">
        <v>118</v>
      </c>
      <c r="P1974" s="4">
        <f t="shared" si="36"/>
        <v>13.2</v>
      </c>
      <c r="Q1974" s="24"/>
      <c r="R1974" s="24"/>
      <c r="S1974" s="4"/>
      <c r="T1974" s="24" t="s">
        <v>742</v>
      </c>
      <c r="U1974" s="24" t="s">
        <v>782</v>
      </c>
      <c r="V1974" t="s">
        <v>931</v>
      </c>
    </row>
    <row r="1975" spans="1:24" x14ac:dyDescent="0.2">
      <c r="A1975">
        <v>47</v>
      </c>
      <c r="B1975">
        <v>46</v>
      </c>
      <c r="C1975">
        <v>43</v>
      </c>
      <c r="D1975" s="22" t="s">
        <v>1159</v>
      </c>
      <c r="E1975" s="24" t="s">
        <v>24</v>
      </c>
      <c r="F1975" s="24">
        <v>82</v>
      </c>
      <c r="G1975" s="24">
        <v>82</v>
      </c>
      <c r="H1975" s="24">
        <v>66</v>
      </c>
      <c r="I1975" s="5">
        <v>27</v>
      </c>
      <c r="J1975" s="5"/>
      <c r="K1975" s="29" t="s">
        <v>1132</v>
      </c>
      <c r="L1975" s="34">
        <v>82</v>
      </c>
      <c r="M1975" s="24">
        <v>82</v>
      </c>
      <c r="N1975" s="24">
        <v>70</v>
      </c>
      <c r="O1975" s="24">
        <v>123</v>
      </c>
      <c r="P1975" s="4">
        <f t="shared" si="36"/>
        <v>11</v>
      </c>
      <c r="Q1975" s="24"/>
      <c r="R1975" s="24"/>
      <c r="S1975" s="4"/>
      <c r="T1975" s="24" t="s">
        <v>1022</v>
      </c>
      <c r="U1975" s="24" t="s">
        <v>1162</v>
      </c>
      <c r="V1975" t="s">
        <v>1092</v>
      </c>
    </row>
    <row r="1976" spans="1:24" x14ac:dyDescent="0.2">
      <c r="A1976">
        <v>48</v>
      </c>
      <c r="B1976">
        <v>47</v>
      </c>
      <c r="C1976">
        <v>44</v>
      </c>
      <c r="D1976" s="22" t="s">
        <v>1166</v>
      </c>
      <c r="E1976" s="24" t="s">
        <v>184</v>
      </c>
      <c r="F1976" s="24">
        <v>92</v>
      </c>
      <c r="G1976" s="24">
        <v>92</v>
      </c>
      <c r="H1976" s="24">
        <v>76</v>
      </c>
      <c r="I1976" s="5">
        <v>6.95</v>
      </c>
      <c r="J1976" s="5"/>
      <c r="L1976" s="34">
        <v>92</v>
      </c>
      <c r="M1976" s="24">
        <v>92</v>
      </c>
      <c r="N1976" s="24">
        <v>69.3</v>
      </c>
      <c r="O1976" s="24">
        <v>123</v>
      </c>
      <c r="P1976" s="4">
        <f t="shared" si="36"/>
        <v>20.9</v>
      </c>
      <c r="R1976" s="24"/>
      <c r="S1976" s="4"/>
      <c r="T1976" s="24" t="s">
        <v>1059</v>
      </c>
      <c r="U1976" s="24" t="s">
        <v>1169</v>
      </c>
      <c r="V1976" s="24" t="s">
        <v>784</v>
      </c>
    </row>
    <row r="1977" spans="1:24" x14ac:dyDescent="0.2">
      <c r="A1977">
        <v>49</v>
      </c>
      <c r="B1977">
        <v>48</v>
      </c>
      <c r="C1977">
        <v>45</v>
      </c>
      <c r="D1977" s="22" t="s">
        <v>1171</v>
      </c>
      <c r="E1977" s="24" t="s">
        <v>23</v>
      </c>
      <c r="F1977" s="24">
        <v>90</v>
      </c>
      <c r="G1977" s="24">
        <v>90</v>
      </c>
      <c r="H1977" s="24">
        <v>73</v>
      </c>
      <c r="I1977" s="5">
        <v>-18.5</v>
      </c>
      <c r="J1977" s="5"/>
      <c r="L1977" s="34">
        <v>90</v>
      </c>
      <c r="M1977" s="24">
        <v>90</v>
      </c>
      <c r="N1977" s="24">
        <v>68.900000000000006</v>
      </c>
      <c r="O1977" s="24">
        <v>126</v>
      </c>
      <c r="P1977" s="4">
        <f t="shared" si="36"/>
        <v>18.899999999999999</v>
      </c>
      <c r="R1977" s="24"/>
      <c r="S1977" s="4"/>
      <c r="T1977" s="24" t="s">
        <v>860</v>
      </c>
      <c r="U1977" s="24" t="s">
        <v>1177</v>
      </c>
      <c r="V1977" s="24" t="s">
        <v>939</v>
      </c>
    </row>
    <row r="1978" spans="1:24" x14ac:dyDescent="0.2">
      <c r="A1978">
        <v>50</v>
      </c>
      <c r="B1978">
        <v>49</v>
      </c>
      <c r="C1978">
        <v>46</v>
      </c>
      <c r="D1978" s="22" t="s">
        <v>1191</v>
      </c>
      <c r="E1978" s="24" t="s">
        <v>26</v>
      </c>
      <c r="F1978" s="24">
        <v>104</v>
      </c>
      <c r="G1978" s="24">
        <v>102</v>
      </c>
      <c r="H1978" s="24">
        <v>88</v>
      </c>
      <c r="I1978" s="5">
        <v>-22</v>
      </c>
      <c r="J1978" s="5"/>
      <c r="K1978" s="46"/>
      <c r="L1978" s="34">
        <v>104</v>
      </c>
      <c r="M1978" s="24">
        <v>102</v>
      </c>
      <c r="N1978" s="24">
        <v>70.2</v>
      </c>
      <c r="O1978" s="24">
        <v>128</v>
      </c>
      <c r="P1978" s="4">
        <f t="shared" si="36"/>
        <v>28.1</v>
      </c>
      <c r="R1978" s="24"/>
      <c r="S1978" s="4"/>
      <c r="T1978" s="24" t="s">
        <v>812</v>
      </c>
      <c r="U1978" s="24" t="s">
        <v>1062</v>
      </c>
      <c r="V1978" s="24" t="s">
        <v>915</v>
      </c>
    </row>
    <row r="1979" spans="1:24" x14ac:dyDescent="0.2">
      <c r="A1979">
        <v>51</v>
      </c>
      <c r="B1979">
        <v>50</v>
      </c>
      <c r="C1979">
        <v>47</v>
      </c>
      <c r="D1979" s="22" t="s">
        <v>1195</v>
      </c>
      <c r="E1979" s="24" t="s">
        <v>492</v>
      </c>
      <c r="F1979" s="24">
        <v>97</v>
      </c>
      <c r="G1979" s="24">
        <v>96</v>
      </c>
      <c r="H1979" s="24">
        <v>82</v>
      </c>
      <c r="I1979" s="5">
        <v>-22</v>
      </c>
      <c r="J1979" s="5"/>
      <c r="L1979" s="34">
        <v>97</v>
      </c>
      <c r="M1979" s="24">
        <v>96</v>
      </c>
      <c r="N1979" s="24">
        <v>69.2</v>
      </c>
      <c r="O1979" s="24">
        <v>118</v>
      </c>
      <c r="P1979" s="4">
        <f t="shared" si="36"/>
        <v>25.7</v>
      </c>
      <c r="R1979" s="24"/>
      <c r="S1979" s="4"/>
      <c r="T1979" s="24" t="s">
        <v>952</v>
      </c>
      <c r="U1979" s="24" t="s">
        <v>800</v>
      </c>
      <c r="V1979" s="24"/>
    </row>
    <row r="1980" spans="1:24" x14ac:dyDescent="0.2">
      <c r="A1980">
        <v>52</v>
      </c>
      <c r="B1980">
        <v>51</v>
      </c>
      <c r="C1980">
        <v>48</v>
      </c>
      <c r="D1980" s="22" t="s">
        <v>1210</v>
      </c>
      <c r="E1980" s="24" t="s">
        <v>548</v>
      </c>
      <c r="F1980" s="24">
        <v>81</v>
      </c>
      <c r="G1980" s="24">
        <v>81</v>
      </c>
      <c r="H1980" s="24">
        <v>64</v>
      </c>
      <c r="I1980" s="5">
        <v>56.65</v>
      </c>
      <c r="J1980" s="5"/>
      <c r="K1980" s="29" t="s">
        <v>1129</v>
      </c>
      <c r="L1980" s="34">
        <v>81</v>
      </c>
      <c r="M1980" s="24">
        <v>81</v>
      </c>
      <c r="N1980" s="24">
        <v>70.099999999999994</v>
      </c>
      <c r="O1980" s="24">
        <v>136</v>
      </c>
      <c r="P1980" s="4">
        <f t="shared" si="36"/>
        <v>9.1</v>
      </c>
      <c r="R1980" s="24"/>
      <c r="S1980" s="4"/>
      <c r="T1980" s="41" t="s">
        <v>1211</v>
      </c>
      <c r="U1980" s="41" t="s">
        <v>897</v>
      </c>
      <c r="W1980" s="18"/>
      <c r="X1980" s="18"/>
    </row>
    <row r="1981" spans="1:24" x14ac:dyDescent="0.2">
      <c r="A1981">
        <v>53</v>
      </c>
      <c r="B1981">
        <v>52</v>
      </c>
      <c r="C1981">
        <v>49</v>
      </c>
      <c r="D1981" s="22" t="s">
        <v>1212</v>
      </c>
      <c r="E1981" s="24" t="s">
        <v>548</v>
      </c>
      <c r="F1981" s="24">
        <v>102</v>
      </c>
      <c r="G1981" s="24">
        <v>101</v>
      </c>
      <c r="H1981" s="24">
        <v>85</v>
      </c>
      <c r="I1981" s="5">
        <v>-21.5</v>
      </c>
      <c r="J1981" s="5"/>
      <c r="K1981" s="29"/>
      <c r="L1981" s="34">
        <v>102</v>
      </c>
      <c r="M1981" s="24">
        <v>101</v>
      </c>
      <c r="N1981" s="24">
        <v>70.099999999999994</v>
      </c>
      <c r="O1981" s="24">
        <v>136</v>
      </c>
      <c r="P1981" s="4">
        <f t="shared" si="36"/>
        <v>25.7</v>
      </c>
      <c r="R1981" s="24"/>
      <c r="S1981" s="4"/>
      <c r="T1981" s="24" t="s">
        <v>876</v>
      </c>
      <c r="U1981" s="24" t="s">
        <v>1219</v>
      </c>
      <c r="V1981" t="s">
        <v>829</v>
      </c>
    </row>
    <row r="1982" spans="1:24" x14ac:dyDescent="0.2">
      <c r="D1982" s="22" t="s">
        <v>1212</v>
      </c>
      <c r="E1982" s="24" t="s">
        <v>63</v>
      </c>
      <c r="F1982" s="24"/>
      <c r="G1982" s="24"/>
      <c r="H1982" s="24"/>
      <c r="I1982" s="5">
        <v>17</v>
      </c>
      <c r="J1982" s="5"/>
      <c r="K1982" s="13" t="s">
        <v>210</v>
      </c>
      <c r="L1982" s="34"/>
      <c r="M1982" s="24"/>
      <c r="N1982" s="24"/>
      <c r="O1982" s="24"/>
      <c r="P1982" s="4"/>
      <c r="R1982" s="24"/>
      <c r="S1982" s="4"/>
      <c r="T1982" s="24"/>
      <c r="U1982" s="24"/>
    </row>
    <row r="1983" spans="1:24" x14ac:dyDescent="0.2">
      <c r="A1983">
        <v>54</v>
      </c>
      <c r="B1983">
        <v>53</v>
      </c>
      <c r="C1983">
        <v>50</v>
      </c>
      <c r="D1983" s="22" t="s">
        <v>1234</v>
      </c>
      <c r="E1983" s="24" t="s">
        <v>24</v>
      </c>
      <c r="F1983" s="24">
        <v>87</v>
      </c>
      <c r="G1983" s="24">
        <v>87</v>
      </c>
      <c r="H1983" s="24">
        <v>72</v>
      </c>
      <c r="I1983" s="5">
        <v>-19</v>
      </c>
      <c r="J1983" s="5"/>
      <c r="L1983" s="34">
        <v>87</v>
      </c>
      <c r="M1983" s="24">
        <v>87</v>
      </c>
      <c r="N1983" s="24">
        <v>70</v>
      </c>
      <c r="O1983" s="24">
        <v>123</v>
      </c>
      <c r="P1983" s="4">
        <f t="shared" si="36"/>
        <v>15.6</v>
      </c>
      <c r="R1983" s="24"/>
      <c r="S1983" s="4"/>
      <c r="T1983" s="24" t="s">
        <v>786</v>
      </c>
      <c r="U1983" s="24" t="s">
        <v>963</v>
      </c>
      <c r="V1983" t="s">
        <v>1049</v>
      </c>
    </row>
    <row r="1984" spans="1:24" x14ac:dyDescent="0.2">
      <c r="A1984">
        <v>55</v>
      </c>
      <c r="B1984">
        <v>54</v>
      </c>
      <c r="C1984">
        <v>51</v>
      </c>
      <c r="D1984" s="22" t="s">
        <v>1249</v>
      </c>
      <c r="E1984" s="24" t="s">
        <v>23</v>
      </c>
      <c r="F1984" s="24">
        <v>94</v>
      </c>
      <c r="G1984" s="24">
        <v>94</v>
      </c>
      <c r="H1984" s="24">
        <v>78</v>
      </c>
      <c r="I1984" s="5">
        <v>-19</v>
      </c>
      <c r="J1984" s="5"/>
      <c r="K1984" s="48"/>
      <c r="L1984" s="34">
        <v>94</v>
      </c>
      <c r="M1984" s="24">
        <v>94</v>
      </c>
      <c r="N1984" s="24">
        <v>68.900000000000006</v>
      </c>
      <c r="O1984" s="24">
        <v>126</v>
      </c>
      <c r="P1984" s="4">
        <f t="shared" si="36"/>
        <v>22.5</v>
      </c>
      <c r="R1984" s="24"/>
      <c r="S1984" s="4"/>
      <c r="T1984" s="24" t="s">
        <v>384</v>
      </c>
      <c r="U1984" s="24" t="s">
        <v>1257</v>
      </c>
      <c r="V1984" s="24" t="s">
        <v>832</v>
      </c>
    </row>
    <row r="1985" spans="1:24" x14ac:dyDescent="0.2">
      <c r="A1985">
        <v>56</v>
      </c>
      <c r="B1985">
        <v>55</v>
      </c>
      <c r="C1985">
        <v>52</v>
      </c>
      <c r="D1985" s="22" t="s">
        <v>1332</v>
      </c>
      <c r="E1985" s="24" t="s">
        <v>23</v>
      </c>
      <c r="F1985" s="24">
        <v>81</v>
      </c>
      <c r="G1985" s="24">
        <v>81</v>
      </c>
      <c r="H1985" s="24">
        <v>66</v>
      </c>
      <c r="I1985" s="5">
        <v>47</v>
      </c>
      <c r="J1985" s="5"/>
      <c r="K1985" s="13" t="s">
        <v>1129</v>
      </c>
      <c r="L1985" s="34">
        <v>81</v>
      </c>
      <c r="M1985" s="24">
        <v>81</v>
      </c>
      <c r="N1985" s="24">
        <v>68.900000000000006</v>
      </c>
      <c r="O1985" s="24">
        <v>126</v>
      </c>
      <c r="P1985" s="4">
        <f t="shared" si="36"/>
        <v>10.9</v>
      </c>
      <c r="R1985" s="24"/>
      <c r="S1985" s="4"/>
      <c r="T1985" s="24" t="s">
        <v>1135</v>
      </c>
      <c r="U1985" s="24" t="s">
        <v>1178</v>
      </c>
      <c r="V1985" s="24" t="s">
        <v>773</v>
      </c>
    </row>
    <row r="1986" spans="1:24" x14ac:dyDescent="0.2">
      <c r="A1986">
        <v>57</v>
      </c>
      <c r="B1986">
        <v>56</v>
      </c>
      <c r="C1986">
        <v>53</v>
      </c>
      <c r="D1986" s="22" t="s">
        <v>1345</v>
      </c>
      <c r="E1986" s="24" t="s">
        <v>534</v>
      </c>
      <c r="F1986" s="24">
        <v>98</v>
      </c>
      <c r="G1986" s="24">
        <v>95</v>
      </c>
      <c r="H1986" s="24">
        <v>83</v>
      </c>
      <c r="I1986" s="5">
        <v>-5.5</v>
      </c>
      <c r="J1986" s="5"/>
      <c r="K1986" s="48"/>
      <c r="L1986" s="34">
        <v>98</v>
      </c>
      <c r="M1986" s="24">
        <v>95</v>
      </c>
      <c r="N1986" s="24">
        <v>71</v>
      </c>
      <c r="O1986" s="24">
        <v>135</v>
      </c>
      <c r="P1986" s="4">
        <f t="shared" si="36"/>
        <v>20.100000000000001</v>
      </c>
      <c r="R1986" s="24"/>
      <c r="T1986" s="24" t="s">
        <v>842</v>
      </c>
      <c r="U1986" s="24" t="s">
        <v>937</v>
      </c>
      <c r="V1986" s="24" t="s">
        <v>1018</v>
      </c>
      <c r="W1986" s="24" t="s">
        <v>949</v>
      </c>
    </row>
    <row r="1987" spans="1:24" x14ac:dyDescent="0.2">
      <c r="A1987">
        <v>58</v>
      </c>
      <c r="B1987">
        <v>57</v>
      </c>
      <c r="C1987">
        <v>54</v>
      </c>
      <c r="D1987" s="22" t="s">
        <v>1349</v>
      </c>
      <c r="E1987" s="24" t="s">
        <v>24</v>
      </c>
      <c r="F1987" s="24">
        <v>102</v>
      </c>
      <c r="G1987" s="24">
        <v>99</v>
      </c>
      <c r="H1987" s="24">
        <v>88</v>
      </c>
      <c r="I1987" s="5">
        <v>-22</v>
      </c>
      <c r="J1987" s="5"/>
      <c r="L1987" s="34">
        <v>102</v>
      </c>
      <c r="M1987" s="24">
        <v>99</v>
      </c>
      <c r="N1987" s="24">
        <v>70</v>
      </c>
      <c r="O1987" s="24">
        <v>123</v>
      </c>
      <c r="P1987" s="4">
        <f t="shared" si="36"/>
        <v>26.6</v>
      </c>
      <c r="R1987" s="24"/>
      <c r="T1987" s="24" t="s">
        <v>856</v>
      </c>
      <c r="U1987" s="24" t="s">
        <v>884</v>
      </c>
      <c r="V1987" s="24" t="s">
        <v>1100</v>
      </c>
    </row>
    <row r="1988" spans="1:24" x14ac:dyDescent="0.2">
      <c r="A1988">
        <v>59</v>
      </c>
      <c r="B1988">
        <v>58</v>
      </c>
      <c r="C1988">
        <v>55</v>
      </c>
      <c r="D1988" s="22" t="s">
        <v>1359</v>
      </c>
      <c r="E1988" s="24" t="s">
        <v>536</v>
      </c>
      <c r="F1988" s="24">
        <v>89</v>
      </c>
      <c r="G1988" s="24">
        <v>89</v>
      </c>
      <c r="H1988" s="24">
        <v>74</v>
      </c>
      <c r="I1988" s="5">
        <v>16.5</v>
      </c>
      <c r="J1988" s="5"/>
      <c r="K1988" s="13" t="s">
        <v>104</v>
      </c>
      <c r="L1988" s="34">
        <v>89</v>
      </c>
      <c r="M1988" s="24">
        <v>89</v>
      </c>
      <c r="N1988" s="24">
        <v>70.2</v>
      </c>
      <c r="O1988" s="24">
        <v>129</v>
      </c>
      <c r="P1988" s="4">
        <f t="shared" si="36"/>
        <v>16.5</v>
      </c>
      <c r="R1988" s="24"/>
      <c r="T1988" s="24" t="s">
        <v>1037</v>
      </c>
      <c r="U1988" s="24" t="s">
        <v>1276</v>
      </c>
      <c r="V1988" s="24" t="s">
        <v>1030</v>
      </c>
      <c r="W1988" s="24" t="s">
        <v>953</v>
      </c>
    </row>
    <row r="1989" spans="1:24" x14ac:dyDescent="0.2">
      <c r="A1989">
        <v>60</v>
      </c>
      <c r="B1989">
        <v>59</v>
      </c>
      <c r="D1989" s="22" t="s">
        <v>1367</v>
      </c>
      <c r="E1989" s="24" t="s">
        <v>537</v>
      </c>
      <c r="F1989" s="24">
        <v>99</v>
      </c>
      <c r="G1989" s="24">
        <v>99</v>
      </c>
      <c r="H1989" s="24"/>
      <c r="I1989" s="5">
        <v>-19</v>
      </c>
      <c r="J1989" s="5"/>
      <c r="L1989" s="34"/>
      <c r="M1989" s="24"/>
      <c r="N1989" s="24"/>
      <c r="O1989" s="24"/>
      <c r="P1989" s="4"/>
      <c r="T1989" s="24" t="s">
        <v>956</v>
      </c>
      <c r="U1989" s="24" t="s">
        <v>1315</v>
      </c>
      <c r="V1989" s="24" t="s">
        <v>947</v>
      </c>
      <c r="W1989" s="24" t="s">
        <v>1287</v>
      </c>
      <c r="X1989" s="24" t="s">
        <v>1042</v>
      </c>
    </row>
    <row r="1990" spans="1:24" x14ac:dyDescent="0.2">
      <c r="A1990">
        <v>61</v>
      </c>
      <c r="B1990">
        <v>60</v>
      </c>
      <c r="D1990" s="31" t="s">
        <v>1371</v>
      </c>
      <c r="E1990" s="24" t="s">
        <v>646</v>
      </c>
      <c r="F1990" s="24">
        <v>93</v>
      </c>
      <c r="G1990" s="24">
        <v>93</v>
      </c>
      <c r="H1990" s="24"/>
      <c r="I1990" s="5">
        <v>-14.6</v>
      </c>
      <c r="J1990" s="5"/>
      <c r="K1990" s="46"/>
      <c r="L1990" s="34"/>
      <c r="M1990" s="24"/>
      <c r="N1990" s="24"/>
      <c r="O1990" s="24"/>
      <c r="P1990" s="4"/>
      <c r="T1990" s="24" t="s">
        <v>1361</v>
      </c>
      <c r="U1990" s="24" t="s">
        <v>951</v>
      </c>
      <c r="V1990" s="24" t="s">
        <v>1085</v>
      </c>
      <c r="W1990" s="24" t="s">
        <v>957</v>
      </c>
    </row>
    <row r="1991" spans="1:24" x14ac:dyDescent="0.2">
      <c r="A1991">
        <v>62</v>
      </c>
      <c r="B1991">
        <v>61</v>
      </c>
      <c r="D1991" s="22" t="s">
        <v>1376</v>
      </c>
      <c r="E1991" s="24" t="s">
        <v>24</v>
      </c>
      <c r="F1991" s="24">
        <v>91</v>
      </c>
      <c r="G1991" s="24">
        <v>91</v>
      </c>
      <c r="H1991" s="24"/>
      <c r="I1991" s="5">
        <v>-19</v>
      </c>
      <c r="J1991" s="5"/>
      <c r="K1991" s="48"/>
      <c r="L1991" s="34"/>
      <c r="M1991" s="24"/>
      <c r="N1991" s="24"/>
      <c r="O1991" s="24"/>
      <c r="P1991" s="4"/>
      <c r="T1991" s="24" t="s">
        <v>1196</v>
      </c>
      <c r="U1991" s="24" t="s">
        <v>1311</v>
      </c>
    </row>
    <row r="1992" spans="1:24" x14ac:dyDescent="0.2">
      <c r="A1992">
        <v>63</v>
      </c>
      <c r="B1992">
        <v>62</v>
      </c>
      <c r="D1992" s="22" t="s">
        <v>1383</v>
      </c>
      <c r="E1992" s="24" t="s">
        <v>1384</v>
      </c>
      <c r="F1992" s="24">
        <v>87</v>
      </c>
      <c r="G1992" s="24">
        <v>87</v>
      </c>
      <c r="H1992" s="24"/>
      <c r="I1992" s="5">
        <v>-17</v>
      </c>
      <c r="J1992" s="5"/>
      <c r="K1992" s="13" t="s">
        <v>1389</v>
      </c>
      <c r="L1992" s="34"/>
      <c r="M1992" s="24"/>
      <c r="N1992" s="24"/>
      <c r="O1992" s="24"/>
      <c r="P1992" s="4"/>
      <c r="T1992" s="24" t="s">
        <v>1299</v>
      </c>
      <c r="U1992" s="24" t="s">
        <v>1348</v>
      </c>
    </row>
    <row r="1993" spans="1:24" x14ac:dyDescent="0.2">
      <c r="A1993">
        <v>64</v>
      </c>
      <c r="B1993">
        <v>63</v>
      </c>
      <c r="D1993" s="22" t="s">
        <v>1398</v>
      </c>
      <c r="E1993" s="24" t="s">
        <v>1399</v>
      </c>
      <c r="F1993" s="24">
        <v>105</v>
      </c>
      <c r="G1993" s="24">
        <v>105</v>
      </c>
      <c r="H1993" s="24"/>
      <c r="I1993" s="5">
        <v>-14</v>
      </c>
      <c r="J1993" s="5"/>
      <c r="K1993" s="48"/>
      <c r="L1993" s="34"/>
      <c r="M1993" s="24"/>
      <c r="N1993" s="24"/>
      <c r="O1993" s="24"/>
      <c r="P1993" s="4"/>
      <c r="T1993" s="24" t="s">
        <v>1038</v>
      </c>
      <c r="U1993" s="24" t="s">
        <v>1373</v>
      </c>
      <c r="V1993" s="24" t="s">
        <v>955</v>
      </c>
      <c r="W1993" s="24" t="s">
        <v>1309</v>
      </c>
      <c r="X1993" s="24" t="s">
        <v>1023</v>
      </c>
    </row>
    <row r="1994" spans="1:24" x14ac:dyDescent="0.2">
      <c r="A1994">
        <v>65</v>
      </c>
      <c r="B1994">
        <v>64</v>
      </c>
      <c r="D1994" s="22" t="s">
        <v>1406</v>
      </c>
      <c r="E1994" s="24" t="s">
        <v>548</v>
      </c>
      <c r="F1994" s="24">
        <v>95</v>
      </c>
      <c r="G1994" s="24">
        <v>95</v>
      </c>
      <c r="H1994" s="24"/>
      <c r="I1994" s="5">
        <v>-13.15</v>
      </c>
      <c r="J1994" s="5"/>
      <c r="L1994" s="36"/>
      <c r="M1994" s="24"/>
      <c r="N1994" s="24"/>
      <c r="O1994" s="24"/>
      <c r="P1994" s="33"/>
      <c r="T1994" s="24" t="s">
        <v>1334</v>
      </c>
      <c r="U1994" s="24" t="s">
        <v>1362</v>
      </c>
      <c r="V1994" s="24"/>
    </row>
    <row r="1995" spans="1:24" x14ac:dyDescent="0.2">
      <c r="A1995">
        <v>66</v>
      </c>
      <c r="B1995">
        <v>65</v>
      </c>
      <c r="D1995" s="22" t="s">
        <v>1412</v>
      </c>
      <c r="E1995" s="24" t="s">
        <v>1413</v>
      </c>
      <c r="F1995" s="24">
        <v>115</v>
      </c>
      <c r="G1995" s="24">
        <v>115</v>
      </c>
      <c r="H1995" s="24"/>
      <c r="I1995" s="5">
        <v>-13</v>
      </c>
      <c r="J1995" s="5"/>
      <c r="K1995" s="29"/>
      <c r="L1995" s="36"/>
      <c r="M1995" s="24"/>
      <c r="N1995" s="24"/>
      <c r="O1995" s="24"/>
      <c r="P1995" s="4"/>
      <c r="T1995" s="24" t="s">
        <v>1065</v>
      </c>
      <c r="U1995" s="24" t="s">
        <v>1029</v>
      </c>
      <c r="V1995" s="24"/>
    </row>
    <row r="1996" spans="1:24" x14ac:dyDescent="0.2">
      <c r="D1996" s="22"/>
      <c r="E1996" s="24"/>
      <c r="F1996" s="24"/>
      <c r="G1996" s="24"/>
      <c r="H1996" s="24"/>
      <c r="I1996" s="5"/>
      <c r="J1996" s="5"/>
      <c r="L1996" s="34"/>
      <c r="M1996" s="24"/>
      <c r="N1996" s="24"/>
      <c r="O1996" s="24"/>
      <c r="P1996" s="33"/>
      <c r="T1996" s="24"/>
      <c r="U1996" s="24"/>
      <c r="V1996" s="24"/>
    </row>
    <row r="1997" spans="1:24" x14ac:dyDescent="0.2">
      <c r="D1997" s="22"/>
      <c r="E1997" s="24"/>
      <c r="F1997" s="24"/>
      <c r="G1997" s="24"/>
      <c r="H1997" s="24"/>
      <c r="I1997" s="5"/>
      <c r="J1997" s="5"/>
      <c r="L1997" s="34"/>
      <c r="M1997" s="24"/>
      <c r="N1997" s="24"/>
      <c r="O1997" s="24"/>
      <c r="P1997" s="33"/>
      <c r="T1997" s="24"/>
      <c r="U1997" s="24"/>
      <c r="V1997" s="24"/>
    </row>
    <row r="1998" spans="1:24" x14ac:dyDescent="0.2">
      <c r="D1998" s="22"/>
      <c r="E1998" s="24"/>
      <c r="F1998" s="24"/>
      <c r="G1998" s="24"/>
      <c r="H1998" s="24"/>
      <c r="I1998" s="5"/>
      <c r="J1998" s="5"/>
      <c r="L1998" s="34"/>
      <c r="M1998" s="24"/>
      <c r="N1998" s="24"/>
      <c r="O1998" s="24"/>
      <c r="P1998" s="4"/>
      <c r="T1998" s="24"/>
      <c r="U1998" s="24"/>
      <c r="V1998" s="24"/>
    </row>
    <row r="1999" spans="1:24" x14ac:dyDescent="0.2">
      <c r="D1999" s="22"/>
      <c r="E1999" s="24"/>
      <c r="F1999" s="24"/>
      <c r="G1999" s="24"/>
      <c r="I1999" s="5"/>
      <c r="J1999" s="5"/>
    </row>
    <row r="2000" spans="1:24" x14ac:dyDescent="0.2">
      <c r="A2000">
        <f>COUNT(A1909:A1998)</f>
        <v>66</v>
      </c>
      <c r="B2000">
        <f>COUNT(B1909:B1998)</f>
        <v>65</v>
      </c>
      <c r="C2000">
        <f>COUNT(C1909:C1998)</f>
        <v>55</v>
      </c>
      <c r="F2000">
        <f>AVERAGE(F1909:F1998)</f>
        <v>94.292307692307688</v>
      </c>
      <c r="G2000">
        <f>AVERAGE(G1909:G1998)</f>
        <v>93.446153846153848</v>
      </c>
      <c r="H2000">
        <f>AVERAGE(H1909:H1998)</f>
        <v>75.36363636363636</v>
      </c>
      <c r="I2000" s="5">
        <f>SUM(I1906:I1998)</f>
        <v>194.04999999999993</v>
      </c>
      <c r="J2000" s="4">
        <f>SUM(J1906:J1998)</f>
        <v>3</v>
      </c>
      <c r="P2000" s="4">
        <f>SUM(Q1909:Q1918)</f>
        <v>134.19999999999999</v>
      </c>
      <c r="Q2000" s="4">
        <f>(P2000*0.096)-0.05</f>
        <v>12.833199999999998</v>
      </c>
      <c r="S2000">
        <f>SUM(S1906:S1998)</f>
        <v>0</v>
      </c>
    </row>
    <row r="2001" spans="1:19" ht="18" x14ac:dyDescent="0.25">
      <c r="A2001" s="3" t="s">
        <v>191</v>
      </c>
      <c r="C2001" s="11" t="s">
        <v>192</v>
      </c>
      <c r="D2001">
        <v>5792675</v>
      </c>
    </row>
    <row r="2002" spans="1:19" x14ac:dyDescent="0.2">
      <c r="A2002" t="s">
        <v>2</v>
      </c>
      <c r="D2002" s="4">
        <v>145.1</v>
      </c>
      <c r="E2002" t="s">
        <v>3</v>
      </c>
      <c r="F2002" s="4">
        <f>TRUNC(D2002*0.096,1)</f>
        <v>13.9</v>
      </c>
      <c r="H2002" s="4">
        <f>P2100</f>
        <v>152</v>
      </c>
      <c r="K2002" s="15"/>
    </row>
    <row r="2003" spans="1:19" x14ac:dyDescent="0.2">
      <c r="A2003" t="s">
        <v>4</v>
      </c>
      <c r="D2003" s="4">
        <v>152</v>
      </c>
      <c r="E2003" t="s">
        <v>5</v>
      </c>
      <c r="F2003" s="4">
        <f>TRUNC(D2003*0.096,1)</f>
        <v>14.5</v>
      </c>
    </row>
    <row r="2004" spans="1:19" x14ac:dyDescent="0.2">
      <c r="A2004" s="1" t="s">
        <v>9</v>
      </c>
      <c r="B2004" s="1" t="s">
        <v>6</v>
      </c>
      <c r="C2004" s="1" t="s">
        <v>7</v>
      </c>
      <c r="D2004" s="1" t="s">
        <v>10</v>
      </c>
      <c r="E2004" s="1" t="s">
        <v>11</v>
      </c>
      <c r="F2004" s="1" t="s">
        <v>12</v>
      </c>
      <c r="G2004" s="1" t="s">
        <v>13</v>
      </c>
      <c r="H2004" s="1" t="s">
        <v>7</v>
      </c>
      <c r="I2004" s="1" t="s">
        <v>14</v>
      </c>
      <c r="J2004" s="1" t="s">
        <v>258</v>
      </c>
      <c r="K2004" s="14" t="s">
        <v>125</v>
      </c>
      <c r="L2004" s="14" t="s">
        <v>12</v>
      </c>
      <c r="M2004" s="1" t="s">
        <v>13</v>
      </c>
      <c r="N2004" s="1" t="s">
        <v>15</v>
      </c>
      <c r="O2004" s="1" t="s">
        <v>16</v>
      </c>
      <c r="P2004" s="1" t="s">
        <v>18</v>
      </c>
      <c r="Q2004" s="1" t="s">
        <v>225</v>
      </c>
      <c r="R2004" s="1" t="s">
        <v>334</v>
      </c>
      <c r="S2004" s="1" t="s">
        <v>335</v>
      </c>
    </row>
    <row r="2006" spans="1:19" x14ac:dyDescent="0.2">
      <c r="D2006" s="2"/>
      <c r="E2006" t="s">
        <v>20</v>
      </c>
      <c r="I2006" s="5">
        <v>0</v>
      </c>
      <c r="J2006" s="5"/>
      <c r="K2006" s="14"/>
      <c r="L2006" s="4"/>
    </row>
    <row r="2007" spans="1:19" x14ac:dyDescent="0.2">
      <c r="E2007" t="s">
        <v>63</v>
      </c>
      <c r="I2007" s="5">
        <v>0</v>
      </c>
      <c r="J2007" s="5"/>
      <c r="L2007" s="1"/>
    </row>
    <row r="2008" spans="1:19" x14ac:dyDescent="0.2">
      <c r="D2008" s="2"/>
      <c r="E2008" t="s">
        <v>22</v>
      </c>
      <c r="I2008" s="5">
        <v>0</v>
      </c>
      <c r="J2008" s="5"/>
    </row>
    <row r="2009" spans="1:19" x14ac:dyDescent="0.2">
      <c r="D2009" s="22" t="s">
        <v>419</v>
      </c>
      <c r="E2009" s="24" t="s">
        <v>365</v>
      </c>
      <c r="F2009" s="24"/>
      <c r="G2009" s="24"/>
      <c r="H2009" s="24"/>
      <c r="I2009" s="5"/>
      <c r="J2009" s="5"/>
      <c r="L2009" s="24">
        <v>101</v>
      </c>
      <c r="M2009" s="24">
        <v>99</v>
      </c>
      <c r="N2009" s="24">
        <v>69.7</v>
      </c>
      <c r="O2009" s="24">
        <v>133</v>
      </c>
      <c r="P2009" s="4">
        <f t="shared" ref="P2009:P2031" si="37">ROUND(((M2009-N2009)*113/O2009),1)</f>
        <v>24.9</v>
      </c>
      <c r="Q2009" s="4">
        <v>4.5999999999999996</v>
      </c>
    </row>
    <row r="2010" spans="1:19" x14ac:dyDescent="0.2">
      <c r="D2010" s="22" t="s">
        <v>422</v>
      </c>
      <c r="E2010" s="24" t="s">
        <v>24</v>
      </c>
      <c r="F2010" s="24"/>
      <c r="G2010" s="24"/>
      <c r="H2010" s="24"/>
      <c r="I2010" s="5"/>
      <c r="J2010" s="5"/>
      <c r="L2010" s="24">
        <v>79</v>
      </c>
      <c r="M2010" s="24">
        <v>79</v>
      </c>
      <c r="N2010" s="24">
        <v>70</v>
      </c>
      <c r="O2010" s="24">
        <v>123</v>
      </c>
      <c r="P2010" s="4">
        <f t="shared" si="37"/>
        <v>8.3000000000000007</v>
      </c>
      <c r="Q2010" s="4">
        <v>13.8</v>
      </c>
    </row>
    <row r="2011" spans="1:19" x14ac:dyDescent="0.2">
      <c r="D2011" s="22" t="s">
        <v>423</v>
      </c>
      <c r="E2011" s="24" t="s">
        <v>25</v>
      </c>
      <c r="F2011" s="24"/>
      <c r="G2011" s="24"/>
      <c r="H2011" s="24"/>
      <c r="I2011" s="5"/>
      <c r="J2011" s="5"/>
      <c r="L2011" s="24">
        <v>99</v>
      </c>
      <c r="M2011" s="24">
        <v>94</v>
      </c>
      <c r="N2011" s="24">
        <v>69.2</v>
      </c>
      <c r="O2011" s="24">
        <v>129</v>
      </c>
      <c r="P2011" s="4">
        <f t="shared" si="37"/>
        <v>21.7</v>
      </c>
      <c r="Q2011" s="4">
        <v>14.2</v>
      </c>
    </row>
    <row r="2012" spans="1:19" x14ac:dyDescent="0.2">
      <c r="D2012" s="22" t="s">
        <v>459</v>
      </c>
      <c r="E2012" s="24" t="s">
        <v>24</v>
      </c>
      <c r="F2012" s="24"/>
      <c r="G2012" s="24"/>
      <c r="H2012" s="24"/>
      <c r="I2012" s="5"/>
      <c r="J2012" s="5"/>
      <c r="L2012" s="24">
        <v>94</v>
      </c>
      <c r="M2012" s="24">
        <v>93</v>
      </c>
      <c r="N2012" s="24">
        <v>70</v>
      </c>
      <c r="O2012" s="24">
        <v>123</v>
      </c>
      <c r="P2012" s="4">
        <f t="shared" si="37"/>
        <v>21.1</v>
      </c>
      <c r="Q2012" s="4">
        <v>15.2</v>
      </c>
    </row>
    <row r="2013" spans="1:19" x14ac:dyDescent="0.2">
      <c r="D2013" s="22" t="s">
        <v>462</v>
      </c>
      <c r="E2013" s="24" t="s">
        <v>25</v>
      </c>
      <c r="F2013" s="24"/>
      <c r="G2013" s="24"/>
      <c r="H2013" s="24"/>
      <c r="I2013" s="5"/>
      <c r="J2013" s="5"/>
      <c r="L2013" s="24">
        <v>91</v>
      </c>
      <c r="M2013" s="24">
        <v>91</v>
      </c>
      <c r="N2013" s="24">
        <v>69.2</v>
      </c>
      <c r="O2013" s="24">
        <v>129</v>
      </c>
      <c r="P2013" s="4">
        <f t="shared" si="37"/>
        <v>19.100000000000001</v>
      </c>
      <c r="Q2013" s="4">
        <v>16.100000000000001</v>
      </c>
    </row>
    <row r="2014" spans="1:19" x14ac:dyDescent="0.2">
      <c r="D2014" s="22" t="s">
        <v>463</v>
      </c>
      <c r="E2014" s="24" t="s">
        <v>26</v>
      </c>
      <c r="F2014" s="24"/>
      <c r="G2014" s="24"/>
      <c r="H2014" s="24"/>
      <c r="I2014" s="5"/>
      <c r="J2014" s="5"/>
      <c r="L2014" s="24">
        <v>89</v>
      </c>
      <c r="M2014" s="24">
        <v>89</v>
      </c>
      <c r="N2014" s="24">
        <v>70.2</v>
      </c>
      <c r="O2014" s="24">
        <v>128</v>
      </c>
      <c r="P2014" s="4">
        <f t="shared" si="37"/>
        <v>16.600000000000001</v>
      </c>
      <c r="Q2014" s="4">
        <v>16.600000000000001</v>
      </c>
    </row>
    <row r="2015" spans="1:19" x14ac:dyDescent="0.2">
      <c r="D2015" s="22" t="s">
        <v>464</v>
      </c>
      <c r="E2015" s="24" t="s">
        <v>23</v>
      </c>
      <c r="F2015" s="24"/>
      <c r="G2015" s="24"/>
      <c r="H2015" s="24"/>
      <c r="I2015" s="5"/>
      <c r="J2015" s="5"/>
      <c r="K2015" s="29"/>
      <c r="L2015" s="24">
        <v>93</v>
      </c>
      <c r="M2015" s="24">
        <v>89</v>
      </c>
      <c r="N2015" s="24">
        <v>68.900000000000006</v>
      </c>
      <c r="O2015" s="24">
        <v>120</v>
      </c>
      <c r="P2015" s="4">
        <f t="shared" si="37"/>
        <v>18.899999999999999</v>
      </c>
      <c r="Q2015" s="4">
        <v>16.600000000000001</v>
      </c>
    </row>
    <row r="2016" spans="1:19" x14ac:dyDescent="0.2">
      <c r="D2016" s="22" t="s">
        <v>466</v>
      </c>
      <c r="E2016" s="24" t="s">
        <v>23</v>
      </c>
      <c r="F2016" s="24"/>
      <c r="G2016" s="24"/>
      <c r="H2016" s="24"/>
      <c r="I2016" s="5"/>
      <c r="J2016" s="4"/>
      <c r="L2016" s="22">
        <v>92</v>
      </c>
      <c r="M2016" s="24">
        <v>88</v>
      </c>
      <c r="N2016" s="24">
        <v>68.900000000000006</v>
      </c>
      <c r="O2016" s="24">
        <v>120</v>
      </c>
      <c r="P2016" s="4">
        <f t="shared" si="37"/>
        <v>18</v>
      </c>
      <c r="Q2016" s="4">
        <v>18</v>
      </c>
    </row>
    <row r="2017" spans="1:21" x14ac:dyDescent="0.2">
      <c r="D2017" s="22" t="s">
        <v>474</v>
      </c>
      <c r="E2017" s="24" t="s">
        <v>185</v>
      </c>
      <c r="F2017" s="24"/>
      <c r="G2017" s="24"/>
      <c r="H2017" s="24"/>
      <c r="I2017" s="5"/>
      <c r="J2017" s="5"/>
      <c r="K2017" s="46"/>
      <c r="L2017" s="24">
        <v>92</v>
      </c>
      <c r="M2017" s="24">
        <v>91</v>
      </c>
      <c r="N2017" s="24">
        <v>69</v>
      </c>
      <c r="O2017" s="24">
        <v>123</v>
      </c>
      <c r="P2017" s="4">
        <f t="shared" si="37"/>
        <v>20.2</v>
      </c>
      <c r="Q2017" s="4">
        <v>18</v>
      </c>
    </row>
    <row r="2018" spans="1:21" x14ac:dyDescent="0.2">
      <c r="D2018" s="22" t="s">
        <v>475</v>
      </c>
      <c r="E2018" s="24" t="s">
        <v>24</v>
      </c>
      <c r="F2018" s="24"/>
      <c r="G2018" s="24"/>
      <c r="H2018" s="24"/>
      <c r="I2018" s="5"/>
      <c r="J2018" s="5"/>
      <c r="L2018" s="22">
        <v>75</v>
      </c>
      <c r="M2018" s="24">
        <v>75</v>
      </c>
      <c r="N2018" s="24">
        <v>70</v>
      </c>
      <c r="O2018" s="24">
        <v>123</v>
      </c>
      <c r="P2018" s="4">
        <f t="shared" si="37"/>
        <v>4.5999999999999996</v>
      </c>
      <c r="Q2018" s="4">
        <v>18.899999999999999</v>
      </c>
    </row>
    <row r="2019" spans="1:21" x14ac:dyDescent="0.2">
      <c r="D2019" s="22" t="s">
        <v>477</v>
      </c>
      <c r="E2019" s="24" t="s">
        <v>23</v>
      </c>
      <c r="F2019" s="24"/>
      <c r="G2019" s="24"/>
      <c r="H2019" s="24"/>
      <c r="I2019" s="5"/>
      <c r="J2019" s="5"/>
      <c r="L2019" s="22">
        <v>86</v>
      </c>
      <c r="M2019" s="24">
        <v>86</v>
      </c>
      <c r="N2019" s="24">
        <v>68.900000000000006</v>
      </c>
      <c r="O2019" s="24">
        <v>120</v>
      </c>
      <c r="P2019" s="4">
        <f t="shared" si="37"/>
        <v>16.100000000000001</v>
      </c>
      <c r="Q2019" s="4">
        <v>19.100000000000001</v>
      </c>
    </row>
    <row r="2020" spans="1:21" x14ac:dyDescent="0.2">
      <c r="D2020" s="9" t="s">
        <v>487</v>
      </c>
      <c r="E2020" s="24" t="s">
        <v>23</v>
      </c>
      <c r="F2020" s="24"/>
      <c r="G2020" s="24"/>
      <c r="H2020" s="24"/>
      <c r="I2020" s="5"/>
      <c r="J2020" s="5"/>
      <c r="L2020" s="24">
        <v>84</v>
      </c>
      <c r="M2020" s="24">
        <v>84</v>
      </c>
      <c r="N2020" s="24">
        <v>68.900000000000006</v>
      </c>
      <c r="O2020" s="24">
        <v>120</v>
      </c>
      <c r="P2020" s="4">
        <f t="shared" si="37"/>
        <v>14.2</v>
      </c>
      <c r="Q2020" s="4">
        <v>20.2</v>
      </c>
    </row>
    <row r="2021" spans="1:21" x14ac:dyDescent="0.2">
      <c r="D2021" s="22" t="s">
        <v>489</v>
      </c>
      <c r="E2021" s="24" t="s">
        <v>24</v>
      </c>
      <c r="F2021" s="24"/>
      <c r="G2021" s="24"/>
      <c r="H2021" s="24"/>
      <c r="I2021" s="5"/>
      <c r="J2021" s="5"/>
      <c r="L2021" s="24">
        <v>85</v>
      </c>
      <c r="M2021" s="24">
        <v>85</v>
      </c>
      <c r="N2021" s="24">
        <v>70</v>
      </c>
      <c r="O2021" s="24">
        <v>123</v>
      </c>
      <c r="P2021" s="4">
        <f t="shared" si="37"/>
        <v>13.8</v>
      </c>
      <c r="Q2021" s="4">
        <v>21.1</v>
      </c>
    </row>
    <row r="2022" spans="1:21" x14ac:dyDescent="0.2">
      <c r="D2022" s="22" t="s">
        <v>491</v>
      </c>
      <c r="E2022" s="24" t="s">
        <v>492</v>
      </c>
      <c r="F2022" s="24"/>
      <c r="G2022" s="24"/>
      <c r="H2022" s="24"/>
      <c r="I2022" s="5"/>
      <c r="J2022" s="5"/>
      <c r="L2022" s="22">
        <v>95</v>
      </c>
      <c r="M2022" s="24">
        <v>92</v>
      </c>
      <c r="N2022" s="24">
        <v>69.2</v>
      </c>
      <c r="O2022" s="24">
        <v>118</v>
      </c>
      <c r="P2022" s="4">
        <f t="shared" si="37"/>
        <v>21.8</v>
      </c>
      <c r="Q2022" s="4">
        <v>21.8</v>
      </c>
    </row>
    <row r="2023" spans="1:21" x14ac:dyDescent="0.2">
      <c r="D2023" s="22" t="s">
        <v>494</v>
      </c>
      <c r="E2023" s="24" t="s">
        <v>26</v>
      </c>
      <c r="F2023" s="24"/>
      <c r="G2023" s="24"/>
      <c r="H2023" s="24"/>
      <c r="I2023" s="5"/>
      <c r="J2023" s="5"/>
      <c r="K2023" s="29"/>
      <c r="L2023" s="22">
        <v>93</v>
      </c>
      <c r="M2023" s="24">
        <v>89</v>
      </c>
      <c r="N2023" s="24">
        <v>70.2</v>
      </c>
      <c r="O2023" s="24">
        <v>128</v>
      </c>
      <c r="P2023" s="4">
        <f t="shared" si="37"/>
        <v>16.600000000000001</v>
      </c>
      <c r="Q2023" s="4">
        <v>22.3</v>
      </c>
    </row>
    <row r="2024" spans="1:21" x14ac:dyDescent="0.2">
      <c r="D2024" s="22" t="s">
        <v>499</v>
      </c>
      <c r="E2024" s="24" t="s">
        <v>365</v>
      </c>
      <c r="F2024" s="24"/>
      <c r="G2024" s="24"/>
      <c r="H2024" s="24"/>
      <c r="I2024" s="5"/>
      <c r="J2024" s="5"/>
      <c r="L2024" s="22">
        <v>98</v>
      </c>
      <c r="M2024" s="24">
        <v>96</v>
      </c>
      <c r="N2024" s="24">
        <v>69.7</v>
      </c>
      <c r="O2024" s="24">
        <v>133</v>
      </c>
      <c r="P2024" s="4">
        <f t="shared" si="37"/>
        <v>22.3</v>
      </c>
      <c r="Q2024" s="32">
        <v>22.8</v>
      </c>
    </row>
    <row r="2025" spans="1:21" x14ac:dyDescent="0.2">
      <c r="D2025" s="22" t="s">
        <v>524</v>
      </c>
      <c r="E2025" s="24" t="s">
        <v>492</v>
      </c>
      <c r="F2025" s="24"/>
      <c r="G2025" s="24"/>
      <c r="H2025" s="24"/>
      <c r="I2025" s="5"/>
      <c r="J2025" s="4"/>
      <c r="K2025" s="29"/>
      <c r="L2025" s="22">
        <v>88</v>
      </c>
      <c r="M2025" s="24">
        <v>88</v>
      </c>
      <c r="N2025" s="24">
        <v>69.2</v>
      </c>
      <c r="O2025" s="24">
        <v>118</v>
      </c>
      <c r="P2025" s="4">
        <f t="shared" si="37"/>
        <v>18</v>
      </c>
      <c r="Q2025" s="4">
        <v>23.7</v>
      </c>
    </row>
    <row r="2026" spans="1:21" x14ac:dyDescent="0.2">
      <c r="D2026" s="22" t="s">
        <v>668</v>
      </c>
      <c r="E2026" s="24" t="s">
        <v>669</v>
      </c>
      <c r="F2026" s="24"/>
      <c r="G2026" s="24"/>
      <c r="H2026" s="24"/>
      <c r="I2026" s="5"/>
      <c r="J2026" s="4"/>
      <c r="K2026" s="29"/>
      <c r="L2026" s="22">
        <v>102</v>
      </c>
      <c r="M2026" s="24">
        <v>101</v>
      </c>
      <c r="N2026" s="24">
        <v>71.8</v>
      </c>
      <c r="O2026" s="24">
        <v>137</v>
      </c>
      <c r="P2026" s="4">
        <f t="shared" si="37"/>
        <v>24.1</v>
      </c>
      <c r="Q2026" s="4">
        <v>24.1</v>
      </c>
    </row>
    <row r="2027" spans="1:21" x14ac:dyDescent="0.2">
      <c r="D2027" s="22" t="s">
        <v>671</v>
      </c>
      <c r="E2027" s="24" t="s">
        <v>672</v>
      </c>
      <c r="F2027" s="24"/>
      <c r="G2027" s="24"/>
      <c r="H2027" s="24"/>
      <c r="I2027" s="5"/>
      <c r="J2027" s="5"/>
      <c r="L2027" s="24">
        <v>112</v>
      </c>
      <c r="M2027" s="24">
        <v>102</v>
      </c>
      <c r="N2027" s="24">
        <v>71.3</v>
      </c>
      <c r="O2027" s="24">
        <v>132</v>
      </c>
      <c r="P2027" s="4">
        <f t="shared" si="37"/>
        <v>26.3</v>
      </c>
      <c r="Q2027" s="4">
        <v>26.3</v>
      </c>
    </row>
    <row r="2028" spans="1:21" x14ac:dyDescent="0.2">
      <c r="D2028" s="22" t="s">
        <v>673</v>
      </c>
      <c r="E2028" s="24" t="s">
        <v>677</v>
      </c>
      <c r="F2028" s="24"/>
      <c r="G2028" s="24"/>
      <c r="H2028" s="24"/>
      <c r="I2028" s="5"/>
      <c r="J2028" s="5"/>
      <c r="L2028" s="24">
        <v>96</v>
      </c>
      <c r="M2028" s="24">
        <v>95</v>
      </c>
      <c r="N2028" s="24">
        <v>69.599999999999994</v>
      </c>
      <c r="O2028" s="24">
        <v>126</v>
      </c>
      <c r="P2028" s="4">
        <f t="shared" si="37"/>
        <v>22.8</v>
      </c>
      <c r="Q2028" s="4">
        <v>26.4</v>
      </c>
    </row>
    <row r="2029" spans="1:21" x14ac:dyDescent="0.2">
      <c r="A2029">
        <v>1</v>
      </c>
      <c r="B2029">
        <v>1</v>
      </c>
      <c r="C2029">
        <v>1</v>
      </c>
      <c r="D2029" s="22" t="s">
        <v>824</v>
      </c>
      <c r="E2029" s="24" t="s">
        <v>677</v>
      </c>
      <c r="F2029" s="24">
        <v>100</v>
      </c>
      <c r="G2029" s="24">
        <v>96</v>
      </c>
      <c r="H2029" s="24">
        <v>85</v>
      </c>
      <c r="I2029" s="5">
        <v>-21</v>
      </c>
      <c r="J2029" s="4"/>
      <c r="K2029" s="29" t="s">
        <v>836</v>
      </c>
      <c r="L2029" s="22">
        <v>100</v>
      </c>
      <c r="M2029" s="24">
        <v>96</v>
      </c>
      <c r="N2029" s="24">
        <v>69.599999999999994</v>
      </c>
      <c r="O2029" s="24">
        <v>126</v>
      </c>
      <c r="P2029" s="4">
        <f t="shared" si="37"/>
        <v>23.7</v>
      </c>
      <c r="Q2029" s="4"/>
      <c r="T2029" t="s">
        <v>374</v>
      </c>
      <c r="U2029" t="s">
        <v>356</v>
      </c>
    </row>
    <row r="2030" spans="1:21" x14ac:dyDescent="0.2">
      <c r="A2030">
        <v>2</v>
      </c>
      <c r="B2030">
        <v>2</v>
      </c>
      <c r="C2030">
        <v>2</v>
      </c>
      <c r="D2030" s="22" t="s">
        <v>820</v>
      </c>
      <c r="E2030" s="24" t="s">
        <v>677</v>
      </c>
      <c r="F2030" s="24">
        <v>104</v>
      </c>
      <c r="G2030" s="24">
        <v>99</v>
      </c>
      <c r="H2030" s="24">
        <v>89</v>
      </c>
      <c r="I2030" s="5">
        <v>-21</v>
      </c>
      <c r="J2030" s="5"/>
      <c r="L2030" s="24">
        <v>104</v>
      </c>
      <c r="M2030" s="24">
        <v>99</v>
      </c>
      <c r="N2030" s="24">
        <v>69.599999999999994</v>
      </c>
      <c r="O2030" s="24">
        <v>126</v>
      </c>
      <c r="P2030" s="4">
        <f t="shared" si="37"/>
        <v>26.4</v>
      </c>
      <c r="Q2030" s="4"/>
      <c r="T2030" t="s">
        <v>842</v>
      </c>
      <c r="U2030" t="s">
        <v>348</v>
      </c>
    </row>
    <row r="2031" spans="1:21" x14ac:dyDescent="0.2">
      <c r="A2031">
        <v>3</v>
      </c>
      <c r="B2031">
        <v>3</v>
      </c>
      <c r="C2031">
        <v>3</v>
      </c>
      <c r="D2031" s="22" t="s">
        <v>825</v>
      </c>
      <c r="E2031" s="24" t="s">
        <v>672</v>
      </c>
      <c r="F2031" s="24">
        <v>94</v>
      </c>
      <c r="G2031" s="24">
        <v>89</v>
      </c>
      <c r="H2031" s="24">
        <v>78</v>
      </c>
      <c r="I2031" s="5">
        <v>19.55</v>
      </c>
      <c r="J2031" s="5"/>
      <c r="L2031" s="24">
        <v>94</v>
      </c>
      <c r="M2031" s="24">
        <v>89</v>
      </c>
      <c r="N2031" s="24">
        <v>71.3</v>
      </c>
      <c r="O2031" s="24">
        <v>132</v>
      </c>
      <c r="P2031" s="4">
        <f t="shared" si="37"/>
        <v>15.2</v>
      </c>
      <c r="Q2031" s="4"/>
      <c r="R2031" s="24"/>
      <c r="S2031" s="4"/>
      <c r="T2031" s="24" t="s">
        <v>376</v>
      </c>
      <c r="U2031" s="24" t="s">
        <v>346</v>
      </c>
    </row>
    <row r="2032" spans="1:21" x14ac:dyDescent="0.2">
      <c r="A2032">
        <v>4</v>
      </c>
      <c r="D2032" s="22" t="s">
        <v>826</v>
      </c>
      <c r="E2032" s="24" t="s">
        <v>530</v>
      </c>
      <c r="F2032" s="24"/>
      <c r="G2032" s="24"/>
      <c r="H2032" s="24"/>
      <c r="I2032" s="5"/>
      <c r="J2032" s="5"/>
      <c r="K2032" s="29" t="s">
        <v>846</v>
      </c>
      <c r="L2032" s="24"/>
      <c r="M2032" s="24"/>
      <c r="N2032" s="24"/>
      <c r="O2032" s="24"/>
      <c r="P2032" s="4"/>
      <c r="Q2032" s="4"/>
      <c r="R2032" s="24"/>
      <c r="S2032" s="4"/>
      <c r="T2032" s="24" t="s">
        <v>344</v>
      </c>
    </row>
    <row r="2033" spans="4:22" x14ac:dyDescent="0.2">
      <c r="D2033" s="22"/>
      <c r="E2033" s="24"/>
      <c r="F2033" s="24"/>
      <c r="G2033" s="24"/>
      <c r="H2033" s="24"/>
      <c r="I2033" s="5"/>
      <c r="J2033" s="5"/>
      <c r="K2033" s="29"/>
      <c r="L2033" s="24"/>
      <c r="M2033" s="24"/>
      <c r="N2033" s="24"/>
      <c r="O2033" s="24"/>
      <c r="P2033" s="4"/>
      <c r="Q2033" s="4"/>
      <c r="R2033" s="24"/>
      <c r="S2033" s="4"/>
    </row>
    <row r="2034" spans="4:22" x14ac:dyDescent="0.2">
      <c r="D2034" s="22"/>
      <c r="E2034" s="24"/>
      <c r="F2034" s="24"/>
      <c r="G2034" s="24"/>
      <c r="H2034" s="24"/>
      <c r="I2034" s="5"/>
      <c r="J2034" s="4"/>
      <c r="L2034" s="22"/>
      <c r="M2034" s="24"/>
      <c r="N2034" s="24"/>
      <c r="O2034" s="24"/>
      <c r="P2034" s="4"/>
      <c r="Q2034" s="4"/>
      <c r="R2034" s="24"/>
      <c r="S2034" s="4"/>
    </row>
    <row r="2035" spans="4:22" x14ac:dyDescent="0.2">
      <c r="D2035" s="22"/>
      <c r="E2035" s="24"/>
      <c r="F2035" s="24"/>
      <c r="G2035" s="24"/>
      <c r="H2035" s="24"/>
      <c r="I2035" s="5"/>
      <c r="J2035" s="5"/>
      <c r="K2035" s="46"/>
      <c r="L2035" s="24"/>
      <c r="M2035" s="24"/>
      <c r="N2035" s="24"/>
      <c r="O2035" s="24"/>
      <c r="P2035" s="4"/>
      <c r="Q2035" s="4"/>
      <c r="R2035" s="24"/>
      <c r="S2035" s="4"/>
    </row>
    <row r="2036" spans="4:22" x14ac:dyDescent="0.2">
      <c r="D2036" s="22"/>
      <c r="E2036" s="24"/>
      <c r="F2036" s="24"/>
      <c r="G2036" s="24"/>
      <c r="H2036" s="24"/>
      <c r="I2036" s="5"/>
      <c r="J2036" s="5"/>
      <c r="L2036" s="22"/>
      <c r="M2036" s="24"/>
      <c r="N2036" s="24"/>
      <c r="O2036" s="24"/>
      <c r="P2036" s="4"/>
      <c r="Q2036" s="4"/>
      <c r="R2036" s="24"/>
      <c r="S2036" s="4"/>
    </row>
    <row r="2037" spans="4:22" x14ac:dyDescent="0.2">
      <c r="D2037" s="22"/>
      <c r="E2037" s="24"/>
      <c r="F2037" s="24"/>
      <c r="G2037" s="24"/>
      <c r="H2037" s="24"/>
      <c r="I2037" s="5"/>
      <c r="J2037" s="5"/>
      <c r="L2037" s="22"/>
      <c r="M2037" s="24"/>
      <c r="N2037" s="24"/>
      <c r="O2037" s="24"/>
      <c r="P2037" s="4"/>
      <c r="Q2037" s="4"/>
    </row>
    <row r="2038" spans="4:22" x14ac:dyDescent="0.2">
      <c r="D2038" s="9"/>
      <c r="E2038" s="24"/>
      <c r="F2038" s="24"/>
      <c r="G2038" s="24"/>
      <c r="H2038" s="24"/>
      <c r="I2038" s="5"/>
      <c r="J2038" s="5"/>
      <c r="L2038" s="24"/>
      <c r="M2038" s="24"/>
      <c r="N2038" s="24"/>
      <c r="O2038" s="24"/>
      <c r="P2038" s="4"/>
    </row>
    <row r="2039" spans="4:22" x14ac:dyDescent="0.2">
      <c r="D2039" s="22"/>
      <c r="E2039" s="24"/>
      <c r="F2039" s="24"/>
      <c r="G2039" s="24"/>
      <c r="H2039" s="24"/>
      <c r="I2039" s="5"/>
      <c r="J2039" s="5"/>
      <c r="L2039" s="24"/>
      <c r="M2039" s="24"/>
      <c r="N2039" s="24"/>
      <c r="O2039" s="24"/>
      <c r="P2039" s="4"/>
    </row>
    <row r="2040" spans="4:22" x14ac:dyDescent="0.2">
      <c r="D2040" s="22"/>
      <c r="E2040" s="24"/>
      <c r="F2040" s="24"/>
      <c r="G2040" s="24"/>
      <c r="H2040" s="24"/>
      <c r="I2040" s="5"/>
      <c r="J2040" s="5"/>
      <c r="L2040" s="22"/>
      <c r="M2040" s="24"/>
      <c r="N2040" s="24"/>
      <c r="O2040" s="24"/>
      <c r="P2040" s="4"/>
    </row>
    <row r="2041" spans="4:22" x14ac:dyDescent="0.2">
      <c r="D2041" s="22"/>
      <c r="E2041" s="24"/>
      <c r="F2041" s="24"/>
      <c r="G2041" s="24"/>
      <c r="H2041" s="24"/>
      <c r="I2041" s="5"/>
      <c r="J2041" s="5"/>
      <c r="K2041" s="29"/>
      <c r="L2041" s="22"/>
      <c r="M2041" s="24"/>
      <c r="N2041" s="24"/>
      <c r="O2041" s="24"/>
      <c r="P2041" s="4"/>
    </row>
    <row r="2042" spans="4:22" x14ac:dyDescent="0.2">
      <c r="D2042" s="22"/>
      <c r="E2042" s="24"/>
      <c r="F2042" s="24"/>
      <c r="G2042" s="24"/>
      <c r="H2042" s="24"/>
      <c r="I2042" s="5"/>
      <c r="J2042" s="5"/>
      <c r="L2042" s="22"/>
      <c r="M2042" s="24"/>
      <c r="N2042" s="24"/>
      <c r="O2042" s="24"/>
      <c r="P2042" s="4"/>
      <c r="T2042" s="24"/>
      <c r="U2042" s="24"/>
      <c r="V2042" s="24"/>
    </row>
    <row r="2043" spans="4:22" x14ac:dyDescent="0.2">
      <c r="D2043" s="22"/>
      <c r="E2043" s="24"/>
      <c r="F2043" s="24"/>
      <c r="G2043" s="24"/>
      <c r="H2043" s="24"/>
      <c r="I2043" s="5"/>
      <c r="J2043" s="4"/>
      <c r="K2043" s="29"/>
      <c r="L2043" s="22"/>
      <c r="M2043" s="24"/>
      <c r="N2043" s="24"/>
      <c r="O2043" s="24"/>
      <c r="P2043" s="4"/>
      <c r="T2043" s="24"/>
      <c r="U2043" s="24"/>
      <c r="V2043" s="24"/>
    </row>
    <row r="2044" spans="4:22" x14ac:dyDescent="0.2">
      <c r="D2044" s="22"/>
      <c r="E2044" s="24"/>
      <c r="F2044" s="24"/>
      <c r="G2044" s="24"/>
      <c r="H2044" s="24"/>
      <c r="I2044" s="5"/>
      <c r="J2044" s="5"/>
      <c r="K2044" s="46"/>
      <c r="L2044" s="22"/>
      <c r="M2044" s="24"/>
      <c r="N2044" s="24"/>
      <c r="O2044" s="24"/>
      <c r="P2044" s="4"/>
      <c r="T2044" s="24"/>
      <c r="U2044" s="24"/>
      <c r="V2044" s="24"/>
    </row>
    <row r="2045" spans="4:22" x14ac:dyDescent="0.2">
      <c r="D2045" s="22"/>
      <c r="E2045" s="24"/>
      <c r="F2045" s="24"/>
      <c r="G2045" s="24"/>
      <c r="H2045" s="24"/>
      <c r="I2045" s="5"/>
      <c r="J2045" s="4"/>
      <c r="L2045" s="22"/>
      <c r="M2045" s="24"/>
      <c r="N2045" s="24"/>
      <c r="O2045" s="24"/>
      <c r="P2045" s="4"/>
      <c r="T2045" s="24"/>
      <c r="U2045" s="24"/>
      <c r="V2045" s="24"/>
    </row>
    <row r="2046" spans="4:22" x14ac:dyDescent="0.2">
      <c r="D2046" s="22"/>
      <c r="E2046" s="24"/>
      <c r="F2046" s="24"/>
      <c r="G2046" s="24"/>
      <c r="H2046" s="24"/>
      <c r="I2046" s="5"/>
      <c r="J2046" s="5"/>
      <c r="L2046" s="24"/>
      <c r="M2046" s="24"/>
      <c r="N2046" s="24"/>
      <c r="O2046" s="24"/>
      <c r="P2046" s="4"/>
      <c r="T2046" s="24"/>
      <c r="U2046" s="24"/>
      <c r="V2046" s="24"/>
    </row>
    <row r="2047" spans="4:22" x14ac:dyDescent="0.2">
      <c r="D2047" s="22"/>
      <c r="E2047" s="24"/>
      <c r="F2047" s="24"/>
      <c r="G2047" s="24"/>
      <c r="H2047" s="24"/>
      <c r="I2047" s="5"/>
      <c r="J2047" s="5"/>
      <c r="L2047" s="24"/>
      <c r="M2047" s="24"/>
      <c r="N2047" s="24"/>
      <c r="O2047" s="24"/>
      <c r="P2047" s="4"/>
      <c r="T2047" s="24"/>
      <c r="U2047" s="24"/>
    </row>
    <row r="2048" spans="4:22" x14ac:dyDescent="0.2">
      <c r="D2048" s="22"/>
      <c r="E2048" s="24"/>
      <c r="F2048" s="24"/>
      <c r="G2048" s="24"/>
      <c r="H2048" s="24"/>
      <c r="I2048" s="5"/>
      <c r="J2048" s="5"/>
      <c r="L2048" s="24"/>
      <c r="M2048" s="24"/>
      <c r="N2048" s="24"/>
      <c r="O2048" s="24"/>
      <c r="P2048" s="4"/>
      <c r="T2048" s="24"/>
      <c r="U2048" s="24"/>
    </row>
    <row r="2049" spans="4:21" x14ac:dyDescent="0.2">
      <c r="D2049" s="22"/>
      <c r="E2049" s="24"/>
      <c r="F2049" s="24"/>
      <c r="G2049" s="24"/>
      <c r="H2049" s="24"/>
      <c r="I2049" s="5"/>
      <c r="J2049" s="5"/>
      <c r="L2049" s="24"/>
      <c r="M2049" s="24"/>
      <c r="N2049" s="24"/>
      <c r="O2049" s="24"/>
      <c r="P2049" s="4"/>
      <c r="T2049" s="24"/>
      <c r="U2049" s="24"/>
    </row>
    <row r="2050" spans="4:21" x14ac:dyDescent="0.2">
      <c r="D2050" s="22"/>
      <c r="E2050" s="24"/>
      <c r="F2050" s="24"/>
      <c r="G2050" s="24"/>
      <c r="H2050" s="24"/>
      <c r="I2050" s="5"/>
      <c r="J2050" s="5"/>
      <c r="L2050" s="24"/>
      <c r="M2050" s="24"/>
      <c r="N2050" s="24"/>
      <c r="O2050" s="24"/>
      <c r="P2050" s="4"/>
      <c r="T2050" s="24"/>
      <c r="U2050" s="24"/>
    </row>
    <row r="2051" spans="4:21" x14ac:dyDescent="0.2">
      <c r="D2051" s="22"/>
      <c r="E2051" s="24"/>
      <c r="F2051" s="24"/>
      <c r="G2051" s="24"/>
      <c r="H2051" s="24"/>
      <c r="I2051" s="5"/>
      <c r="J2051" s="5"/>
      <c r="L2051" s="24"/>
      <c r="M2051" s="24"/>
      <c r="N2051" s="24"/>
      <c r="O2051" s="24"/>
      <c r="P2051" s="4"/>
      <c r="T2051" s="24"/>
      <c r="U2051" s="24"/>
    </row>
    <row r="2052" spans="4:21" x14ac:dyDescent="0.2">
      <c r="D2052" s="22"/>
      <c r="E2052" s="24"/>
      <c r="F2052" s="24"/>
      <c r="G2052" s="24"/>
      <c r="H2052" s="24"/>
      <c r="I2052" s="5"/>
      <c r="J2052" s="5"/>
      <c r="L2052" s="24"/>
      <c r="M2052" s="24"/>
      <c r="N2052" s="24"/>
      <c r="O2052" s="24"/>
      <c r="P2052" s="4"/>
      <c r="T2052" s="24"/>
      <c r="U2052" s="24"/>
    </row>
    <row r="2053" spans="4:21" x14ac:dyDescent="0.2">
      <c r="D2053" s="22"/>
      <c r="E2053" s="24"/>
      <c r="F2053" s="24"/>
      <c r="G2053" s="24"/>
      <c r="H2053" s="24"/>
      <c r="I2053" s="5"/>
      <c r="J2053" s="5"/>
      <c r="L2053" s="24"/>
      <c r="M2053" s="24"/>
      <c r="N2053" s="24"/>
      <c r="O2053" s="24"/>
      <c r="P2053" s="4"/>
      <c r="T2053" s="24"/>
      <c r="U2053" s="24"/>
    </row>
    <row r="2054" spans="4:21" x14ac:dyDescent="0.2">
      <c r="D2054" s="22"/>
      <c r="E2054" s="24"/>
      <c r="F2054" s="24"/>
      <c r="G2054" s="24"/>
      <c r="H2054" s="24"/>
      <c r="I2054" s="5"/>
      <c r="J2054" s="5"/>
      <c r="L2054" s="24"/>
      <c r="M2054" s="24"/>
      <c r="N2054" s="24"/>
      <c r="O2054" s="24"/>
      <c r="P2054" s="4"/>
      <c r="T2054" s="24"/>
      <c r="U2054" s="24"/>
    </row>
    <row r="2055" spans="4:21" x14ac:dyDescent="0.2">
      <c r="D2055" s="22"/>
      <c r="E2055" s="24"/>
      <c r="F2055" s="24"/>
      <c r="G2055" s="24"/>
      <c r="H2055" s="24"/>
      <c r="I2055" s="5"/>
      <c r="J2055" s="5"/>
      <c r="K2055" s="29"/>
      <c r="L2055" s="24"/>
      <c r="M2055" s="24"/>
      <c r="N2055" s="24"/>
      <c r="O2055" s="24"/>
      <c r="P2055" s="4"/>
      <c r="T2055" s="24"/>
      <c r="U2055" s="24"/>
    </row>
    <row r="2056" spans="4:21" x14ac:dyDescent="0.2">
      <c r="D2056" s="22"/>
      <c r="E2056" s="24"/>
      <c r="F2056" s="24"/>
      <c r="G2056" s="24"/>
      <c r="H2056" s="24"/>
      <c r="I2056" s="5"/>
      <c r="J2056" s="5"/>
      <c r="L2056" s="24"/>
      <c r="M2056" s="24"/>
      <c r="N2056" s="24"/>
      <c r="O2056" s="24"/>
      <c r="P2056" s="4"/>
    </row>
    <row r="2057" spans="4:21" x14ac:dyDescent="0.2">
      <c r="D2057" s="31"/>
      <c r="E2057" s="24"/>
      <c r="F2057" s="24"/>
      <c r="G2057" s="24"/>
      <c r="H2057" s="24"/>
      <c r="I2057" s="5"/>
      <c r="J2057" s="5"/>
      <c r="K2057" s="29"/>
      <c r="L2057" s="24"/>
      <c r="M2057" s="24"/>
      <c r="N2057" s="24"/>
      <c r="O2057" s="24"/>
      <c r="P2057" s="4"/>
    </row>
    <row r="2058" spans="4:21" x14ac:dyDescent="0.2">
      <c r="D2058" s="22"/>
      <c r="E2058" s="24"/>
      <c r="F2058" s="24"/>
      <c r="G2058" s="24"/>
      <c r="H2058" s="24"/>
      <c r="I2058" s="5"/>
      <c r="J2058" s="5"/>
      <c r="K2058" s="29"/>
      <c r="L2058" s="24"/>
      <c r="M2058" s="24"/>
      <c r="N2058" s="24"/>
      <c r="O2058" s="24"/>
      <c r="P2058" s="4"/>
    </row>
    <row r="2059" spans="4:21" x14ac:dyDescent="0.2">
      <c r="D2059" s="22"/>
      <c r="E2059" s="24"/>
      <c r="F2059" s="24"/>
      <c r="G2059" s="24"/>
      <c r="H2059" s="24"/>
      <c r="I2059" s="5"/>
      <c r="J2059" s="5"/>
      <c r="K2059" s="29"/>
      <c r="L2059" s="24"/>
      <c r="M2059" s="24"/>
      <c r="N2059" s="24"/>
      <c r="O2059" s="24"/>
      <c r="P2059" s="4"/>
    </row>
    <row r="2060" spans="4:21" x14ac:dyDescent="0.2">
      <c r="D2060" s="22"/>
      <c r="E2060" s="24"/>
      <c r="F2060" s="24"/>
      <c r="G2060" s="24"/>
      <c r="H2060" s="24"/>
      <c r="I2060" s="5"/>
      <c r="J2060" s="5"/>
      <c r="L2060" s="24"/>
      <c r="M2060" s="24"/>
      <c r="N2060" s="24"/>
      <c r="O2060" s="24"/>
      <c r="P2060" s="4"/>
    </row>
    <row r="2061" spans="4:21" x14ac:dyDescent="0.2">
      <c r="D2061" s="22"/>
      <c r="E2061" s="24"/>
      <c r="F2061" s="24"/>
      <c r="G2061" s="24"/>
      <c r="H2061" s="24"/>
      <c r="I2061" s="5"/>
      <c r="J2061" s="5"/>
      <c r="L2061" s="24"/>
      <c r="M2061" s="24"/>
      <c r="N2061" s="24"/>
      <c r="O2061" s="24"/>
      <c r="P2061" s="4"/>
    </row>
    <row r="2062" spans="4:21" x14ac:dyDescent="0.2">
      <c r="D2062" s="22"/>
      <c r="E2062" s="24"/>
      <c r="F2062" s="24"/>
      <c r="G2062" s="24"/>
      <c r="H2062" s="24"/>
      <c r="I2062" s="5"/>
      <c r="J2062" s="5"/>
      <c r="K2062" s="29"/>
      <c r="L2062" s="24"/>
      <c r="M2062" s="24"/>
      <c r="N2062" s="24"/>
      <c r="O2062" s="24"/>
      <c r="P2062" s="4"/>
    </row>
    <row r="2063" spans="4:21" x14ac:dyDescent="0.2">
      <c r="D2063" s="22"/>
      <c r="E2063" s="24"/>
      <c r="F2063" s="24"/>
      <c r="G2063" s="24"/>
      <c r="H2063" s="24"/>
      <c r="I2063" s="5"/>
      <c r="J2063" s="5"/>
      <c r="L2063" s="24"/>
      <c r="M2063" s="24"/>
      <c r="N2063" s="24"/>
      <c r="O2063" s="24"/>
      <c r="P2063" s="4"/>
    </row>
    <row r="2064" spans="4:21" x14ac:dyDescent="0.2">
      <c r="D2064" s="22"/>
      <c r="E2064" s="24"/>
      <c r="F2064" s="24"/>
      <c r="G2064" s="24"/>
      <c r="H2064" s="24"/>
      <c r="I2064" s="5"/>
      <c r="J2064" s="5"/>
      <c r="L2064" s="24"/>
      <c r="M2064" s="24"/>
      <c r="N2064" s="24"/>
      <c r="O2064" s="24"/>
      <c r="P2064" s="4"/>
    </row>
    <row r="2065" spans="4:16" x14ac:dyDescent="0.2">
      <c r="D2065" s="22"/>
      <c r="E2065" s="24"/>
      <c r="F2065" s="24"/>
      <c r="G2065" s="24"/>
      <c r="H2065" s="24"/>
      <c r="I2065" s="5"/>
      <c r="J2065" s="5"/>
      <c r="L2065" s="24"/>
      <c r="M2065" s="24"/>
      <c r="N2065" s="24"/>
      <c r="O2065" s="24"/>
      <c r="P2065" s="4"/>
    </row>
    <row r="2066" spans="4:16" x14ac:dyDescent="0.2">
      <c r="D2066" s="22"/>
      <c r="E2066" s="24"/>
      <c r="F2066" s="24"/>
      <c r="G2066" s="24"/>
      <c r="H2066" s="24"/>
      <c r="I2066" s="5"/>
      <c r="J2066" s="5"/>
      <c r="L2066" s="24"/>
      <c r="M2066" s="24"/>
      <c r="P2066" s="4"/>
    </row>
    <row r="2067" spans="4:16" x14ac:dyDescent="0.2">
      <c r="D2067" s="22"/>
      <c r="E2067" s="24"/>
      <c r="F2067" s="24"/>
      <c r="G2067" s="24"/>
      <c r="H2067" s="24"/>
      <c r="I2067" s="5"/>
      <c r="J2067" s="5"/>
      <c r="L2067" s="24"/>
      <c r="M2067" s="24"/>
      <c r="P2067" s="4"/>
    </row>
    <row r="2068" spans="4:16" x14ac:dyDescent="0.2">
      <c r="D2068" s="22"/>
      <c r="E2068" s="24"/>
      <c r="F2068" s="24"/>
      <c r="G2068" s="24"/>
      <c r="H2068" s="24"/>
      <c r="I2068" s="5"/>
      <c r="J2068" s="5"/>
      <c r="L2068" s="24"/>
      <c r="M2068" s="24"/>
      <c r="P2068" s="4"/>
    </row>
    <row r="2069" spans="4:16" x14ac:dyDescent="0.2">
      <c r="D2069" s="22"/>
      <c r="E2069" s="24"/>
      <c r="F2069" s="24"/>
      <c r="G2069" s="24"/>
      <c r="H2069" s="24"/>
      <c r="I2069" s="5"/>
      <c r="J2069" s="5"/>
      <c r="L2069" s="24"/>
      <c r="M2069" s="24"/>
      <c r="N2069" s="24"/>
      <c r="O2069" s="24"/>
      <c r="P2069" s="4"/>
    </row>
    <row r="2070" spans="4:16" x14ac:dyDescent="0.2">
      <c r="D2070" s="22"/>
      <c r="E2070" s="24"/>
      <c r="F2070" s="24"/>
      <c r="G2070" s="24"/>
      <c r="H2070" s="24"/>
      <c r="I2070" s="5"/>
      <c r="J2070" s="5"/>
      <c r="L2070" s="24"/>
      <c r="M2070" s="24"/>
      <c r="N2070" s="24"/>
      <c r="O2070" s="24"/>
      <c r="P2070" s="4"/>
    </row>
    <row r="2071" spans="4:16" x14ac:dyDescent="0.2">
      <c r="D2071" s="22"/>
      <c r="E2071" s="24"/>
      <c r="F2071" s="24"/>
      <c r="G2071" s="24"/>
      <c r="H2071" s="24"/>
      <c r="I2071" s="5"/>
      <c r="J2071" s="5"/>
      <c r="L2071" s="24"/>
      <c r="M2071" s="24"/>
      <c r="N2071" s="24"/>
      <c r="O2071" s="24"/>
      <c r="P2071" s="4"/>
    </row>
    <row r="2072" spans="4:16" x14ac:dyDescent="0.2">
      <c r="D2072" s="22"/>
      <c r="E2072" s="24"/>
      <c r="F2072" s="24"/>
      <c r="G2072" s="24"/>
      <c r="I2072" s="5"/>
      <c r="J2072" s="5"/>
    </row>
    <row r="2073" spans="4:16" x14ac:dyDescent="0.2">
      <c r="D2073" s="22"/>
      <c r="E2073" s="24"/>
      <c r="F2073" s="24"/>
      <c r="G2073" s="24"/>
      <c r="I2073" s="5"/>
      <c r="J2073" s="5"/>
    </row>
    <row r="2074" spans="4:16" x14ac:dyDescent="0.2">
      <c r="D2074" s="22"/>
      <c r="E2074" s="24"/>
      <c r="F2074" s="24"/>
      <c r="G2074" s="24"/>
      <c r="I2074" s="5"/>
      <c r="J2074" s="5"/>
    </row>
    <row r="2075" spans="4:16" x14ac:dyDescent="0.2">
      <c r="D2075" s="22"/>
      <c r="E2075" s="24"/>
      <c r="F2075" s="24"/>
      <c r="G2075" s="24"/>
      <c r="I2075" s="5"/>
      <c r="J2075" s="5"/>
    </row>
    <row r="2076" spans="4:16" x14ac:dyDescent="0.2">
      <c r="D2076" s="22"/>
      <c r="E2076" s="24"/>
      <c r="F2076" s="24"/>
      <c r="G2076" s="24"/>
      <c r="I2076" s="5"/>
      <c r="J2076" s="5"/>
    </row>
    <row r="2077" spans="4:16" x14ac:dyDescent="0.2">
      <c r="D2077" s="22"/>
      <c r="E2077" s="24"/>
      <c r="F2077" s="24"/>
      <c r="G2077" s="24"/>
      <c r="I2077" s="5"/>
      <c r="J2077" s="5"/>
    </row>
    <row r="2078" spans="4:16" x14ac:dyDescent="0.2">
      <c r="D2078" s="22"/>
      <c r="E2078" s="24"/>
      <c r="F2078" s="24"/>
      <c r="G2078" s="24"/>
      <c r="I2078" s="5"/>
      <c r="J2078" s="5"/>
    </row>
    <row r="2079" spans="4:16" x14ac:dyDescent="0.2">
      <c r="D2079" s="2"/>
      <c r="I2079" s="5"/>
      <c r="J2079" s="5"/>
    </row>
    <row r="2080" spans="4:16" x14ac:dyDescent="0.2">
      <c r="D2080" s="2"/>
      <c r="I2080" s="5"/>
      <c r="J2080" s="5"/>
    </row>
    <row r="2081" spans="4:10" x14ac:dyDescent="0.2">
      <c r="D2081" s="2"/>
      <c r="I2081" s="5"/>
      <c r="J2081" s="5"/>
    </row>
    <row r="2082" spans="4:10" x14ac:dyDescent="0.2">
      <c r="D2082" s="2"/>
      <c r="I2082" s="5"/>
      <c r="J2082" s="5"/>
    </row>
    <row r="2083" spans="4:10" x14ac:dyDescent="0.2">
      <c r="D2083" s="2"/>
      <c r="I2083" s="5"/>
      <c r="J2083" s="5"/>
    </row>
    <row r="2084" spans="4:10" x14ac:dyDescent="0.2">
      <c r="D2084" s="2"/>
      <c r="I2084" s="5"/>
      <c r="J2084" s="5"/>
    </row>
    <row r="2085" spans="4:10" x14ac:dyDescent="0.2">
      <c r="D2085" s="2"/>
      <c r="I2085" s="5"/>
      <c r="J2085" s="5"/>
    </row>
    <row r="2086" spans="4:10" x14ac:dyDescent="0.2">
      <c r="D2086" s="2"/>
      <c r="I2086" s="5"/>
      <c r="J2086" s="5"/>
    </row>
    <row r="2087" spans="4:10" x14ac:dyDescent="0.2">
      <c r="D2087" s="2"/>
      <c r="I2087" s="5"/>
      <c r="J2087" s="5"/>
    </row>
    <row r="2088" spans="4:10" x14ac:dyDescent="0.2">
      <c r="D2088" s="2"/>
      <c r="I2088" s="5"/>
      <c r="J2088" s="5"/>
    </row>
    <row r="2089" spans="4:10" x14ac:dyDescent="0.2">
      <c r="D2089" s="2"/>
      <c r="I2089" s="5"/>
      <c r="J2089" s="5"/>
    </row>
    <row r="2090" spans="4:10" x14ac:dyDescent="0.2">
      <c r="D2090" s="2"/>
      <c r="I2090" s="5"/>
      <c r="J2090" s="5"/>
    </row>
    <row r="2091" spans="4:10" x14ac:dyDescent="0.2">
      <c r="D2091" s="2"/>
      <c r="I2091" s="5"/>
      <c r="J2091" s="5"/>
    </row>
    <row r="2092" spans="4:10" x14ac:dyDescent="0.2">
      <c r="D2092" s="2"/>
      <c r="I2092" s="5"/>
      <c r="J2092" s="5"/>
    </row>
    <row r="2093" spans="4:10" x14ac:dyDescent="0.2">
      <c r="D2093" s="2"/>
      <c r="I2093" s="5"/>
      <c r="J2093" s="5"/>
    </row>
    <row r="2094" spans="4:10" x14ac:dyDescent="0.2">
      <c r="D2094" s="2"/>
      <c r="I2094" s="5"/>
      <c r="J2094" s="5"/>
    </row>
    <row r="2095" spans="4:10" x14ac:dyDescent="0.2">
      <c r="I2095" s="5"/>
      <c r="J2095" s="5"/>
    </row>
    <row r="2096" spans="4:10" x14ac:dyDescent="0.2">
      <c r="D2096" s="2"/>
      <c r="I2096" s="5"/>
      <c r="J2096" s="5"/>
    </row>
    <row r="2097" spans="1:19" x14ac:dyDescent="0.2">
      <c r="D2097" s="2"/>
      <c r="I2097" s="5"/>
      <c r="J2097" s="5"/>
    </row>
    <row r="2098" spans="1:19" x14ac:dyDescent="0.2">
      <c r="D2098" s="2"/>
      <c r="I2098" s="5"/>
      <c r="J2098" s="5"/>
    </row>
    <row r="2099" spans="1:19" x14ac:dyDescent="0.2">
      <c r="D2099" s="2"/>
      <c r="I2099" s="5"/>
      <c r="J2099" s="5"/>
    </row>
    <row r="2100" spans="1:19" x14ac:dyDescent="0.2">
      <c r="A2100">
        <f>COUNT(A2009:A2099)</f>
        <v>4</v>
      </c>
      <c r="B2100">
        <f>COUNT(B2009:B2099)</f>
        <v>3</v>
      </c>
      <c r="C2100">
        <f>COUNT(C2009:C2099)</f>
        <v>3</v>
      </c>
      <c r="F2100">
        <f>AVERAGE(F2009:F2099)</f>
        <v>99.333333333333329</v>
      </c>
      <c r="G2100">
        <f>AVERAGE(G2009:G2099)</f>
        <v>94.666666666666671</v>
      </c>
      <c r="H2100">
        <f>AVERAGE(H2009:H2099)</f>
        <v>84</v>
      </c>
      <c r="I2100" s="5">
        <f>SUM(I2006:I2099)</f>
        <v>-22.45</v>
      </c>
      <c r="J2100" s="4">
        <f>SUM(J2006:J2099)</f>
        <v>0</v>
      </c>
      <c r="P2100" s="4">
        <f>SUM(Q2009:Q2018)</f>
        <v>152</v>
      </c>
      <c r="Q2100" s="4">
        <f>(P2100*0.096)-0.05</f>
        <v>14.542</v>
      </c>
      <c r="S2100">
        <f>SUM(S2006:S2099)</f>
        <v>0</v>
      </c>
    </row>
    <row r="2101" spans="1:19" ht="18" x14ac:dyDescent="0.25">
      <c r="A2101" s="3" t="s">
        <v>66</v>
      </c>
      <c r="C2101" s="11" t="s">
        <v>53</v>
      </c>
      <c r="D2101">
        <v>919352</v>
      </c>
    </row>
    <row r="2102" spans="1:19" x14ac:dyDescent="0.2">
      <c r="A2102" t="s">
        <v>2</v>
      </c>
      <c r="D2102" s="4">
        <v>188</v>
      </c>
      <c r="E2102" t="s">
        <v>3</v>
      </c>
      <c r="F2102" s="4">
        <f>TRUNC(D2102*0.096,1)</f>
        <v>18</v>
      </c>
      <c r="H2102" s="4">
        <f>P2200</f>
        <v>207.3</v>
      </c>
      <c r="K2102" s="15"/>
    </row>
    <row r="2103" spans="1:19" x14ac:dyDescent="0.2">
      <c r="A2103" t="s">
        <v>4</v>
      </c>
      <c r="D2103" s="4">
        <v>228</v>
      </c>
      <c r="E2103" t="s">
        <v>5</v>
      </c>
      <c r="F2103" s="4">
        <f>TRUNC(D2103*0.096,1)</f>
        <v>21.8</v>
      </c>
    </row>
    <row r="2104" spans="1:19" x14ac:dyDescent="0.2">
      <c r="A2104" s="1" t="s">
        <v>9</v>
      </c>
      <c r="B2104" s="1" t="s">
        <v>6</v>
      </c>
      <c r="C2104" s="1" t="s">
        <v>7</v>
      </c>
      <c r="D2104" s="1" t="s">
        <v>10</v>
      </c>
      <c r="E2104" s="1" t="s">
        <v>11</v>
      </c>
      <c r="F2104" s="1" t="s">
        <v>12</v>
      </c>
      <c r="G2104" s="1" t="s">
        <v>13</v>
      </c>
      <c r="H2104" s="1" t="s">
        <v>7</v>
      </c>
      <c r="I2104" s="1" t="s">
        <v>14</v>
      </c>
      <c r="J2104" s="1" t="s">
        <v>258</v>
      </c>
      <c r="K2104" s="14" t="s">
        <v>125</v>
      </c>
      <c r="L2104" s="14" t="s">
        <v>12</v>
      </c>
      <c r="M2104" s="1" t="s">
        <v>13</v>
      </c>
      <c r="N2104" s="1" t="s">
        <v>15</v>
      </c>
      <c r="O2104" s="1" t="s">
        <v>16</v>
      </c>
      <c r="P2104" s="1" t="s">
        <v>18</v>
      </c>
      <c r="Q2104" s="1" t="s">
        <v>225</v>
      </c>
      <c r="R2104" s="1" t="s">
        <v>334</v>
      </c>
      <c r="S2104" s="1" t="s">
        <v>335</v>
      </c>
    </row>
    <row r="2106" spans="1:19" x14ac:dyDescent="0.2">
      <c r="D2106" s="2"/>
      <c r="E2106" t="s">
        <v>51</v>
      </c>
      <c r="I2106" s="5">
        <v>0</v>
      </c>
      <c r="J2106" s="5"/>
      <c r="K2106" s="14"/>
      <c r="L2106" s="4"/>
    </row>
    <row r="2107" spans="1:19" x14ac:dyDescent="0.2">
      <c r="E2107" t="s">
        <v>63</v>
      </c>
      <c r="I2107" s="5">
        <v>0</v>
      </c>
      <c r="J2107" s="5"/>
      <c r="L2107" s="1"/>
    </row>
    <row r="2108" spans="1:19" x14ac:dyDescent="0.2">
      <c r="D2108" s="2"/>
      <c r="E2108" t="s">
        <v>22</v>
      </c>
      <c r="I2108" s="5">
        <v>0</v>
      </c>
      <c r="J2108" s="5"/>
    </row>
    <row r="2109" spans="1:19" x14ac:dyDescent="0.2">
      <c r="D2109" s="22" t="s">
        <v>429</v>
      </c>
      <c r="E2109" s="24" t="s">
        <v>430</v>
      </c>
      <c r="F2109" s="24"/>
      <c r="G2109" s="24"/>
      <c r="H2109" s="24"/>
      <c r="I2109" s="5"/>
      <c r="J2109" s="5"/>
      <c r="L2109" s="36">
        <v>98</v>
      </c>
      <c r="M2109" s="24">
        <v>98</v>
      </c>
      <c r="N2109" s="24">
        <v>70.7</v>
      </c>
      <c r="O2109" s="24">
        <v>132</v>
      </c>
      <c r="P2109" s="33">
        <f t="shared" ref="P2109:P2133" si="38">ROUND(((M2109-N2109)*113/O2109),1)</f>
        <v>23.4</v>
      </c>
      <c r="Q2109" s="4">
        <v>15.2</v>
      </c>
    </row>
    <row r="2110" spans="1:19" x14ac:dyDescent="0.2">
      <c r="D2110" s="22" t="s">
        <v>431</v>
      </c>
      <c r="E2110" s="24" t="s">
        <v>367</v>
      </c>
      <c r="F2110" s="24"/>
      <c r="G2110" s="24"/>
      <c r="H2110" s="24"/>
      <c r="I2110" s="5"/>
      <c r="J2110" s="5"/>
      <c r="K2110" s="29"/>
      <c r="L2110" s="24">
        <v>102</v>
      </c>
      <c r="M2110" s="24">
        <v>98</v>
      </c>
      <c r="N2110" s="24">
        <v>70</v>
      </c>
      <c r="O2110" s="24">
        <v>122</v>
      </c>
      <c r="P2110" s="4">
        <f t="shared" si="38"/>
        <v>25.9</v>
      </c>
      <c r="Q2110" s="4">
        <v>17</v>
      </c>
    </row>
    <row r="2111" spans="1:19" x14ac:dyDescent="0.2">
      <c r="D2111" s="22" t="s">
        <v>450</v>
      </c>
      <c r="E2111" s="24" t="s">
        <v>255</v>
      </c>
      <c r="F2111" s="24"/>
      <c r="G2111" s="24"/>
      <c r="H2111" s="24"/>
      <c r="I2111" s="5"/>
      <c r="J2111" s="5"/>
      <c r="L2111" s="36">
        <v>96</v>
      </c>
      <c r="M2111" s="24">
        <v>96</v>
      </c>
      <c r="N2111" s="24">
        <v>69.099999999999994</v>
      </c>
      <c r="O2111" s="24">
        <v>126</v>
      </c>
      <c r="P2111" s="4">
        <f t="shared" si="38"/>
        <v>24.1</v>
      </c>
      <c r="Q2111" s="4">
        <v>17.2</v>
      </c>
    </row>
    <row r="2112" spans="1:19" x14ac:dyDescent="0.2">
      <c r="D2112" s="22" t="s">
        <v>451</v>
      </c>
      <c r="E2112" s="24" t="s">
        <v>452</v>
      </c>
      <c r="F2112" s="24"/>
      <c r="G2112" s="24"/>
      <c r="H2112" s="24"/>
      <c r="I2112" s="5"/>
      <c r="J2112" s="5"/>
      <c r="L2112" s="36">
        <v>100</v>
      </c>
      <c r="M2112" s="24">
        <v>99</v>
      </c>
      <c r="N2112" s="24">
        <v>69.2</v>
      </c>
      <c r="O2112" s="24">
        <v>125</v>
      </c>
      <c r="P2112" s="4">
        <f t="shared" si="38"/>
        <v>26.9</v>
      </c>
      <c r="Q2112" s="4">
        <v>20.399999999999999</v>
      </c>
    </row>
    <row r="2113" spans="1:17" x14ac:dyDescent="0.2">
      <c r="D2113" s="22" t="s">
        <v>453</v>
      </c>
      <c r="E2113" s="24" t="s">
        <v>454</v>
      </c>
      <c r="F2113" s="24"/>
      <c r="G2113" s="24"/>
      <c r="H2113" s="24"/>
      <c r="I2113" s="5"/>
      <c r="J2113" s="4"/>
      <c r="L2113" s="34">
        <v>100</v>
      </c>
      <c r="M2113" s="24">
        <v>100</v>
      </c>
      <c r="N2113" s="24">
        <v>70.2</v>
      </c>
      <c r="O2113" s="24">
        <v>132</v>
      </c>
      <c r="P2113" s="4">
        <f t="shared" si="38"/>
        <v>25.5</v>
      </c>
      <c r="Q2113" s="4">
        <v>21</v>
      </c>
    </row>
    <row r="2114" spans="1:17" x14ac:dyDescent="0.2">
      <c r="D2114" s="22" t="s">
        <v>455</v>
      </c>
      <c r="E2114" s="24" t="s">
        <v>456</v>
      </c>
      <c r="F2114" s="24"/>
      <c r="G2114" s="24"/>
      <c r="H2114" s="24"/>
      <c r="I2114" s="5"/>
      <c r="J2114" s="5"/>
      <c r="L2114" s="34">
        <v>98</v>
      </c>
      <c r="M2114" s="24">
        <v>98</v>
      </c>
      <c r="N2114" s="24">
        <v>70.900000000000006</v>
      </c>
      <c r="O2114" s="24">
        <v>131</v>
      </c>
      <c r="P2114" s="4">
        <f t="shared" si="38"/>
        <v>23.4</v>
      </c>
      <c r="Q2114" s="4">
        <v>21.4</v>
      </c>
    </row>
    <row r="2115" spans="1:17" x14ac:dyDescent="0.2">
      <c r="D2115" s="22" t="s">
        <v>525</v>
      </c>
      <c r="E2115" s="24" t="s">
        <v>528</v>
      </c>
      <c r="F2115" s="24"/>
      <c r="G2115" s="24"/>
      <c r="H2115" s="24"/>
      <c r="I2115" s="5"/>
      <c r="J2115" s="5"/>
      <c r="L2115" s="34">
        <v>103</v>
      </c>
      <c r="M2115" s="24">
        <v>102</v>
      </c>
      <c r="N2115" s="32">
        <v>69.599999999999994</v>
      </c>
      <c r="O2115" s="24">
        <v>130</v>
      </c>
      <c r="P2115" s="4">
        <f t="shared" si="38"/>
        <v>28.2</v>
      </c>
      <c r="Q2115" s="4">
        <v>22.2</v>
      </c>
    </row>
    <row r="2116" spans="1:17" x14ac:dyDescent="0.2">
      <c r="D2116" s="31" t="s">
        <v>526</v>
      </c>
      <c r="E2116" s="24" t="s">
        <v>529</v>
      </c>
      <c r="F2116" s="24"/>
      <c r="G2116" s="24"/>
      <c r="H2116" s="24"/>
      <c r="I2116" s="5"/>
      <c r="J2116" s="5"/>
      <c r="L2116" s="34">
        <v>100</v>
      </c>
      <c r="M2116" s="24">
        <v>99</v>
      </c>
      <c r="N2116" s="32">
        <v>68.2</v>
      </c>
      <c r="O2116" s="24">
        <v>127</v>
      </c>
      <c r="P2116" s="4">
        <f t="shared" si="38"/>
        <v>27.4</v>
      </c>
      <c r="Q2116" s="4">
        <v>23.4</v>
      </c>
    </row>
    <row r="2117" spans="1:17" x14ac:dyDescent="0.2">
      <c r="D2117" s="22" t="s">
        <v>527</v>
      </c>
      <c r="E2117" s="24" t="s">
        <v>530</v>
      </c>
      <c r="F2117" s="24"/>
      <c r="G2117" s="24"/>
      <c r="H2117" s="24"/>
      <c r="I2117" s="5"/>
      <c r="J2117" s="5"/>
      <c r="K2117" s="48"/>
      <c r="L2117" s="34">
        <v>97</v>
      </c>
      <c r="M2117" s="24">
        <v>96</v>
      </c>
      <c r="N2117" s="32">
        <v>69.400000000000006</v>
      </c>
      <c r="O2117" s="24">
        <v>125</v>
      </c>
      <c r="P2117" s="4">
        <f t="shared" si="38"/>
        <v>24</v>
      </c>
      <c r="Q2117" s="4">
        <v>24</v>
      </c>
    </row>
    <row r="2118" spans="1:17" x14ac:dyDescent="0.2">
      <c r="D2118" s="22" t="s">
        <v>583</v>
      </c>
      <c r="E2118" s="24" t="s">
        <v>584</v>
      </c>
      <c r="F2118" s="24"/>
      <c r="G2118" s="24"/>
      <c r="H2118" s="24"/>
      <c r="I2118" s="5"/>
      <c r="J2118" s="5"/>
      <c r="L2118" s="36">
        <v>103</v>
      </c>
      <c r="M2118" s="24">
        <v>102</v>
      </c>
      <c r="N2118" s="24">
        <v>69.2</v>
      </c>
      <c r="O2118" s="24">
        <v>126</v>
      </c>
      <c r="P2118" s="4">
        <f t="shared" si="38"/>
        <v>29.4</v>
      </c>
      <c r="Q2118" s="4">
        <v>25.5</v>
      </c>
    </row>
    <row r="2119" spans="1:17" x14ac:dyDescent="0.2">
      <c r="D2119" s="22" t="s">
        <v>568</v>
      </c>
      <c r="E2119" s="24" t="s">
        <v>585</v>
      </c>
      <c r="F2119" s="24"/>
      <c r="G2119" s="24"/>
      <c r="H2119" s="24"/>
      <c r="I2119" s="5"/>
      <c r="J2119" s="5"/>
      <c r="L2119" s="36">
        <v>94</v>
      </c>
      <c r="M2119" s="24">
        <v>94</v>
      </c>
      <c r="N2119" s="24">
        <v>71.099999999999994</v>
      </c>
      <c r="O2119" s="24">
        <v>127</v>
      </c>
      <c r="P2119" s="4">
        <f t="shared" si="38"/>
        <v>20.399999999999999</v>
      </c>
      <c r="Q2119" s="4">
        <v>26.4</v>
      </c>
    </row>
    <row r="2120" spans="1:17" x14ac:dyDescent="0.2">
      <c r="D2120" s="22" t="s">
        <v>572</v>
      </c>
      <c r="E2120" s="24" t="s">
        <v>587</v>
      </c>
      <c r="F2120" s="24"/>
      <c r="G2120" s="24"/>
      <c r="H2120" s="24"/>
      <c r="I2120" s="5"/>
      <c r="J2120" s="5"/>
      <c r="L2120" s="34">
        <v>101</v>
      </c>
      <c r="M2120" s="24">
        <v>101</v>
      </c>
      <c r="N2120" s="24">
        <v>70.099999999999994</v>
      </c>
      <c r="O2120" s="24">
        <v>126</v>
      </c>
      <c r="P2120" s="4">
        <f t="shared" si="38"/>
        <v>27.7</v>
      </c>
      <c r="Q2120" s="4">
        <v>26.8</v>
      </c>
    </row>
    <row r="2121" spans="1:17" x14ac:dyDescent="0.2">
      <c r="D2121" s="22" t="s">
        <v>609</v>
      </c>
      <c r="E2121" s="24" t="s">
        <v>23</v>
      </c>
      <c r="F2121" s="24"/>
      <c r="G2121" s="24"/>
      <c r="H2121" s="24"/>
      <c r="I2121" s="5"/>
      <c r="J2121" s="5"/>
      <c r="L2121" s="34">
        <v>87</v>
      </c>
      <c r="M2121" s="24">
        <v>87</v>
      </c>
      <c r="N2121" s="24">
        <v>68.900000000000006</v>
      </c>
      <c r="O2121" s="24">
        <v>120</v>
      </c>
      <c r="P2121" s="4">
        <f t="shared" si="38"/>
        <v>17</v>
      </c>
      <c r="Q2121" s="4">
        <v>26.9</v>
      </c>
    </row>
    <row r="2122" spans="1:17" x14ac:dyDescent="0.2">
      <c r="A2122" s="2"/>
      <c r="D2122" s="22" t="s">
        <v>620</v>
      </c>
      <c r="E2122" s="24" t="s">
        <v>621</v>
      </c>
      <c r="F2122" s="24"/>
      <c r="G2122" s="24"/>
      <c r="H2122" s="24"/>
      <c r="I2122" s="5"/>
      <c r="J2122" s="5"/>
      <c r="L2122" s="34">
        <v>99</v>
      </c>
      <c r="M2122" s="24">
        <v>96</v>
      </c>
      <c r="N2122" s="24">
        <v>71</v>
      </c>
      <c r="O2122" s="24">
        <v>127</v>
      </c>
      <c r="P2122" s="4">
        <f t="shared" si="38"/>
        <v>22.2</v>
      </c>
      <c r="Q2122" s="4">
        <v>27.4</v>
      </c>
    </row>
    <row r="2123" spans="1:17" x14ac:dyDescent="0.2">
      <c r="A2123" s="2"/>
      <c r="D2123" s="22" t="s">
        <v>624</v>
      </c>
      <c r="E2123" s="24" t="s">
        <v>626</v>
      </c>
      <c r="F2123" s="24"/>
      <c r="G2123" s="24"/>
      <c r="H2123" s="24"/>
      <c r="I2123" s="5"/>
      <c r="J2123" s="4"/>
      <c r="K2123" s="46"/>
      <c r="L2123" s="34">
        <v>94</v>
      </c>
      <c r="M2123" s="34">
        <v>92</v>
      </c>
      <c r="N2123" s="33">
        <v>72.8</v>
      </c>
      <c r="O2123" s="34">
        <v>126</v>
      </c>
      <c r="P2123" s="4">
        <f t="shared" si="38"/>
        <v>17.2</v>
      </c>
      <c r="Q2123" s="4">
        <v>27.7</v>
      </c>
    </row>
    <row r="2124" spans="1:17" x14ac:dyDescent="0.2">
      <c r="D2124" s="22" t="s">
        <v>625</v>
      </c>
      <c r="E2124" s="24" t="s">
        <v>627</v>
      </c>
      <c r="F2124" s="24"/>
      <c r="G2124" s="24"/>
      <c r="H2124" s="24"/>
      <c r="I2124" s="5"/>
      <c r="J2124" s="4"/>
      <c r="L2124" s="34">
        <v>97</v>
      </c>
      <c r="M2124" s="34">
        <v>95</v>
      </c>
      <c r="N2124" s="33">
        <v>71.2</v>
      </c>
      <c r="O2124" s="34">
        <v>128</v>
      </c>
      <c r="P2124" s="4">
        <f t="shared" si="38"/>
        <v>21</v>
      </c>
      <c r="Q2124" s="4">
        <v>28</v>
      </c>
    </row>
    <row r="2125" spans="1:17" x14ac:dyDescent="0.2">
      <c r="D2125" s="22" t="s">
        <v>622</v>
      </c>
      <c r="E2125" s="24" t="s">
        <v>628</v>
      </c>
      <c r="F2125" s="24"/>
      <c r="G2125" s="24"/>
      <c r="H2125" s="24"/>
      <c r="I2125" s="5"/>
      <c r="J2125" s="5"/>
      <c r="K2125" s="29"/>
      <c r="L2125" s="36">
        <v>90</v>
      </c>
      <c r="M2125" s="34">
        <v>90</v>
      </c>
      <c r="N2125" s="33">
        <v>71.900000000000006</v>
      </c>
      <c r="O2125" s="34">
        <v>135</v>
      </c>
      <c r="P2125" s="4">
        <f t="shared" si="38"/>
        <v>15.2</v>
      </c>
      <c r="Q2125" s="4">
        <v>28.2</v>
      </c>
    </row>
    <row r="2126" spans="1:17" x14ac:dyDescent="0.2">
      <c r="D2126" s="22" t="s">
        <v>629</v>
      </c>
      <c r="E2126" s="24" t="s">
        <v>630</v>
      </c>
      <c r="F2126" s="24"/>
      <c r="G2126" s="24"/>
      <c r="H2126" s="24"/>
      <c r="I2126" s="5"/>
      <c r="J2126" s="5"/>
      <c r="K2126" s="15"/>
      <c r="L2126" s="36">
        <v>112</v>
      </c>
      <c r="M2126" s="34">
        <v>110</v>
      </c>
      <c r="N2126" s="33">
        <v>71.099999999999994</v>
      </c>
      <c r="O2126" s="34">
        <v>129</v>
      </c>
      <c r="P2126" s="33">
        <f t="shared" si="38"/>
        <v>34.1</v>
      </c>
      <c r="Q2126" s="4">
        <v>29.4</v>
      </c>
    </row>
    <row r="2127" spans="1:17" x14ac:dyDescent="0.2">
      <c r="D2127" s="22" t="s">
        <v>631</v>
      </c>
      <c r="E2127" s="24" t="s">
        <v>632</v>
      </c>
      <c r="F2127" s="24"/>
      <c r="G2127" s="24"/>
      <c r="H2127" s="24"/>
      <c r="I2127" s="5"/>
      <c r="J2127" s="5"/>
      <c r="L2127" s="36">
        <v>96</v>
      </c>
      <c r="M2127" s="34">
        <v>96</v>
      </c>
      <c r="N2127" s="33">
        <v>71</v>
      </c>
      <c r="O2127" s="34">
        <v>132</v>
      </c>
      <c r="P2127" s="33">
        <f t="shared" si="38"/>
        <v>21.4</v>
      </c>
      <c r="Q2127" s="4">
        <v>31.7</v>
      </c>
    </row>
    <row r="2128" spans="1:17" x14ac:dyDescent="0.2">
      <c r="D2128" s="22" t="s">
        <v>633</v>
      </c>
      <c r="E2128" s="24" t="s">
        <v>636</v>
      </c>
      <c r="F2128" s="24"/>
      <c r="G2128" s="24"/>
      <c r="H2128" s="24"/>
      <c r="I2128" s="5"/>
      <c r="J2128" s="5"/>
      <c r="K2128" s="29"/>
      <c r="L2128" s="34">
        <v>103</v>
      </c>
      <c r="M2128" s="34">
        <v>102</v>
      </c>
      <c r="N2128" s="33">
        <v>70.7</v>
      </c>
      <c r="O2128" s="34">
        <v>132</v>
      </c>
      <c r="P2128" s="4">
        <f t="shared" si="38"/>
        <v>26.8</v>
      </c>
      <c r="Q2128" s="4">
        <v>34.1</v>
      </c>
    </row>
    <row r="2129" spans="1:22" x14ac:dyDescent="0.2">
      <c r="A2129">
        <v>1</v>
      </c>
      <c r="B2129">
        <v>1</v>
      </c>
      <c r="D2129" s="22" t="s">
        <v>824</v>
      </c>
      <c r="E2129" s="24" t="s">
        <v>677</v>
      </c>
      <c r="F2129" s="24">
        <v>99</v>
      </c>
      <c r="G2129" s="24">
        <v>99</v>
      </c>
      <c r="H2129" s="24"/>
      <c r="I2129" s="5">
        <v>-18</v>
      </c>
      <c r="J2129" s="5"/>
      <c r="L2129" s="36">
        <v>99</v>
      </c>
      <c r="M2129" s="34">
        <v>99</v>
      </c>
      <c r="N2129" s="33">
        <v>69.599999999999994</v>
      </c>
      <c r="O2129" s="34">
        <v>126</v>
      </c>
      <c r="P2129" s="4">
        <f t="shared" si="38"/>
        <v>26.4</v>
      </c>
      <c r="Q2129" s="4"/>
      <c r="T2129" t="s">
        <v>376</v>
      </c>
      <c r="U2129" t="s">
        <v>348</v>
      </c>
    </row>
    <row r="2130" spans="1:22" x14ac:dyDescent="0.2">
      <c r="A2130">
        <v>2</v>
      </c>
      <c r="B2130">
        <v>2</v>
      </c>
      <c r="D2130" s="22" t="s">
        <v>820</v>
      </c>
      <c r="E2130" s="24" t="s">
        <v>677</v>
      </c>
      <c r="F2130" s="24">
        <v>106</v>
      </c>
      <c r="G2130" s="24">
        <v>105</v>
      </c>
      <c r="H2130" s="24"/>
      <c r="I2130" s="5">
        <v>-20</v>
      </c>
      <c r="J2130" s="5"/>
      <c r="L2130" s="36">
        <v>106</v>
      </c>
      <c r="M2130" s="34">
        <v>105</v>
      </c>
      <c r="N2130" s="33">
        <v>69.599999999999994</v>
      </c>
      <c r="O2130" s="34">
        <v>126</v>
      </c>
      <c r="P2130" s="4">
        <f t="shared" si="38"/>
        <v>31.7</v>
      </c>
      <c r="Q2130" s="4"/>
      <c r="T2130" t="s">
        <v>711</v>
      </c>
      <c r="U2130" t="s">
        <v>375</v>
      </c>
    </row>
    <row r="2131" spans="1:22" x14ac:dyDescent="0.2">
      <c r="A2131">
        <v>3</v>
      </c>
      <c r="B2131">
        <v>3</v>
      </c>
      <c r="D2131" s="22" t="s">
        <v>825</v>
      </c>
      <c r="E2131" s="24" t="s">
        <v>672</v>
      </c>
      <c r="F2131" s="24">
        <v>104</v>
      </c>
      <c r="G2131" s="24">
        <v>104</v>
      </c>
      <c r="H2131" s="24"/>
      <c r="I2131" s="5">
        <v>-19</v>
      </c>
      <c r="J2131" s="5"/>
      <c r="L2131" s="34">
        <v>104</v>
      </c>
      <c r="M2131" s="34">
        <v>104</v>
      </c>
      <c r="N2131" s="33">
        <v>71.3</v>
      </c>
      <c r="O2131" s="34">
        <v>132</v>
      </c>
      <c r="P2131" s="4">
        <f t="shared" si="38"/>
        <v>28</v>
      </c>
      <c r="Q2131" s="4"/>
      <c r="R2131" s="24"/>
      <c r="S2131" s="4"/>
      <c r="T2131" s="24" t="s">
        <v>374</v>
      </c>
      <c r="U2131" s="24" t="s">
        <v>344</v>
      </c>
      <c r="V2131" s="24" t="s">
        <v>352</v>
      </c>
    </row>
    <row r="2132" spans="1:22" x14ac:dyDescent="0.2">
      <c r="A2132">
        <v>4</v>
      </c>
      <c r="B2132">
        <v>4</v>
      </c>
      <c r="D2132" s="22" t="s">
        <v>1188</v>
      </c>
      <c r="E2132" s="24" t="s">
        <v>1189</v>
      </c>
      <c r="F2132" s="24">
        <v>96</v>
      </c>
      <c r="G2132" s="24">
        <v>94</v>
      </c>
      <c r="H2132" s="24"/>
      <c r="I2132" s="5">
        <v>-3</v>
      </c>
      <c r="J2132" s="5"/>
      <c r="L2132" s="34">
        <v>96</v>
      </c>
      <c r="M2132" s="34">
        <v>94</v>
      </c>
      <c r="N2132" s="33">
        <v>68.400000000000006</v>
      </c>
      <c r="O2132" s="34">
        <v>123</v>
      </c>
      <c r="P2132" s="4">
        <f t="shared" si="38"/>
        <v>23.5</v>
      </c>
      <c r="Q2132" s="24"/>
      <c r="R2132" s="24"/>
      <c r="S2132" s="4"/>
      <c r="T2132" s="24" t="s">
        <v>1190</v>
      </c>
      <c r="U2132" s="24" t="s">
        <v>709</v>
      </c>
    </row>
    <row r="2133" spans="1:22" x14ac:dyDescent="0.2">
      <c r="A2133">
        <v>5</v>
      </c>
      <c r="B2133">
        <v>5</v>
      </c>
      <c r="D2133" s="22" t="s">
        <v>1355</v>
      </c>
      <c r="E2133" s="24" t="s">
        <v>1356</v>
      </c>
      <c r="F2133" s="24">
        <v>87</v>
      </c>
      <c r="G2133" s="24">
        <v>87</v>
      </c>
      <c r="H2133" s="24"/>
      <c r="I2133" s="5">
        <v>-5.25</v>
      </c>
      <c r="J2133" s="5"/>
      <c r="L2133" s="34">
        <v>87</v>
      </c>
      <c r="M2133" s="34">
        <v>87</v>
      </c>
      <c r="N2133" s="33">
        <v>66.8</v>
      </c>
      <c r="O2133" s="34">
        <v>118</v>
      </c>
      <c r="P2133" s="4">
        <f t="shared" si="38"/>
        <v>19.3</v>
      </c>
      <c r="Q2133" s="24"/>
      <c r="R2133" s="24"/>
      <c r="S2133" s="4"/>
      <c r="T2133" s="24" t="s">
        <v>1357</v>
      </c>
      <c r="U2133" s="24" t="s">
        <v>801</v>
      </c>
    </row>
    <row r="2134" spans="1:22" x14ac:dyDescent="0.2">
      <c r="D2134" s="22"/>
      <c r="E2134" s="24"/>
      <c r="F2134" s="24"/>
      <c r="G2134" s="24"/>
      <c r="H2134" s="24"/>
      <c r="I2134" s="5"/>
      <c r="J2134" s="4"/>
      <c r="K2134" s="46"/>
      <c r="L2134" s="34"/>
      <c r="M2134" s="34"/>
      <c r="N2134" s="33"/>
      <c r="O2134" s="34"/>
      <c r="P2134" s="4"/>
    </row>
    <row r="2135" spans="1:22" x14ac:dyDescent="0.2">
      <c r="A2135" s="2"/>
      <c r="D2135" s="22"/>
      <c r="E2135" s="24"/>
      <c r="F2135" s="24"/>
      <c r="G2135" s="24"/>
      <c r="H2135" s="24"/>
      <c r="I2135" s="5"/>
      <c r="J2135" s="4"/>
      <c r="L2135" s="34"/>
      <c r="M2135" s="34"/>
      <c r="N2135" s="33"/>
      <c r="O2135" s="34"/>
      <c r="P2135" s="4"/>
    </row>
    <row r="2136" spans="1:22" x14ac:dyDescent="0.2">
      <c r="A2136" s="2"/>
      <c r="D2136" s="22"/>
      <c r="E2136" s="24"/>
      <c r="F2136" s="24"/>
      <c r="G2136" s="24"/>
      <c r="H2136" s="24"/>
      <c r="I2136" s="5"/>
      <c r="J2136" s="5"/>
      <c r="K2136" s="29"/>
      <c r="L2136" s="36"/>
      <c r="M2136" s="34"/>
      <c r="N2136" s="33"/>
      <c r="O2136" s="34"/>
      <c r="P2136" s="4"/>
    </row>
    <row r="2137" spans="1:22" x14ac:dyDescent="0.2">
      <c r="D2137" s="22"/>
      <c r="E2137" s="24"/>
      <c r="F2137" s="24"/>
      <c r="G2137" s="24"/>
      <c r="H2137" s="24"/>
      <c r="I2137" s="5"/>
      <c r="J2137" s="5"/>
      <c r="K2137" s="15"/>
      <c r="L2137" s="36"/>
      <c r="M2137" s="34"/>
      <c r="N2137" s="33"/>
      <c r="O2137" s="34"/>
      <c r="P2137" s="33"/>
      <c r="Q2137" s="24"/>
      <c r="R2137" s="24"/>
      <c r="S2137" s="4"/>
    </row>
    <row r="2138" spans="1:22" x14ac:dyDescent="0.2">
      <c r="D2138" s="22"/>
      <c r="E2138" s="24"/>
      <c r="F2138" s="24"/>
      <c r="G2138" s="24"/>
      <c r="H2138" s="24"/>
      <c r="I2138" s="5"/>
      <c r="J2138" s="5"/>
      <c r="L2138" s="36"/>
      <c r="M2138" s="34"/>
      <c r="N2138" s="33"/>
      <c r="O2138" s="34"/>
      <c r="P2138" s="33"/>
      <c r="Q2138" s="24"/>
      <c r="R2138" s="24"/>
      <c r="S2138" s="4"/>
    </row>
    <row r="2139" spans="1:22" x14ac:dyDescent="0.2">
      <c r="D2139" s="22"/>
      <c r="E2139" s="24"/>
      <c r="F2139" s="24"/>
      <c r="G2139" s="24"/>
      <c r="H2139" s="24"/>
      <c r="I2139" s="5"/>
      <c r="J2139" s="5"/>
      <c r="K2139" s="29"/>
      <c r="L2139" s="34"/>
      <c r="M2139" s="34"/>
      <c r="N2139" s="33"/>
      <c r="O2139" s="34"/>
      <c r="P2139" s="4"/>
      <c r="Q2139" s="24"/>
      <c r="R2139" s="24"/>
      <c r="S2139" s="4"/>
    </row>
    <row r="2140" spans="1:22" x14ac:dyDescent="0.2">
      <c r="D2140" s="22"/>
      <c r="E2140" s="24"/>
      <c r="F2140" s="24"/>
      <c r="G2140" s="24"/>
      <c r="H2140" s="24"/>
      <c r="I2140" s="5"/>
      <c r="J2140" s="5"/>
      <c r="L2140" s="24"/>
      <c r="M2140" s="24"/>
      <c r="N2140" s="24"/>
      <c r="O2140" s="24"/>
      <c r="P2140" s="4"/>
      <c r="Q2140" s="24"/>
      <c r="R2140" s="24"/>
      <c r="S2140" s="4"/>
    </row>
    <row r="2141" spans="1:22" x14ac:dyDescent="0.2">
      <c r="D2141" s="22"/>
      <c r="E2141" s="24"/>
      <c r="F2141" s="24"/>
      <c r="G2141" s="24"/>
      <c r="H2141" s="24"/>
      <c r="I2141" s="5"/>
      <c r="J2141" s="5"/>
      <c r="L2141" s="24"/>
      <c r="M2141" s="24"/>
      <c r="P2141" s="4"/>
      <c r="Q2141" s="24"/>
      <c r="R2141" s="24"/>
      <c r="S2141" s="4"/>
    </row>
    <row r="2142" spans="1:22" x14ac:dyDescent="0.2">
      <c r="D2142" s="22"/>
      <c r="E2142" s="24"/>
      <c r="F2142" s="24"/>
      <c r="G2142" s="24"/>
      <c r="H2142" s="24"/>
      <c r="I2142" s="5"/>
      <c r="J2142" s="5"/>
      <c r="L2142" s="24"/>
      <c r="M2142" s="24"/>
      <c r="P2142" s="4"/>
      <c r="Q2142" s="24"/>
      <c r="R2142" s="24"/>
      <c r="S2142" s="4"/>
    </row>
    <row r="2143" spans="1:22" x14ac:dyDescent="0.2">
      <c r="D2143" s="22"/>
      <c r="E2143" s="24"/>
      <c r="F2143" s="24"/>
      <c r="G2143" s="24"/>
      <c r="H2143" s="24"/>
      <c r="I2143" s="5"/>
      <c r="J2143" s="5"/>
      <c r="L2143" s="24"/>
      <c r="M2143" s="24"/>
      <c r="P2143" s="4"/>
      <c r="Q2143" s="24"/>
      <c r="R2143" s="24"/>
      <c r="S2143" s="4"/>
    </row>
    <row r="2144" spans="1:22" x14ac:dyDescent="0.2">
      <c r="D2144" s="22"/>
      <c r="E2144" s="24"/>
      <c r="F2144" s="24"/>
      <c r="G2144" s="24"/>
      <c r="H2144" s="24"/>
      <c r="I2144" s="5"/>
      <c r="J2144" s="5"/>
      <c r="L2144" s="24"/>
      <c r="M2144" s="24"/>
      <c r="N2144" s="24"/>
      <c r="O2144" s="24"/>
      <c r="P2144" s="4"/>
      <c r="Q2144" s="24"/>
      <c r="R2144" s="24"/>
      <c r="S2144" s="4"/>
      <c r="T2144" s="24"/>
      <c r="U2144" s="24"/>
      <c r="V2144" s="24"/>
    </row>
    <row r="2145" spans="4:22" x14ac:dyDescent="0.2">
      <c r="D2145" s="22"/>
      <c r="E2145" s="24"/>
      <c r="F2145" s="24"/>
      <c r="G2145" s="24"/>
      <c r="H2145" s="24"/>
      <c r="I2145" s="5"/>
      <c r="J2145" s="5"/>
      <c r="L2145" s="24"/>
      <c r="M2145" s="24"/>
      <c r="P2145" s="4"/>
      <c r="Q2145" s="24"/>
      <c r="R2145" s="24"/>
      <c r="S2145" s="4"/>
      <c r="T2145" s="24"/>
      <c r="U2145" s="24"/>
    </row>
    <row r="2146" spans="4:22" x14ac:dyDescent="0.2">
      <c r="D2146" s="22"/>
      <c r="E2146" s="24"/>
      <c r="F2146" s="24"/>
      <c r="G2146" s="24"/>
      <c r="H2146" s="24"/>
      <c r="I2146" s="5"/>
      <c r="J2146" s="5"/>
      <c r="L2146" s="24"/>
      <c r="M2146" s="24"/>
      <c r="P2146" s="4"/>
      <c r="Q2146" s="24"/>
      <c r="R2146" s="24"/>
      <c r="S2146" s="4"/>
      <c r="T2146" s="24"/>
      <c r="U2146" s="24"/>
    </row>
    <row r="2147" spans="4:22" x14ac:dyDescent="0.2">
      <c r="D2147" s="22"/>
      <c r="E2147" s="24"/>
      <c r="F2147" s="24"/>
      <c r="G2147" s="24"/>
      <c r="H2147" s="24"/>
      <c r="I2147" s="5"/>
      <c r="J2147" s="5"/>
      <c r="K2147" s="29"/>
      <c r="L2147" s="36"/>
      <c r="M2147" s="24"/>
      <c r="N2147" s="24"/>
      <c r="O2147" s="24"/>
      <c r="P2147" s="33"/>
      <c r="Q2147" s="24"/>
      <c r="R2147" s="24"/>
      <c r="S2147" s="4"/>
      <c r="T2147" s="24"/>
      <c r="U2147" s="24"/>
    </row>
    <row r="2148" spans="4:22" x14ac:dyDescent="0.2">
      <c r="D2148" s="22"/>
      <c r="E2148" s="24"/>
      <c r="F2148" s="24"/>
      <c r="G2148" s="24"/>
      <c r="H2148" s="24"/>
      <c r="I2148" s="5"/>
      <c r="J2148" s="5"/>
      <c r="L2148" s="36"/>
      <c r="M2148" s="24"/>
      <c r="N2148" s="24"/>
      <c r="O2148" s="24"/>
      <c r="P2148" s="33"/>
      <c r="Q2148" s="24"/>
      <c r="R2148" s="24"/>
      <c r="S2148" s="4"/>
      <c r="T2148" s="24"/>
      <c r="U2148" s="24"/>
    </row>
    <row r="2149" spans="4:22" x14ac:dyDescent="0.2">
      <c r="D2149" s="22"/>
      <c r="E2149" s="24"/>
      <c r="F2149" s="24"/>
      <c r="G2149" s="24"/>
      <c r="H2149" s="24"/>
      <c r="I2149" s="5"/>
      <c r="J2149" s="5"/>
      <c r="L2149" s="36"/>
      <c r="M2149" s="24"/>
      <c r="N2149" s="24"/>
      <c r="O2149" s="24"/>
      <c r="P2149" s="33"/>
      <c r="Q2149" s="24"/>
      <c r="R2149" s="24"/>
      <c r="S2149" s="4"/>
      <c r="T2149" s="24"/>
      <c r="U2149" s="24"/>
      <c r="V2149" s="24"/>
    </row>
    <row r="2150" spans="4:22" x14ac:dyDescent="0.2">
      <c r="D2150" s="22"/>
      <c r="E2150" s="24"/>
      <c r="F2150" s="24"/>
      <c r="G2150" s="24"/>
      <c r="H2150" s="24"/>
      <c r="I2150" s="5"/>
      <c r="J2150" s="5"/>
      <c r="L2150" s="36"/>
      <c r="M2150" s="24"/>
      <c r="N2150" s="24"/>
      <c r="O2150" s="24"/>
      <c r="P2150" s="33"/>
      <c r="Q2150" s="24"/>
      <c r="R2150" s="24"/>
      <c r="S2150" s="4"/>
      <c r="T2150" s="24"/>
    </row>
    <row r="2151" spans="4:22" x14ac:dyDescent="0.2">
      <c r="D2151" s="22"/>
      <c r="E2151" s="24"/>
      <c r="F2151" s="24"/>
      <c r="G2151" s="24"/>
      <c r="I2151" s="5"/>
      <c r="J2151" s="5"/>
      <c r="L2151" s="36"/>
      <c r="M2151" s="24"/>
      <c r="N2151" s="24"/>
      <c r="O2151" s="24"/>
      <c r="P2151" s="33"/>
      <c r="Q2151" s="24"/>
      <c r="R2151" s="24"/>
      <c r="S2151" s="4"/>
    </row>
    <row r="2152" spans="4:22" x14ac:dyDescent="0.2">
      <c r="D2152" s="22"/>
      <c r="E2152" s="24"/>
      <c r="F2152" s="24"/>
      <c r="G2152" s="24"/>
      <c r="I2152" s="5"/>
      <c r="J2152" s="5"/>
      <c r="L2152" s="36"/>
      <c r="M2152" s="24"/>
      <c r="N2152" s="24"/>
      <c r="O2152" s="24"/>
      <c r="P2152" s="33"/>
      <c r="Q2152" s="24"/>
      <c r="R2152" s="24"/>
      <c r="S2152" s="4"/>
    </row>
    <row r="2153" spans="4:22" x14ac:dyDescent="0.2">
      <c r="D2153" s="23"/>
      <c r="E2153" s="24"/>
      <c r="F2153" s="24"/>
      <c r="G2153" s="24"/>
      <c r="H2153" s="24"/>
      <c r="I2153" s="5"/>
      <c r="J2153" s="5"/>
      <c r="L2153" s="36"/>
      <c r="M2153" s="24"/>
      <c r="N2153" s="24"/>
      <c r="O2153" s="24"/>
      <c r="P2153" s="24"/>
      <c r="Q2153" s="24"/>
      <c r="R2153" s="24"/>
      <c r="S2153" s="4"/>
    </row>
    <row r="2154" spans="4:22" x14ac:dyDescent="0.2">
      <c r="D2154" s="23"/>
      <c r="E2154" s="24"/>
      <c r="F2154" s="24"/>
      <c r="G2154" s="24"/>
      <c r="H2154" s="24"/>
      <c r="I2154" s="5"/>
      <c r="J2154" s="5"/>
      <c r="L2154" s="36"/>
      <c r="M2154" s="24"/>
      <c r="N2154" s="24"/>
      <c r="O2154" s="24"/>
      <c r="P2154" s="24"/>
      <c r="Q2154" s="24"/>
      <c r="R2154" s="24"/>
      <c r="S2154" s="4"/>
    </row>
    <row r="2155" spans="4:22" x14ac:dyDescent="0.2">
      <c r="D2155" s="23"/>
      <c r="E2155" s="24"/>
      <c r="I2155" s="5"/>
      <c r="J2155" s="5"/>
      <c r="L2155" s="23"/>
      <c r="M2155" s="24"/>
      <c r="N2155" s="24"/>
      <c r="O2155" s="24"/>
      <c r="P2155" s="24"/>
      <c r="Q2155" s="24"/>
      <c r="R2155" s="24"/>
      <c r="S2155" s="4"/>
    </row>
    <row r="2156" spans="4:22" x14ac:dyDescent="0.2">
      <c r="D2156" s="2"/>
      <c r="E2156" s="24"/>
      <c r="I2156" s="5"/>
      <c r="J2156" s="5"/>
      <c r="L2156" s="23"/>
      <c r="M2156" s="24"/>
      <c r="N2156" s="24"/>
      <c r="O2156" s="24"/>
      <c r="P2156" s="24"/>
      <c r="Q2156" s="24"/>
      <c r="R2156" s="24"/>
      <c r="S2156" s="4"/>
    </row>
    <row r="2157" spans="4:22" x14ac:dyDescent="0.2">
      <c r="D2157" s="23"/>
      <c r="E2157" s="24"/>
      <c r="I2157" s="5"/>
      <c r="J2157" s="5"/>
      <c r="L2157" s="23"/>
      <c r="M2157" s="24"/>
      <c r="N2157" s="24"/>
      <c r="O2157" s="24"/>
      <c r="P2157" s="24"/>
      <c r="Q2157" s="24"/>
      <c r="R2157" s="24"/>
      <c r="S2157" s="4"/>
    </row>
    <row r="2158" spans="4:22" x14ac:dyDescent="0.2">
      <c r="D2158" s="23"/>
      <c r="E2158" s="24"/>
      <c r="I2158" s="5"/>
      <c r="J2158" s="5"/>
      <c r="L2158" s="23"/>
      <c r="M2158" s="24"/>
      <c r="N2158" s="24"/>
      <c r="O2158" s="24"/>
      <c r="P2158" s="24"/>
      <c r="Q2158" s="24"/>
      <c r="R2158" s="24"/>
      <c r="S2158" s="4"/>
    </row>
    <row r="2159" spans="4:22" x14ac:dyDescent="0.2">
      <c r="D2159" s="23"/>
      <c r="E2159" s="24"/>
      <c r="I2159" s="5"/>
      <c r="J2159" s="5"/>
      <c r="L2159" s="23"/>
      <c r="M2159" s="24"/>
      <c r="N2159" s="24"/>
      <c r="O2159" s="24"/>
      <c r="P2159" s="24"/>
      <c r="Q2159" s="24"/>
      <c r="R2159" s="24"/>
      <c r="S2159" s="4"/>
    </row>
    <row r="2160" spans="4:22" x14ac:dyDescent="0.2">
      <c r="D2160" s="23"/>
      <c r="E2160" s="24"/>
      <c r="I2160" s="5"/>
      <c r="J2160" s="5"/>
      <c r="L2160" s="23"/>
      <c r="M2160" s="24"/>
      <c r="N2160" s="24"/>
      <c r="O2160" s="24"/>
      <c r="P2160" s="24"/>
      <c r="Q2160" s="24"/>
      <c r="R2160" s="24"/>
      <c r="S2160" s="4"/>
    </row>
    <row r="2161" spans="4:19" x14ac:dyDescent="0.2">
      <c r="D2161" s="23"/>
      <c r="E2161" s="24"/>
      <c r="I2161" s="5"/>
      <c r="J2161" s="5"/>
      <c r="L2161" s="23"/>
      <c r="M2161" s="24"/>
      <c r="N2161" s="24"/>
      <c r="O2161" s="24"/>
      <c r="P2161" s="24"/>
      <c r="Q2161" s="24"/>
      <c r="R2161" s="24"/>
      <c r="S2161" s="4"/>
    </row>
    <row r="2162" spans="4:19" x14ac:dyDescent="0.2">
      <c r="D2162" s="23"/>
      <c r="E2162" s="24"/>
      <c r="I2162" s="5"/>
      <c r="J2162" s="5"/>
      <c r="L2162" s="23"/>
      <c r="M2162" s="24"/>
      <c r="N2162" s="24"/>
      <c r="O2162" s="24"/>
      <c r="P2162" s="24"/>
      <c r="Q2162" s="24"/>
      <c r="R2162" s="24"/>
      <c r="S2162" s="4"/>
    </row>
    <row r="2163" spans="4:19" x14ac:dyDescent="0.2">
      <c r="D2163" s="2"/>
      <c r="I2163" s="5"/>
      <c r="J2163" s="5"/>
      <c r="L2163" s="23"/>
      <c r="M2163" s="24"/>
      <c r="N2163" s="24"/>
      <c r="O2163" s="24"/>
      <c r="P2163" s="24"/>
      <c r="Q2163" s="24"/>
      <c r="R2163" s="24"/>
      <c r="S2163" s="4"/>
    </row>
    <row r="2164" spans="4:19" x14ac:dyDescent="0.2">
      <c r="D2164" s="2"/>
      <c r="I2164" s="5"/>
      <c r="J2164" s="5"/>
    </row>
    <row r="2165" spans="4:19" x14ac:dyDescent="0.2">
      <c r="D2165" s="2"/>
      <c r="I2165" s="5"/>
      <c r="J2165" s="5"/>
    </row>
    <row r="2166" spans="4:19" x14ac:dyDescent="0.2">
      <c r="D2166" s="2"/>
      <c r="I2166" s="5"/>
      <c r="J2166" s="5"/>
    </row>
    <row r="2167" spans="4:19" x14ac:dyDescent="0.2">
      <c r="D2167" s="2"/>
      <c r="I2167" s="5"/>
      <c r="J2167" s="5"/>
    </row>
    <row r="2168" spans="4:19" x14ac:dyDescent="0.2">
      <c r="D2168" s="2"/>
      <c r="I2168" s="5"/>
      <c r="J2168" s="5"/>
    </row>
    <row r="2169" spans="4:19" x14ac:dyDescent="0.2">
      <c r="D2169" s="2"/>
      <c r="I2169" s="5"/>
      <c r="J2169" s="5"/>
    </row>
    <row r="2170" spans="4:19" x14ac:dyDescent="0.2">
      <c r="D2170" s="2"/>
      <c r="I2170" s="5"/>
      <c r="J2170" s="5"/>
    </row>
    <row r="2171" spans="4:19" x14ac:dyDescent="0.2">
      <c r="D2171" s="2"/>
      <c r="I2171" s="5"/>
      <c r="J2171" s="5"/>
    </row>
    <row r="2172" spans="4:19" x14ac:dyDescent="0.2">
      <c r="D2172" s="2"/>
      <c r="I2172" s="5"/>
      <c r="J2172" s="5"/>
    </row>
    <row r="2173" spans="4:19" x14ac:dyDescent="0.2">
      <c r="D2173" s="2"/>
      <c r="I2173" s="5"/>
      <c r="J2173" s="5"/>
    </row>
    <row r="2174" spans="4:19" x14ac:dyDescent="0.2">
      <c r="D2174" s="2"/>
      <c r="I2174" s="5"/>
      <c r="J2174" s="5"/>
    </row>
    <row r="2175" spans="4:19" x14ac:dyDescent="0.2">
      <c r="D2175" s="2"/>
      <c r="I2175" s="5"/>
      <c r="J2175" s="5"/>
    </row>
    <row r="2176" spans="4:19" x14ac:dyDescent="0.2">
      <c r="D2176" s="2"/>
      <c r="I2176" s="5"/>
      <c r="J2176" s="5"/>
    </row>
    <row r="2177" spans="4:10" x14ac:dyDescent="0.2">
      <c r="D2177" s="2"/>
      <c r="I2177" s="5"/>
      <c r="J2177" s="5"/>
    </row>
    <row r="2178" spans="4:10" x14ac:dyDescent="0.2">
      <c r="I2178" s="5"/>
      <c r="J2178" s="5"/>
    </row>
    <row r="2179" spans="4:10" x14ac:dyDescent="0.2">
      <c r="D2179" s="2"/>
      <c r="I2179" s="5"/>
      <c r="J2179" s="5"/>
    </row>
    <row r="2180" spans="4:10" x14ac:dyDescent="0.2">
      <c r="D2180" s="2"/>
      <c r="I2180" s="5"/>
      <c r="J2180" s="5"/>
    </row>
    <row r="2181" spans="4:10" x14ac:dyDescent="0.2">
      <c r="I2181" s="5"/>
      <c r="J2181" s="5"/>
    </row>
    <row r="2182" spans="4:10" x14ac:dyDescent="0.2">
      <c r="I2182" s="5"/>
      <c r="J2182" s="5"/>
    </row>
    <row r="2183" spans="4:10" x14ac:dyDescent="0.2">
      <c r="I2183" s="5"/>
      <c r="J2183" s="5"/>
    </row>
    <row r="2184" spans="4:10" x14ac:dyDescent="0.2">
      <c r="I2184" s="5"/>
      <c r="J2184" s="5"/>
    </row>
    <row r="2185" spans="4:10" x14ac:dyDescent="0.2">
      <c r="I2185" s="5"/>
      <c r="J2185" s="5"/>
    </row>
    <row r="2186" spans="4:10" x14ac:dyDescent="0.2">
      <c r="I2186" s="5"/>
      <c r="J2186" s="5"/>
    </row>
    <row r="2187" spans="4:10" x14ac:dyDescent="0.2">
      <c r="I2187" s="5"/>
      <c r="J2187" s="5"/>
    </row>
    <row r="2188" spans="4:10" x14ac:dyDescent="0.2">
      <c r="I2188" s="5"/>
      <c r="J2188" s="5"/>
    </row>
    <row r="2189" spans="4:10" x14ac:dyDescent="0.2">
      <c r="I2189" s="5"/>
      <c r="J2189" s="5"/>
    </row>
    <row r="2190" spans="4:10" x14ac:dyDescent="0.2">
      <c r="I2190" s="5"/>
      <c r="J2190" s="5"/>
    </row>
    <row r="2191" spans="4:10" x14ac:dyDescent="0.2">
      <c r="I2191" s="5"/>
      <c r="J2191" s="5"/>
    </row>
    <row r="2192" spans="4:10" x14ac:dyDescent="0.2">
      <c r="I2192" s="5"/>
      <c r="J2192" s="5"/>
    </row>
    <row r="2193" spans="1:19" x14ac:dyDescent="0.2">
      <c r="I2193" s="5"/>
      <c r="J2193" s="5"/>
    </row>
    <row r="2194" spans="1:19" x14ac:dyDescent="0.2">
      <c r="I2194" s="5"/>
      <c r="J2194" s="5"/>
    </row>
    <row r="2195" spans="1:19" x14ac:dyDescent="0.2">
      <c r="I2195" s="5"/>
      <c r="J2195" s="5"/>
    </row>
    <row r="2196" spans="1:19" x14ac:dyDescent="0.2">
      <c r="I2196" s="5"/>
      <c r="J2196" s="5"/>
    </row>
    <row r="2197" spans="1:19" x14ac:dyDescent="0.2">
      <c r="I2197" s="5"/>
      <c r="J2197" s="5"/>
    </row>
    <row r="2198" spans="1:19" x14ac:dyDescent="0.2">
      <c r="I2198" s="5"/>
      <c r="J2198" s="5"/>
    </row>
    <row r="2199" spans="1:19" x14ac:dyDescent="0.2">
      <c r="I2199" s="5"/>
      <c r="J2199" s="5"/>
    </row>
    <row r="2200" spans="1:19" x14ac:dyDescent="0.2">
      <c r="A2200">
        <f>COUNT(A2109:A2199)</f>
        <v>5</v>
      </c>
      <c r="B2200">
        <f>COUNT(B2109:B2199)</f>
        <v>5</v>
      </c>
      <c r="C2200">
        <f>COUNT(C2109:C2199)</f>
        <v>0</v>
      </c>
      <c r="F2200">
        <f>AVERAGE(F2109:F2199)</f>
        <v>98.4</v>
      </c>
      <c r="G2200">
        <f>AVERAGE(G2109:G2199)</f>
        <v>97.8</v>
      </c>
      <c r="H2200" t="e">
        <f>AVERAGE(H2109:H2199)</f>
        <v>#DIV/0!</v>
      </c>
      <c r="I2200" s="5">
        <f>SUM(I2106:I2199)</f>
        <v>-65.25</v>
      </c>
      <c r="J2200" s="4">
        <f>SUM(J2106:J2199)</f>
        <v>0</v>
      </c>
      <c r="P2200" s="4">
        <f>SUM(Q2109:Q2118)</f>
        <v>207.3</v>
      </c>
      <c r="Q2200" s="4">
        <f>(P2200*0.096)-0.05</f>
        <v>19.8508</v>
      </c>
      <c r="S2200">
        <f>SUM(S2106:S2199)</f>
        <v>0</v>
      </c>
    </row>
    <row r="2201" spans="1:19" ht="18" x14ac:dyDescent="0.25">
      <c r="A2201" s="3" t="s">
        <v>67</v>
      </c>
      <c r="C2201" s="11" t="s">
        <v>1</v>
      </c>
      <c r="D2201">
        <v>3348649</v>
      </c>
    </row>
    <row r="2202" spans="1:19" x14ac:dyDescent="0.2">
      <c r="A2202" t="s">
        <v>2</v>
      </c>
      <c r="D2202" s="4">
        <v>277.7</v>
      </c>
      <c r="E2202" t="s">
        <v>3</v>
      </c>
      <c r="F2202" s="4">
        <f>TRUNC(D2202*0.096,1)</f>
        <v>26.6</v>
      </c>
      <c r="H2202" s="4">
        <f>P2300</f>
        <v>246.60000000000002</v>
      </c>
      <c r="K2202" s="15"/>
    </row>
    <row r="2203" spans="1:19" x14ac:dyDescent="0.2">
      <c r="A2203" t="s">
        <v>4</v>
      </c>
      <c r="D2203" s="4">
        <v>246.6</v>
      </c>
      <c r="E2203" t="s">
        <v>5</v>
      </c>
      <c r="F2203" s="4">
        <f>TRUNC(D2203*0.096,1)</f>
        <v>23.6</v>
      </c>
    </row>
    <row r="2204" spans="1:19" x14ac:dyDescent="0.2">
      <c r="A2204" s="1" t="s">
        <v>9</v>
      </c>
      <c r="B2204" s="1" t="s">
        <v>6</v>
      </c>
      <c r="C2204" s="1" t="s">
        <v>7</v>
      </c>
      <c r="D2204" s="1" t="s">
        <v>10</v>
      </c>
      <c r="E2204" s="1" t="s">
        <v>11</v>
      </c>
      <c r="F2204" s="1" t="s">
        <v>12</v>
      </c>
      <c r="G2204" s="1" t="s">
        <v>13</v>
      </c>
      <c r="H2204" s="1" t="s">
        <v>7</v>
      </c>
      <c r="I2204" s="1" t="s">
        <v>14</v>
      </c>
      <c r="J2204" s="1" t="s">
        <v>258</v>
      </c>
      <c r="K2204" s="14" t="s">
        <v>125</v>
      </c>
      <c r="L2204" s="14" t="s">
        <v>12</v>
      </c>
      <c r="M2204" s="1" t="s">
        <v>13</v>
      </c>
      <c r="N2204" s="1" t="s">
        <v>15</v>
      </c>
      <c r="O2204" s="1" t="s">
        <v>16</v>
      </c>
      <c r="P2204" s="1" t="s">
        <v>18</v>
      </c>
      <c r="Q2204" s="1" t="s">
        <v>225</v>
      </c>
      <c r="R2204" s="1" t="s">
        <v>334</v>
      </c>
      <c r="S2204" s="1" t="s">
        <v>335</v>
      </c>
    </row>
    <row r="2206" spans="1:19" x14ac:dyDescent="0.2">
      <c r="D2206" s="2"/>
      <c r="E2206" t="s">
        <v>20</v>
      </c>
      <c r="I2206" s="5">
        <v>-12</v>
      </c>
      <c r="J2206" s="5"/>
      <c r="K2206" s="14"/>
      <c r="L2206" s="4"/>
    </row>
    <row r="2207" spans="1:19" x14ac:dyDescent="0.2">
      <c r="E2207" t="s">
        <v>21</v>
      </c>
      <c r="I2207" s="5">
        <v>-12</v>
      </c>
      <c r="J2207" s="5"/>
      <c r="L2207" s="1"/>
    </row>
    <row r="2208" spans="1:19" x14ac:dyDescent="0.2">
      <c r="D2208" s="2"/>
      <c r="E2208" t="s">
        <v>22</v>
      </c>
      <c r="I2208" s="5">
        <v>-15</v>
      </c>
      <c r="J2208" s="5"/>
    </row>
    <row r="2209" spans="4:17" x14ac:dyDescent="0.2">
      <c r="D2209" s="22" t="s">
        <v>526</v>
      </c>
      <c r="E2209" s="24" t="s">
        <v>430</v>
      </c>
      <c r="F2209" s="24"/>
      <c r="G2209" s="24"/>
      <c r="H2209" s="24"/>
      <c r="I2209" s="5"/>
      <c r="J2209" s="5"/>
      <c r="L2209" s="18">
        <v>124</v>
      </c>
      <c r="M2209" s="24">
        <v>119</v>
      </c>
      <c r="N2209" s="24">
        <v>71</v>
      </c>
      <c r="O2209" s="24">
        <v>137</v>
      </c>
      <c r="P2209" s="33">
        <f t="shared" ref="P2209:P2234" si="39">ROUND(((M2209-N2209)*113/O2209),1)</f>
        <v>39.6</v>
      </c>
      <c r="Q2209" s="4">
        <v>17.100000000000001</v>
      </c>
    </row>
    <row r="2210" spans="4:17" x14ac:dyDescent="0.2">
      <c r="D2210" s="22" t="s">
        <v>567</v>
      </c>
      <c r="E2210" s="24" t="s">
        <v>492</v>
      </c>
      <c r="F2210" s="24"/>
      <c r="G2210" s="24"/>
      <c r="H2210" s="24"/>
      <c r="I2210" s="5"/>
      <c r="J2210" s="5"/>
      <c r="K2210" s="29"/>
      <c r="L2210" s="18">
        <v>104</v>
      </c>
      <c r="M2210" s="24">
        <v>103</v>
      </c>
      <c r="N2210" s="24">
        <v>69.2</v>
      </c>
      <c r="O2210" s="24">
        <v>118</v>
      </c>
      <c r="P2210" s="33">
        <f t="shared" si="39"/>
        <v>32.4</v>
      </c>
      <c r="Q2210" s="4">
        <v>17.5</v>
      </c>
    </row>
    <row r="2211" spans="4:17" x14ac:dyDescent="0.2">
      <c r="D2211" s="22" t="s">
        <v>591</v>
      </c>
      <c r="E2211" s="24" t="s">
        <v>26</v>
      </c>
      <c r="F2211" s="24"/>
      <c r="G2211" s="24"/>
      <c r="H2211" s="24"/>
      <c r="I2211" s="5"/>
      <c r="J2211" s="5"/>
      <c r="L2211" s="18">
        <v>99</v>
      </c>
      <c r="M2211" s="24">
        <v>99</v>
      </c>
      <c r="N2211" s="24">
        <v>70.2</v>
      </c>
      <c r="O2211" s="24">
        <v>128</v>
      </c>
      <c r="P2211" s="33">
        <f t="shared" si="39"/>
        <v>25.4</v>
      </c>
      <c r="Q2211" s="24">
        <v>24.3</v>
      </c>
    </row>
    <row r="2212" spans="4:17" x14ac:dyDescent="0.2">
      <c r="D2212" s="22" t="s">
        <v>592</v>
      </c>
      <c r="E2212" s="24" t="s">
        <v>492</v>
      </c>
      <c r="F2212" s="24"/>
      <c r="G2212" s="24"/>
      <c r="H2212" s="24"/>
      <c r="I2212" s="5"/>
      <c r="J2212" s="5"/>
      <c r="L2212" s="18">
        <v>103</v>
      </c>
      <c r="M2212" s="24">
        <v>102</v>
      </c>
      <c r="N2212" s="24">
        <v>69.2</v>
      </c>
      <c r="O2212" s="24">
        <v>118</v>
      </c>
      <c r="P2212" s="33">
        <f t="shared" si="39"/>
        <v>31.4</v>
      </c>
      <c r="Q2212" s="4">
        <v>24.5</v>
      </c>
    </row>
    <row r="2213" spans="4:17" x14ac:dyDescent="0.2">
      <c r="D2213" s="22" t="s">
        <v>595</v>
      </c>
      <c r="E2213" s="24" t="s">
        <v>23</v>
      </c>
      <c r="F2213" s="24"/>
      <c r="G2213" s="24"/>
      <c r="H2213" s="24"/>
      <c r="I2213" s="5"/>
      <c r="J2213" s="5"/>
      <c r="L2213" s="18">
        <v>110</v>
      </c>
      <c r="M2213" s="24">
        <v>106</v>
      </c>
      <c r="N2213" s="24">
        <v>68.900000000000006</v>
      </c>
      <c r="O2213" s="24">
        <v>120</v>
      </c>
      <c r="P2213" s="33">
        <f t="shared" si="39"/>
        <v>34.9</v>
      </c>
      <c r="Q2213" s="4">
        <v>26.3</v>
      </c>
    </row>
    <row r="2214" spans="4:17" x14ac:dyDescent="0.2">
      <c r="D2214" s="22" t="s">
        <v>471</v>
      </c>
      <c r="E2214" s="24" t="s">
        <v>185</v>
      </c>
      <c r="F2214" s="24"/>
      <c r="G2214" s="24"/>
      <c r="H2214" s="24"/>
      <c r="I2214" s="5"/>
      <c r="J2214" s="5"/>
      <c r="L2214" s="34">
        <v>110</v>
      </c>
      <c r="M2214" s="24">
        <v>109</v>
      </c>
      <c r="N2214" s="24">
        <v>69</v>
      </c>
      <c r="O2214" s="24">
        <v>123</v>
      </c>
      <c r="P2214" s="4">
        <f t="shared" si="39"/>
        <v>36.700000000000003</v>
      </c>
      <c r="Q2214" s="4">
        <v>26.6</v>
      </c>
    </row>
    <row r="2215" spans="4:17" x14ac:dyDescent="0.2">
      <c r="D2215" s="22" t="s">
        <v>603</v>
      </c>
      <c r="E2215" s="24" t="s">
        <v>24</v>
      </c>
      <c r="F2215" s="24"/>
      <c r="G2215" s="24"/>
      <c r="H2215" s="24"/>
      <c r="I2215" s="5"/>
      <c r="J2215" s="5"/>
      <c r="K2215" s="46"/>
      <c r="L2215" s="36">
        <v>100</v>
      </c>
      <c r="M2215" s="24">
        <v>99</v>
      </c>
      <c r="N2215" s="24">
        <v>70</v>
      </c>
      <c r="O2215" s="24">
        <v>123</v>
      </c>
      <c r="P2215" s="4">
        <f t="shared" si="39"/>
        <v>26.6</v>
      </c>
      <c r="Q2215" s="4">
        <v>26.6</v>
      </c>
    </row>
    <row r="2216" spans="4:17" x14ac:dyDescent="0.2">
      <c r="D2216" s="22" t="s">
        <v>606</v>
      </c>
      <c r="E2216" s="24" t="s">
        <v>185</v>
      </c>
      <c r="F2216" s="24"/>
      <c r="G2216" s="24"/>
      <c r="H2216" s="24"/>
      <c r="I2216" s="5"/>
      <c r="J2216" s="4"/>
      <c r="K2216" s="29"/>
      <c r="L2216" s="36">
        <v>104</v>
      </c>
      <c r="M2216" s="24">
        <v>103</v>
      </c>
      <c r="N2216" s="24">
        <v>69</v>
      </c>
      <c r="O2216" s="24">
        <v>123</v>
      </c>
      <c r="P2216" s="4">
        <f t="shared" si="39"/>
        <v>31.2</v>
      </c>
      <c r="Q2216" s="4">
        <v>27.3</v>
      </c>
    </row>
    <row r="2217" spans="4:17" x14ac:dyDescent="0.2">
      <c r="D2217" s="22" t="s">
        <v>613</v>
      </c>
      <c r="E2217" s="24" t="s">
        <v>26</v>
      </c>
      <c r="F2217" s="24"/>
      <c r="G2217" s="24"/>
      <c r="H2217" s="24"/>
      <c r="I2217" s="5"/>
      <c r="J2217" s="5"/>
      <c r="K2217" s="29"/>
      <c r="L2217" s="36">
        <v>101</v>
      </c>
      <c r="M2217" s="24">
        <v>101</v>
      </c>
      <c r="N2217" s="24">
        <v>70.2</v>
      </c>
      <c r="O2217" s="24">
        <v>128</v>
      </c>
      <c r="P2217" s="4">
        <f t="shared" si="39"/>
        <v>27.2</v>
      </c>
      <c r="Q2217" s="4">
        <v>27.6</v>
      </c>
    </row>
    <row r="2218" spans="4:17" x14ac:dyDescent="0.2">
      <c r="D2218" s="22" t="s">
        <v>639</v>
      </c>
      <c r="E2218" s="24" t="s">
        <v>185</v>
      </c>
      <c r="F2218" s="24"/>
      <c r="G2218" s="24"/>
      <c r="H2218" s="24"/>
      <c r="I2218" s="5"/>
      <c r="J2218" s="5"/>
      <c r="K2218" s="29"/>
      <c r="L2218" s="35">
        <v>104</v>
      </c>
      <c r="M2218" s="24">
        <v>102</v>
      </c>
      <c r="N2218" s="24">
        <v>69</v>
      </c>
      <c r="O2218" s="24">
        <v>123</v>
      </c>
      <c r="P2218" s="4">
        <f t="shared" si="39"/>
        <v>30.3</v>
      </c>
      <c r="Q2218" s="4">
        <v>28.8</v>
      </c>
    </row>
    <row r="2219" spans="4:17" x14ac:dyDescent="0.2">
      <c r="D2219" s="31" t="s">
        <v>644</v>
      </c>
      <c r="E2219" s="24" t="s">
        <v>492</v>
      </c>
      <c r="F2219" s="24"/>
      <c r="G2219" s="24"/>
      <c r="H2219" s="24"/>
      <c r="I2219" s="5"/>
      <c r="J2219" s="5"/>
      <c r="K2219" s="29"/>
      <c r="L2219" s="34">
        <v>97</v>
      </c>
      <c r="M2219" s="24">
        <v>96</v>
      </c>
      <c r="N2219" s="24">
        <v>69.2</v>
      </c>
      <c r="O2219" s="24">
        <v>118</v>
      </c>
      <c r="P2219" s="4">
        <f t="shared" si="39"/>
        <v>25.7</v>
      </c>
      <c r="Q2219" s="4">
        <v>29.8</v>
      </c>
    </row>
    <row r="2220" spans="4:17" x14ac:dyDescent="0.2">
      <c r="D2220" s="22" t="s">
        <v>658</v>
      </c>
      <c r="E2220" s="24" t="s">
        <v>365</v>
      </c>
      <c r="F2220" s="24"/>
      <c r="G2220" s="24"/>
      <c r="H2220" s="24"/>
      <c r="I2220" s="5"/>
      <c r="J2220" s="5"/>
      <c r="K2220" s="48"/>
      <c r="L2220" s="34">
        <v>108</v>
      </c>
      <c r="M2220" s="24">
        <v>107</v>
      </c>
      <c r="N2220" s="24">
        <v>69.8</v>
      </c>
      <c r="O2220" s="24">
        <v>135</v>
      </c>
      <c r="P2220" s="4">
        <f t="shared" si="39"/>
        <v>31.1</v>
      </c>
      <c r="Q2220" s="4">
        <v>30.3</v>
      </c>
    </row>
    <row r="2221" spans="4:17" x14ac:dyDescent="0.2">
      <c r="D2221" s="22" t="s">
        <v>659</v>
      </c>
      <c r="E2221" s="24" t="s">
        <v>365</v>
      </c>
      <c r="F2221" s="24"/>
      <c r="G2221" s="24"/>
      <c r="H2221" s="24"/>
      <c r="I2221" s="5"/>
      <c r="J2221" s="5"/>
      <c r="K2221" s="48"/>
      <c r="L2221" s="34">
        <v>114</v>
      </c>
      <c r="M2221" s="24">
        <v>114</v>
      </c>
      <c r="N2221" s="24">
        <v>69.8</v>
      </c>
      <c r="O2221" s="24">
        <v>135</v>
      </c>
      <c r="P2221" s="4">
        <f t="shared" si="39"/>
        <v>37</v>
      </c>
      <c r="Q2221" s="4">
        <v>31.3</v>
      </c>
    </row>
    <row r="2222" spans="4:17" x14ac:dyDescent="0.2">
      <c r="D2222" s="22" t="s">
        <v>660</v>
      </c>
      <c r="E2222" s="24" t="s">
        <v>184</v>
      </c>
      <c r="F2222" s="24"/>
      <c r="G2222" s="24"/>
      <c r="H2222" s="24"/>
      <c r="I2222" s="5"/>
      <c r="J2222" s="5"/>
      <c r="K2222" s="48"/>
      <c r="L2222" s="34">
        <v>101</v>
      </c>
      <c r="M2222" s="24">
        <v>100</v>
      </c>
      <c r="N2222" s="24">
        <v>69.3</v>
      </c>
      <c r="O2222" s="24">
        <v>123</v>
      </c>
      <c r="P2222" s="4">
        <f t="shared" si="39"/>
        <v>28.2</v>
      </c>
      <c r="Q2222" s="4">
        <v>32.9</v>
      </c>
    </row>
    <row r="2223" spans="4:17" x14ac:dyDescent="0.2">
      <c r="D2223" s="22" t="s">
        <v>671</v>
      </c>
      <c r="E2223" s="24" t="s">
        <v>219</v>
      </c>
      <c r="F2223" s="24"/>
      <c r="G2223" s="24"/>
      <c r="H2223" s="24"/>
      <c r="I2223" s="5"/>
      <c r="J2223" s="5"/>
      <c r="K2223" s="15"/>
      <c r="L2223" s="34">
        <v>109</v>
      </c>
      <c r="M2223" s="24">
        <v>104</v>
      </c>
      <c r="N2223" s="24">
        <v>68.8</v>
      </c>
      <c r="O2223" s="24">
        <v>122</v>
      </c>
      <c r="P2223" s="4">
        <f t="shared" si="39"/>
        <v>32.6</v>
      </c>
      <c r="Q2223" s="4">
        <v>33.1</v>
      </c>
    </row>
    <row r="2224" spans="4:17" x14ac:dyDescent="0.2">
      <c r="D2224" s="22" t="s">
        <v>670</v>
      </c>
      <c r="E2224" s="24" t="s">
        <v>215</v>
      </c>
      <c r="F2224" s="24"/>
      <c r="G2224" s="24"/>
      <c r="H2224" s="24"/>
      <c r="I2224" s="5"/>
      <c r="J2224" s="5"/>
      <c r="L2224" s="34">
        <v>96</v>
      </c>
      <c r="M2224" s="24">
        <v>94</v>
      </c>
      <c r="N2224" s="24">
        <v>68</v>
      </c>
      <c r="O2224" s="24">
        <v>118</v>
      </c>
      <c r="P2224" s="4">
        <f t="shared" si="39"/>
        <v>24.9</v>
      </c>
      <c r="Q2224" s="4">
        <v>33.299999999999997</v>
      </c>
    </row>
    <row r="2225" spans="1:22" x14ac:dyDescent="0.2">
      <c r="D2225" s="22" t="s">
        <v>674</v>
      </c>
      <c r="E2225" s="24" t="s">
        <v>215</v>
      </c>
      <c r="F2225" s="24"/>
      <c r="G2225" s="24"/>
      <c r="H2225" s="24"/>
      <c r="I2225" s="5"/>
      <c r="J2225" s="5"/>
      <c r="L2225" s="34">
        <v>107</v>
      </c>
      <c r="M2225" s="24">
        <v>106</v>
      </c>
      <c r="N2225" s="24">
        <v>68</v>
      </c>
      <c r="O2225" s="24">
        <v>118</v>
      </c>
      <c r="P2225" s="4">
        <f t="shared" si="39"/>
        <v>36.4</v>
      </c>
      <c r="Q2225" s="4">
        <v>34</v>
      </c>
    </row>
    <row r="2226" spans="1:22" x14ac:dyDescent="0.2">
      <c r="D2226" s="22" t="s">
        <v>675</v>
      </c>
      <c r="E2226" s="24" t="s">
        <v>221</v>
      </c>
      <c r="F2226" s="24"/>
      <c r="G2226" s="24"/>
      <c r="H2226" s="24"/>
      <c r="I2226" s="5"/>
      <c r="J2226" s="5"/>
      <c r="K2226" s="48"/>
      <c r="L2226" s="34">
        <v>106</v>
      </c>
      <c r="M2226" s="24">
        <v>104</v>
      </c>
      <c r="N2226" s="24">
        <v>71.099999999999994</v>
      </c>
      <c r="O2226" s="24">
        <v>137</v>
      </c>
      <c r="P2226" s="4">
        <f t="shared" si="39"/>
        <v>27.1</v>
      </c>
      <c r="Q2226" s="4">
        <v>35.1</v>
      </c>
    </row>
    <row r="2227" spans="1:22" x14ac:dyDescent="0.2">
      <c r="D2227" s="22" t="s">
        <v>676</v>
      </c>
      <c r="E2227" s="24" t="s">
        <v>221</v>
      </c>
      <c r="F2227" s="24"/>
      <c r="G2227" s="24"/>
      <c r="H2227" s="24"/>
      <c r="I2227" s="5"/>
      <c r="J2227" s="5"/>
      <c r="L2227" s="34">
        <v>113</v>
      </c>
      <c r="M2227" s="24">
        <v>111</v>
      </c>
      <c r="N2227" s="24">
        <v>71.099999999999994</v>
      </c>
      <c r="O2227" s="24">
        <v>137</v>
      </c>
      <c r="P2227" s="4">
        <f t="shared" si="39"/>
        <v>32.9</v>
      </c>
      <c r="Q2227" s="4">
        <v>36.200000000000003</v>
      </c>
    </row>
    <row r="2228" spans="1:22" x14ac:dyDescent="0.2">
      <c r="D2228" s="22" t="s">
        <v>685</v>
      </c>
      <c r="E2228" s="24" t="s">
        <v>492</v>
      </c>
      <c r="F2228" s="24"/>
      <c r="G2228" s="24"/>
      <c r="H2228" s="24"/>
      <c r="I2228" s="5"/>
      <c r="J2228" s="5"/>
      <c r="L2228" s="34">
        <v>113</v>
      </c>
      <c r="M2228" s="24">
        <v>113</v>
      </c>
      <c r="N2228" s="24">
        <v>69.2</v>
      </c>
      <c r="O2228" s="24">
        <v>118</v>
      </c>
      <c r="P2228" s="4">
        <f t="shared" si="39"/>
        <v>41.9</v>
      </c>
      <c r="Q2228" s="4">
        <v>41.1</v>
      </c>
    </row>
    <row r="2229" spans="1:22" x14ac:dyDescent="0.2">
      <c r="A2229">
        <v>1</v>
      </c>
      <c r="B2229">
        <v>1</v>
      </c>
      <c r="C2229">
        <v>1</v>
      </c>
      <c r="D2229" s="22" t="s">
        <v>847</v>
      </c>
      <c r="E2229" s="24" t="s">
        <v>848</v>
      </c>
      <c r="F2229" s="24">
        <v>109</v>
      </c>
      <c r="G2229" s="24">
        <v>109</v>
      </c>
      <c r="H2229" s="24">
        <v>80</v>
      </c>
      <c r="I2229" s="5">
        <v>1</v>
      </c>
      <c r="J2229" s="5"/>
      <c r="K2229" s="13" t="s">
        <v>850</v>
      </c>
      <c r="L2229" s="18">
        <v>109</v>
      </c>
      <c r="M2229" s="24">
        <v>109</v>
      </c>
      <c r="N2229" s="24">
        <v>69.3</v>
      </c>
      <c r="O2229" s="24">
        <v>123</v>
      </c>
      <c r="P2229" s="33">
        <f t="shared" si="39"/>
        <v>36.5</v>
      </c>
      <c r="Q2229" s="4"/>
      <c r="T2229" t="s">
        <v>345</v>
      </c>
      <c r="U2229" t="s">
        <v>385</v>
      </c>
      <c r="V2229" t="s">
        <v>377</v>
      </c>
    </row>
    <row r="2230" spans="1:22" x14ac:dyDescent="0.2">
      <c r="A2230">
        <v>2</v>
      </c>
      <c r="B2230">
        <v>2</v>
      </c>
      <c r="C2230">
        <v>2</v>
      </c>
      <c r="D2230" s="22" t="s">
        <v>853</v>
      </c>
      <c r="E2230" s="24" t="s">
        <v>23</v>
      </c>
      <c r="F2230" s="24">
        <v>106</v>
      </c>
      <c r="G2230" s="24">
        <v>106</v>
      </c>
      <c r="H2230" s="24">
        <v>76</v>
      </c>
      <c r="I2230" s="5">
        <v>-13</v>
      </c>
      <c r="J2230" s="5"/>
      <c r="L2230" s="18">
        <v>106</v>
      </c>
      <c r="M2230" s="24">
        <v>106</v>
      </c>
      <c r="N2230" s="24">
        <v>68.900000000000006</v>
      </c>
      <c r="O2230" s="24">
        <v>126</v>
      </c>
      <c r="P2230" s="33">
        <f t="shared" si="39"/>
        <v>33.299999999999997</v>
      </c>
      <c r="Q2230" s="4"/>
      <c r="R2230" s="24"/>
      <c r="T2230" s="24" t="s">
        <v>375</v>
      </c>
      <c r="U2230" s="24" t="s">
        <v>342</v>
      </c>
      <c r="V2230" s="24" t="s">
        <v>460</v>
      </c>
    </row>
    <row r="2231" spans="1:22" x14ac:dyDescent="0.2">
      <c r="A2231">
        <v>3</v>
      </c>
      <c r="B2231">
        <v>3</v>
      </c>
      <c r="C2231">
        <v>3</v>
      </c>
      <c r="D2231" s="22" t="s">
        <v>880</v>
      </c>
      <c r="E2231" s="24" t="s">
        <v>26</v>
      </c>
      <c r="F2231" s="24">
        <v>110</v>
      </c>
      <c r="G2231" s="24">
        <v>110</v>
      </c>
      <c r="H2231" s="24">
        <v>80</v>
      </c>
      <c r="I2231" s="5">
        <v>29</v>
      </c>
      <c r="J2231" s="5"/>
      <c r="K2231" s="13" t="s">
        <v>887</v>
      </c>
      <c r="L2231" s="34">
        <v>110</v>
      </c>
      <c r="M2231" s="24">
        <v>110</v>
      </c>
      <c r="N2231" s="24">
        <v>70.2</v>
      </c>
      <c r="O2231" s="24">
        <v>128</v>
      </c>
      <c r="P2231" s="4">
        <f t="shared" si="39"/>
        <v>35.1</v>
      </c>
      <c r="Q2231" s="4"/>
      <c r="R2231" s="24"/>
      <c r="T2231" t="s">
        <v>581</v>
      </c>
      <c r="U2231" t="s">
        <v>662</v>
      </c>
      <c r="V2231" t="s">
        <v>346</v>
      </c>
    </row>
    <row r="2232" spans="1:22" x14ac:dyDescent="0.2">
      <c r="A2232">
        <v>4</v>
      </c>
      <c r="B2232">
        <v>4</v>
      </c>
      <c r="C2232">
        <v>4</v>
      </c>
      <c r="D2232" s="22" t="s">
        <v>892</v>
      </c>
      <c r="E2232" s="24" t="s">
        <v>492</v>
      </c>
      <c r="F2232" s="24">
        <v>109</v>
      </c>
      <c r="G2232" s="24">
        <v>107</v>
      </c>
      <c r="H2232" s="24">
        <v>81</v>
      </c>
      <c r="I2232" s="5">
        <v>-19.8</v>
      </c>
      <c r="J2232" s="5"/>
      <c r="K2232" s="46"/>
      <c r="L2232" s="36">
        <v>109</v>
      </c>
      <c r="M2232" s="24">
        <v>107</v>
      </c>
      <c r="N2232" s="24">
        <v>69.2</v>
      </c>
      <c r="O2232" s="24">
        <v>118</v>
      </c>
      <c r="P2232" s="4">
        <f t="shared" si="39"/>
        <v>36.200000000000003</v>
      </c>
      <c r="Q2232" s="4"/>
      <c r="R2232" s="24"/>
      <c r="T2232" t="s">
        <v>387</v>
      </c>
      <c r="U2232" t="s">
        <v>380</v>
      </c>
      <c r="V2232" t="s">
        <v>370</v>
      </c>
    </row>
    <row r="2233" spans="1:22" x14ac:dyDescent="0.2">
      <c r="A2233">
        <v>5</v>
      </c>
      <c r="B2233">
        <v>5</v>
      </c>
      <c r="C2233">
        <v>5</v>
      </c>
      <c r="D2233" s="22" t="s">
        <v>941</v>
      </c>
      <c r="E2233" s="24" t="s">
        <v>492</v>
      </c>
      <c r="F2233" s="24">
        <v>97</v>
      </c>
      <c r="G2233" s="24">
        <v>97</v>
      </c>
      <c r="H2233" s="24">
        <v>68</v>
      </c>
      <c r="I2233" s="5">
        <v>91.75</v>
      </c>
      <c r="J2233" s="4">
        <v>4</v>
      </c>
      <c r="K2233" s="29" t="s">
        <v>958</v>
      </c>
      <c r="L2233" s="36">
        <v>97</v>
      </c>
      <c r="M2233" s="24">
        <v>97</v>
      </c>
      <c r="N2233" s="24">
        <v>69.2</v>
      </c>
      <c r="O2233" s="24">
        <v>118</v>
      </c>
      <c r="P2233" s="4">
        <f t="shared" si="39"/>
        <v>26.6</v>
      </c>
      <c r="Q2233" s="24"/>
      <c r="R2233" s="24"/>
      <c r="T2233" t="s">
        <v>465</v>
      </c>
      <c r="U2233" t="s">
        <v>890</v>
      </c>
      <c r="V2233" t="s">
        <v>344</v>
      </c>
    </row>
    <row r="2234" spans="1:22" x14ac:dyDescent="0.2">
      <c r="A2234">
        <v>6</v>
      </c>
      <c r="B2234">
        <v>6</v>
      </c>
      <c r="C2234">
        <v>6</v>
      </c>
      <c r="D2234" s="22" t="s">
        <v>982</v>
      </c>
      <c r="E2234" s="24" t="s">
        <v>24</v>
      </c>
      <c r="F2234" s="24">
        <v>104</v>
      </c>
      <c r="G2234" s="24">
        <v>103</v>
      </c>
      <c r="H2234" s="24">
        <v>74</v>
      </c>
      <c r="I2234" s="5">
        <v>-22</v>
      </c>
      <c r="J2234" s="5"/>
      <c r="K2234" s="13" t="s">
        <v>999</v>
      </c>
      <c r="L2234" s="36">
        <v>104</v>
      </c>
      <c r="M2234" s="24">
        <v>103</v>
      </c>
      <c r="N2234" s="24">
        <v>70</v>
      </c>
      <c r="O2234" s="24">
        <v>123</v>
      </c>
      <c r="P2234" s="33">
        <f t="shared" si="39"/>
        <v>30.3</v>
      </c>
      <c r="Q2234" s="24"/>
      <c r="R2234" s="24"/>
      <c r="S2234" s="4"/>
      <c r="T2234" t="s">
        <v>350</v>
      </c>
      <c r="U2234" t="s">
        <v>786</v>
      </c>
      <c r="V2234" t="s">
        <v>562</v>
      </c>
    </row>
    <row r="2235" spans="1:22" x14ac:dyDescent="0.2">
      <c r="A2235">
        <v>7</v>
      </c>
      <c r="B2235">
        <v>7</v>
      </c>
      <c r="C2235">
        <v>7</v>
      </c>
      <c r="D2235" s="22" t="s">
        <v>977</v>
      </c>
      <c r="E2235" s="24" t="s">
        <v>185</v>
      </c>
      <c r="F2235" s="24">
        <v>106</v>
      </c>
      <c r="G2235" s="24">
        <v>105</v>
      </c>
      <c r="H2235" s="24">
        <v>77</v>
      </c>
      <c r="I2235" s="5">
        <v>-8.85</v>
      </c>
      <c r="J2235" s="5"/>
      <c r="K2235" s="48"/>
      <c r="L2235" s="22">
        <v>106</v>
      </c>
      <c r="M2235" s="24">
        <v>105</v>
      </c>
      <c r="N2235" s="24">
        <v>69</v>
      </c>
      <c r="O2235" s="24">
        <v>123</v>
      </c>
      <c r="P2235" s="33">
        <f t="shared" ref="P2235:P2252" si="40">ROUND(((M2235-N2235)*113/O2235),1)</f>
        <v>33.1</v>
      </c>
      <c r="Q2235" s="24"/>
      <c r="R2235" s="24"/>
      <c r="T2235" t="s">
        <v>343</v>
      </c>
      <c r="U2235" t="s">
        <v>353</v>
      </c>
    </row>
    <row r="2236" spans="1:22" x14ac:dyDescent="0.2">
      <c r="A2236">
        <v>8</v>
      </c>
      <c r="B2236">
        <v>8</v>
      </c>
      <c r="C2236">
        <v>8</v>
      </c>
      <c r="D2236" s="31" t="s">
        <v>1043</v>
      </c>
      <c r="E2236" s="24" t="s">
        <v>26</v>
      </c>
      <c r="F2236" s="24">
        <v>98</v>
      </c>
      <c r="G2236" s="24">
        <v>98</v>
      </c>
      <c r="H2236" s="24">
        <v>67</v>
      </c>
      <c r="I2236" s="5">
        <v>-5</v>
      </c>
      <c r="J2236" s="5"/>
      <c r="K2236" s="29" t="s">
        <v>1052</v>
      </c>
      <c r="L2236" s="34">
        <v>98</v>
      </c>
      <c r="M2236" s="24">
        <v>98</v>
      </c>
      <c r="N2236" s="24">
        <v>70.2</v>
      </c>
      <c r="O2236" s="24">
        <v>128</v>
      </c>
      <c r="P2236" s="4">
        <f t="shared" si="40"/>
        <v>24.5</v>
      </c>
      <c r="Q2236" s="24"/>
      <c r="R2236" s="24"/>
      <c r="T2236" s="24" t="s">
        <v>384</v>
      </c>
      <c r="U2236" s="24" t="s">
        <v>861</v>
      </c>
      <c r="V2236" s="24" t="s">
        <v>382</v>
      </c>
    </row>
    <row r="2237" spans="1:22" x14ac:dyDescent="0.2">
      <c r="A2237">
        <v>9</v>
      </c>
      <c r="B2237">
        <v>9</v>
      </c>
      <c r="C2237">
        <v>9</v>
      </c>
      <c r="D2237" s="22" t="s">
        <v>1069</v>
      </c>
      <c r="E2237" s="24" t="s">
        <v>23</v>
      </c>
      <c r="F2237" s="24">
        <v>102</v>
      </c>
      <c r="G2237" s="24">
        <v>101</v>
      </c>
      <c r="H2237" s="24">
        <v>73</v>
      </c>
      <c r="I2237" s="5">
        <v>-18.7</v>
      </c>
      <c r="J2237" s="5"/>
      <c r="K2237" s="48" t="s">
        <v>1080</v>
      </c>
      <c r="L2237" s="34">
        <v>102</v>
      </c>
      <c r="M2237" s="24">
        <v>101</v>
      </c>
      <c r="N2237" s="24">
        <v>68.900000000000006</v>
      </c>
      <c r="O2237" s="24">
        <v>126</v>
      </c>
      <c r="P2237" s="4">
        <f t="shared" si="40"/>
        <v>28.8</v>
      </c>
      <c r="Q2237" s="24"/>
      <c r="R2237" s="24"/>
      <c r="T2237" s="24" t="s">
        <v>708</v>
      </c>
      <c r="U2237" s="24" t="s">
        <v>351</v>
      </c>
      <c r="V2237" s="24" t="s">
        <v>706</v>
      </c>
    </row>
    <row r="2238" spans="1:22" ht="25.5" x14ac:dyDescent="0.2">
      <c r="A2238">
        <v>10</v>
      </c>
      <c r="B2238">
        <v>10</v>
      </c>
      <c r="C2238">
        <v>10</v>
      </c>
      <c r="D2238" s="22" t="s">
        <v>1118</v>
      </c>
      <c r="E2238" s="24" t="s">
        <v>26</v>
      </c>
      <c r="F2238" s="24">
        <v>90</v>
      </c>
      <c r="G2238" s="24">
        <v>90</v>
      </c>
      <c r="H2238" s="24">
        <v>60</v>
      </c>
      <c r="I2238" s="5">
        <v>77.5</v>
      </c>
      <c r="J2238" s="4">
        <v>4</v>
      </c>
      <c r="K2238" s="48" t="s">
        <v>1119</v>
      </c>
      <c r="L2238" s="34">
        <v>90</v>
      </c>
      <c r="M2238" s="24">
        <v>90</v>
      </c>
      <c r="N2238" s="24">
        <v>70.2</v>
      </c>
      <c r="O2238" s="24">
        <v>128</v>
      </c>
      <c r="P2238" s="4">
        <f t="shared" si="40"/>
        <v>17.5</v>
      </c>
      <c r="Q2238" s="24"/>
      <c r="R2238" s="24"/>
      <c r="T2238" s="24" t="s">
        <v>812</v>
      </c>
      <c r="U2238" s="24" t="s">
        <v>372</v>
      </c>
      <c r="V2238" s="24" t="s">
        <v>860</v>
      </c>
    </row>
    <row r="2239" spans="1:22" x14ac:dyDescent="0.2">
      <c r="A2239">
        <v>11</v>
      </c>
      <c r="B2239">
        <v>11</v>
      </c>
      <c r="C2239">
        <v>11</v>
      </c>
      <c r="D2239" s="22" t="s">
        <v>1128</v>
      </c>
      <c r="E2239" s="24" t="s">
        <v>185</v>
      </c>
      <c r="F2239" s="24">
        <v>110</v>
      </c>
      <c r="G2239" s="24">
        <v>106</v>
      </c>
      <c r="H2239" s="24">
        <v>82</v>
      </c>
      <c r="I2239" s="5">
        <v>1</v>
      </c>
      <c r="J2239" s="5"/>
      <c r="K2239" s="48" t="s">
        <v>887</v>
      </c>
      <c r="L2239" s="34">
        <v>110</v>
      </c>
      <c r="M2239" s="24">
        <v>106</v>
      </c>
      <c r="N2239" s="24">
        <v>69</v>
      </c>
      <c r="O2239" s="24">
        <v>123</v>
      </c>
      <c r="P2239" s="4">
        <f t="shared" si="40"/>
        <v>34</v>
      </c>
      <c r="Q2239" s="24"/>
      <c r="R2239" s="24"/>
      <c r="T2239" s="24" t="s">
        <v>378</v>
      </c>
      <c r="U2239" s="24" t="s">
        <v>915</v>
      </c>
      <c r="V2239" s="24" t="s">
        <v>709</v>
      </c>
    </row>
    <row r="2240" spans="1:22" x14ac:dyDescent="0.2">
      <c r="A2240">
        <v>12</v>
      </c>
      <c r="B2240">
        <v>12</v>
      </c>
      <c r="C2240">
        <v>12</v>
      </c>
      <c r="D2240" s="22" t="s">
        <v>1143</v>
      </c>
      <c r="E2240" s="24" t="s">
        <v>492</v>
      </c>
      <c r="F2240" s="24">
        <v>98</v>
      </c>
      <c r="G2240" s="24">
        <v>98</v>
      </c>
      <c r="H2240" s="24">
        <v>71</v>
      </c>
      <c r="I2240" s="5">
        <v>-7.75</v>
      </c>
      <c r="J2240" s="5"/>
      <c r="K2240" s="15" t="s">
        <v>1150</v>
      </c>
      <c r="L2240" s="34">
        <v>98</v>
      </c>
      <c r="M2240" s="24">
        <v>98</v>
      </c>
      <c r="N2240" s="24">
        <v>69.2</v>
      </c>
      <c r="O2240" s="24">
        <v>118</v>
      </c>
      <c r="P2240" s="4">
        <f t="shared" si="40"/>
        <v>27.6</v>
      </c>
      <c r="Q2240" s="24"/>
      <c r="R2240" s="24"/>
      <c r="T2240" s="24" t="s">
        <v>801</v>
      </c>
      <c r="U2240" s="24" t="s">
        <v>883</v>
      </c>
      <c r="V2240" s="24" t="s">
        <v>718</v>
      </c>
    </row>
    <row r="2241" spans="1:24" x14ac:dyDescent="0.2">
      <c r="A2241">
        <v>13</v>
      </c>
      <c r="B2241">
        <v>13</v>
      </c>
      <c r="C2241">
        <v>13</v>
      </c>
      <c r="D2241" s="22" t="s">
        <v>1171</v>
      </c>
      <c r="E2241" s="24" t="s">
        <v>23</v>
      </c>
      <c r="F2241" s="24">
        <v>88</v>
      </c>
      <c r="G2241" s="24">
        <v>88</v>
      </c>
      <c r="H2241" s="24">
        <v>59</v>
      </c>
      <c r="I2241" s="5">
        <v>106</v>
      </c>
      <c r="J2241" s="4">
        <v>4</v>
      </c>
      <c r="K2241" s="29" t="s">
        <v>1172</v>
      </c>
      <c r="L2241" s="34">
        <v>88</v>
      </c>
      <c r="M2241" s="24">
        <v>88</v>
      </c>
      <c r="N2241" s="24">
        <v>68.900000000000006</v>
      </c>
      <c r="O2241" s="24">
        <v>126</v>
      </c>
      <c r="P2241" s="4">
        <f t="shared" si="40"/>
        <v>17.100000000000001</v>
      </c>
      <c r="Q2241" s="24"/>
      <c r="R2241" s="24"/>
      <c r="T2241" s="24" t="s">
        <v>901</v>
      </c>
      <c r="U2241" s="24" t="s">
        <v>744</v>
      </c>
      <c r="V2241" s="24" t="s">
        <v>383</v>
      </c>
    </row>
    <row r="2242" spans="1:24" x14ac:dyDescent="0.2">
      <c r="A2242">
        <v>14</v>
      </c>
      <c r="B2242">
        <v>14</v>
      </c>
      <c r="C2242">
        <v>14</v>
      </c>
      <c r="D2242" s="22" t="s">
        <v>1191</v>
      </c>
      <c r="E2242" s="24" t="s">
        <v>26</v>
      </c>
      <c r="F2242" s="24">
        <v>102</v>
      </c>
      <c r="G2242" s="24">
        <v>100</v>
      </c>
      <c r="H2242" s="24">
        <v>75</v>
      </c>
      <c r="I2242" s="5">
        <v>17.5</v>
      </c>
      <c r="J2242" s="5"/>
      <c r="L2242" s="34">
        <v>102</v>
      </c>
      <c r="M2242" s="24">
        <v>100</v>
      </c>
      <c r="N2242" s="24">
        <v>70.2</v>
      </c>
      <c r="O2242" s="24">
        <v>128</v>
      </c>
      <c r="P2242" s="4">
        <f t="shared" si="40"/>
        <v>26.3</v>
      </c>
      <c r="R2242" s="24"/>
      <c r="T2242" s="24" t="s">
        <v>707</v>
      </c>
      <c r="U2242" s="24" t="s">
        <v>717</v>
      </c>
      <c r="V2242" s="24" t="s">
        <v>725</v>
      </c>
    </row>
    <row r="2243" spans="1:24" x14ac:dyDescent="0.2">
      <c r="A2243">
        <v>15</v>
      </c>
      <c r="B2243">
        <v>15</v>
      </c>
      <c r="C2243">
        <v>15</v>
      </c>
      <c r="D2243" s="22" t="s">
        <v>1195</v>
      </c>
      <c r="E2243" s="24" t="s">
        <v>492</v>
      </c>
      <c r="F2243" s="24">
        <v>97</v>
      </c>
      <c r="G2243" s="24">
        <v>97</v>
      </c>
      <c r="H2243" s="24">
        <v>72</v>
      </c>
      <c r="I2243" s="5">
        <v>29.3</v>
      </c>
      <c r="J2243" s="5"/>
      <c r="L2243" s="34">
        <v>97</v>
      </c>
      <c r="M2243" s="24">
        <v>97</v>
      </c>
      <c r="N2243" s="24">
        <v>69.2</v>
      </c>
      <c r="O2243" s="24">
        <v>118</v>
      </c>
      <c r="P2243" s="4">
        <f t="shared" si="40"/>
        <v>26.6</v>
      </c>
      <c r="T2243" s="24" t="s">
        <v>348</v>
      </c>
      <c r="U2243" s="24" t="s">
        <v>356</v>
      </c>
    </row>
    <row r="2244" spans="1:24" x14ac:dyDescent="0.2">
      <c r="A2244">
        <v>16</v>
      </c>
      <c r="B2244">
        <v>16</v>
      </c>
      <c r="C2244">
        <v>16</v>
      </c>
      <c r="D2244" s="22" t="s">
        <v>1210</v>
      </c>
      <c r="E2244" s="24" t="s">
        <v>548</v>
      </c>
      <c r="F2244" s="24">
        <v>103</v>
      </c>
      <c r="G2244" s="24">
        <v>103</v>
      </c>
      <c r="H2244" s="24">
        <v>74</v>
      </c>
      <c r="I2244" s="5">
        <v>6.3</v>
      </c>
      <c r="J2244" s="5"/>
      <c r="K2244" s="48"/>
      <c r="L2244" s="34">
        <v>103</v>
      </c>
      <c r="M2244" s="24">
        <v>103</v>
      </c>
      <c r="N2244" s="24">
        <v>70.099999999999994</v>
      </c>
      <c r="O2244" s="24">
        <v>136</v>
      </c>
      <c r="P2244" s="4">
        <f t="shared" si="40"/>
        <v>27.3</v>
      </c>
      <c r="T2244" s="24" t="s">
        <v>580</v>
      </c>
      <c r="U2244" s="24" t="s">
        <v>903</v>
      </c>
      <c r="V2244" t="s">
        <v>726</v>
      </c>
    </row>
    <row r="2245" spans="1:24" x14ac:dyDescent="0.2">
      <c r="A2245">
        <v>17</v>
      </c>
      <c r="B2245">
        <v>17</v>
      </c>
      <c r="C2245">
        <v>17</v>
      </c>
      <c r="D2245" s="22" t="s">
        <v>1212</v>
      </c>
      <c r="E2245" s="24" t="s">
        <v>548</v>
      </c>
      <c r="F2245" s="24">
        <v>106</v>
      </c>
      <c r="G2245" s="24">
        <v>106</v>
      </c>
      <c r="H2245" s="24">
        <v>77</v>
      </c>
      <c r="I2245" s="5">
        <v>-19</v>
      </c>
      <c r="J2245" s="5"/>
      <c r="K2245" s="29"/>
      <c r="L2245" s="34">
        <v>106</v>
      </c>
      <c r="M2245" s="24">
        <v>106</v>
      </c>
      <c r="N2245" s="24">
        <v>70.099999999999994</v>
      </c>
      <c r="O2245" s="24">
        <v>136</v>
      </c>
      <c r="P2245" s="4">
        <f t="shared" si="40"/>
        <v>29.8</v>
      </c>
      <c r="T2245" s="24" t="s">
        <v>782</v>
      </c>
      <c r="U2245" s="24" t="s">
        <v>734</v>
      </c>
      <c r="V2245" s="24" t="s">
        <v>784</v>
      </c>
    </row>
    <row r="2246" spans="1:24" x14ac:dyDescent="0.2">
      <c r="D2246" s="22" t="s">
        <v>1212</v>
      </c>
      <c r="E2246" s="24" t="s">
        <v>21</v>
      </c>
      <c r="F2246" s="24"/>
      <c r="G2246" s="24"/>
      <c r="H2246" s="24"/>
      <c r="I2246" s="5">
        <v>19</v>
      </c>
      <c r="J2246" s="5"/>
      <c r="K2246" s="13" t="s">
        <v>242</v>
      </c>
      <c r="L2246" s="34"/>
      <c r="M2246" s="24"/>
      <c r="P2246" s="33"/>
      <c r="T2246" s="24"/>
      <c r="U2246" s="24"/>
      <c r="V2246" s="24"/>
    </row>
    <row r="2247" spans="1:24" x14ac:dyDescent="0.2">
      <c r="A2247">
        <v>18</v>
      </c>
      <c r="B2247">
        <v>18</v>
      </c>
      <c r="C2247">
        <v>18</v>
      </c>
      <c r="D2247" s="22" t="s">
        <v>1249</v>
      </c>
      <c r="E2247" s="24" t="s">
        <v>23</v>
      </c>
      <c r="F2247" s="24">
        <v>109</v>
      </c>
      <c r="G2247" s="24">
        <v>108</v>
      </c>
      <c r="H2247" s="24">
        <v>83</v>
      </c>
      <c r="I2247" s="5">
        <v>-22</v>
      </c>
      <c r="J2247" s="5"/>
      <c r="L2247" s="34">
        <v>109</v>
      </c>
      <c r="M2247" s="24">
        <v>108</v>
      </c>
      <c r="N2247" s="24">
        <v>68.900000000000006</v>
      </c>
      <c r="O2247" s="24">
        <v>126</v>
      </c>
      <c r="P2247" s="4">
        <f t="shared" si="40"/>
        <v>35.1</v>
      </c>
      <c r="T2247" s="24" t="s">
        <v>722</v>
      </c>
      <c r="U2247" s="24" t="s">
        <v>373</v>
      </c>
      <c r="V2247" s="24"/>
    </row>
    <row r="2248" spans="1:24" x14ac:dyDescent="0.2">
      <c r="A2248">
        <v>19</v>
      </c>
      <c r="D2248" s="22" t="s">
        <v>1265</v>
      </c>
      <c r="E2248" s="24" t="s">
        <v>217</v>
      </c>
      <c r="F2248" s="24"/>
      <c r="G2248" s="24"/>
      <c r="H2248" s="24"/>
      <c r="I2248" s="5">
        <v>19</v>
      </c>
      <c r="J2248" s="5"/>
      <c r="K2248" s="13" t="s">
        <v>1266</v>
      </c>
      <c r="L2248" s="18"/>
      <c r="M2248" s="24"/>
      <c r="N2248" s="24"/>
      <c r="O2248" s="24"/>
      <c r="P2248" s="33"/>
      <c r="T2248" s="24" t="s">
        <v>349</v>
      </c>
      <c r="U2248" s="24" t="s">
        <v>1114</v>
      </c>
    </row>
    <row r="2249" spans="1:24" x14ac:dyDescent="0.2">
      <c r="A2249">
        <v>20</v>
      </c>
      <c r="B2249">
        <v>19</v>
      </c>
      <c r="C2249">
        <v>19</v>
      </c>
      <c r="D2249" s="22" t="s">
        <v>1270</v>
      </c>
      <c r="E2249" s="24" t="s">
        <v>221</v>
      </c>
      <c r="F2249" s="24">
        <v>114</v>
      </c>
      <c r="G2249" s="24">
        <v>111</v>
      </c>
      <c r="H2249" s="24">
        <v>85</v>
      </c>
      <c r="I2249" s="5">
        <v>-21.5</v>
      </c>
      <c r="J2249" s="5"/>
      <c r="L2249" s="18">
        <v>114</v>
      </c>
      <c r="M2249" s="24">
        <v>111</v>
      </c>
      <c r="N2249" s="24">
        <v>71.099999999999994</v>
      </c>
      <c r="O2249" s="24">
        <v>137</v>
      </c>
      <c r="P2249" s="4">
        <f t="shared" si="40"/>
        <v>32.9</v>
      </c>
      <c r="T2249" s="24" t="s">
        <v>821</v>
      </c>
      <c r="U2249" s="24" t="s">
        <v>376</v>
      </c>
      <c r="V2249" s="24" t="s">
        <v>788</v>
      </c>
    </row>
    <row r="2250" spans="1:24" x14ac:dyDescent="0.2">
      <c r="A2250">
        <v>21</v>
      </c>
      <c r="B2250">
        <v>20</v>
      </c>
      <c r="C2250">
        <v>20</v>
      </c>
      <c r="D2250" s="22" t="s">
        <v>1272</v>
      </c>
      <c r="E2250" s="24" t="s">
        <v>217</v>
      </c>
      <c r="F2250" s="24">
        <v>120</v>
      </c>
      <c r="G2250" s="24">
        <v>117</v>
      </c>
      <c r="H2250" s="24">
        <v>92</v>
      </c>
      <c r="I2250" s="5">
        <v>-22.5</v>
      </c>
      <c r="J2250" s="5"/>
      <c r="K2250" s="29"/>
      <c r="L2250" s="18">
        <v>120</v>
      </c>
      <c r="M2250" s="24">
        <v>117</v>
      </c>
      <c r="N2250" s="24">
        <v>69.7</v>
      </c>
      <c r="O2250" s="24">
        <v>130</v>
      </c>
      <c r="P2250" s="4">
        <f t="shared" si="40"/>
        <v>41.1</v>
      </c>
      <c r="T2250" s="24" t="s">
        <v>788</v>
      </c>
      <c r="U2250" s="24" t="s">
        <v>925</v>
      </c>
      <c r="V2250" s="24" t="s">
        <v>738</v>
      </c>
    </row>
    <row r="2251" spans="1:24" x14ac:dyDescent="0.2">
      <c r="A2251">
        <v>22</v>
      </c>
      <c r="B2251">
        <v>21</v>
      </c>
      <c r="C2251">
        <v>21</v>
      </c>
      <c r="D2251" s="22" t="s">
        <v>1282</v>
      </c>
      <c r="E2251" s="24" t="s">
        <v>219</v>
      </c>
      <c r="F2251" s="24">
        <v>107</v>
      </c>
      <c r="G2251" s="24">
        <v>106</v>
      </c>
      <c r="H2251" s="24">
        <v>80</v>
      </c>
      <c r="I2251" s="5">
        <v>-19</v>
      </c>
      <c r="J2251" s="5"/>
      <c r="L2251" s="18">
        <v>107</v>
      </c>
      <c r="M2251" s="24">
        <v>106</v>
      </c>
      <c r="N2251" s="24">
        <v>68.900000000000006</v>
      </c>
      <c r="O2251" s="24">
        <v>126</v>
      </c>
      <c r="P2251" s="4">
        <f t="shared" si="40"/>
        <v>33.299999999999997</v>
      </c>
      <c r="T2251" s="24" t="s">
        <v>434</v>
      </c>
      <c r="U2251" s="24" t="s">
        <v>917</v>
      </c>
      <c r="V2251" s="24" t="s">
        <v>817</v>
      </c>
    </row>
    <row r="2252" spans="1:24" x14ac:dyDescent="0.2">
      <c r="A2252">
        <v>23</v>
      </c>
      <c r="B2252">
        <v>22</v>
      </c>
      <c r="C2252">
        <v>22</v>
      </c>
      <c r="D2252" s="22" t="s">
        <v>1288</v>
      </c>
      <c r="E2252" s="24" t="s">
        <v>221</v>
      </c>
      <c r="F2252" s="24">
        <v>111</v>
      </c>
      <c r="G2252" s="24">
        <v>109</v>
      </c>
      <c r="H2252" s="24">
        <v>82</v>
      </c>
      <c r="I2252" s="5">
        <v>-17.5</v>
      </c>
      <c r="J2252" s="5"/>
      <c r="L2252" s="18">
        <v>111</v>
      </c>
      <c r="M2252" s="24">
        <v>109</v>
      </c>
      <c r="N2252" s="24">
        <v>71.099999999999994</v>
      </c>
      <c r="O2252" s="24">
        <v>137</v>
      </c>
      <c r="P2252" s="33">
        <f t="shared" si="40"/>
        <v>31.3</v>
      </c>
      <c r="T2252" s="24" t="s">
        <v>1027</v>
      </c>
      <c r="U2252" s="24" t="s">
        <v>830</v>
      </c>
      <c r="V2252" s="24"/>
    </row>
    <row r="2253" spans="1:24" x14ac:dyDescent="0.2">
      <c r="A2253">
        <v>24</v>
      </c>
      <c r="D2253" s="22" t="s">
        <v>1293</v>
      </c>
      <c r="E2253" s="24" t="s">
        <v>215</v>
      </c>
      <c r="F2253" s="24"/>
      <c r="G2253" s="24"/>
      <c r="H2253" s="24"/>
      <c r="I2253" s="5"/>
      <c r="J2253" s="5"/>
      <c r="K2253" s="13" t="s">
        <v>1301</v>
      </c>
      <c r="L2253" s="18"/>
      <c r="P2253" s="4"/>
      <c r="T2253" s="24" t="s">
        <v>711</v>
      </c>
      <c r="U2253" s="24" t="s">
        <v>733</v>
      </c>
      <c r="V2253" s="24" t="s">
        <v>736</v>
      </c>
    </row>
    <row r="2254" spans="1:24" x14ac:dyDescent="0.2">
      <c r="A2254">
        <v>25</v>
      </c>
      <c r="D2254" s="22" t="s">
        <v>1294</v>
      </c>
      <c r="E2254" s="24" t="s">
        <v>221</v>
      </c>
      <c r="F2254" s="24"/>
      <c r="G2254" s="24"/>
      <c r="H2254" s="24"/>
      <c r="I2254" s="5">
        <v>-6.35</v>
      </c>
      <c r="J2254" s="5"/>
      <c r="K2254" s="13" t="s">
        <v>1302</v>
      </c>
      <c r="L2254" s="18"/>
      <c r="P2254" s="4"/>
      <c r="T2254" s="24" t="s">
        <v>372</v>
      </c>
      <c r="U2254" s="24" t="s">
        <v>845</v>
      </c>
      <c r="V2254" s="24" t="s">
        <v>868</v>
      </c>
      <c r="W2254" s="24" t="s">
        <v>871</v>
      </c>
      <c r="X2254" s="24" t="s">
        <v>1100</v>
      </c>
    </row>
    <row r="2255" spans="1:24" x14ac:dyDescent="0.2">
      <c r="A2255">
        <v>26</v>
      </c>
      <c r="B2255">
        <v>23</v>
      </c>
      <c r="C2255">
        <v>23</v>
      </c>
      <c r="D2255" s="22" t="s">
        <v>1332</v>
      </c>
      <c r="E2255" s="24" t="s">
        <v>23</v>
      </c>
      <c r="F2255" s="24">
        <v>97</v>
      </c>
      <c r="G2255" s="24">
        <v>96</v>
      </c>
      <c r="H2255" s="24">
        <v>70</v>
      </c>
      <c r="I2255" s="5">
        <v>40.5</v>
      </c>
      <c r="J2255" s="5"/>
      <c r="K2255" s="13" t="s">
        <v>1339</v>
      </c>
      <c r="L2255" s="18">
        <v>97</v>
      </c>
      <c r="M2255">
        <v>96</v>
      </c>
      <c r="N2255">
        <v>68.900000000000006</v>
      </c>
      <c r="O2255">
        <v>126</v>
      </c>
      <c r="P2255" s="33">
        <f t="shared" ref="P2255" si="41">ROUND(((M2255-N2255)*113/O2255),1)</f>
        <v>24.3</v>
      </c>
      <c r="T2255" s="24" t="s">
        <v>1183</v>
      </c>
      <c r="U2255" s="24" t="s">
        <v>904</v>
      </c>
      <c r="V2255" s="24" t="s">
        <v>1027</v>
      </c>
    </row>
    <row r="2256" spans="1:24" x14ac:dyDescent="0.2">
      <c r="D2256" s="22" t="s">
        <v>1332</v>
      </c>
      <c r="E2256" s="24" t="s">
        <v>22</v>
      </c>
      <c r="F2256" s="24"/>
      <c r="G2256" s="24"/>
      <c r="H2256" s="24"/>
      <c r="I2256" s="5">
        <v>100</v>
      </c>
      <c r="J2256" s="5"/>
      <c r="K2256" s="13" t="s">
        <v>1344</v>
      </c>
      <c r="L2256" s="18"/>
      <c r="P2256" s="4"/>
      <c r="T2256" s="24"/>
      <c r="U2256" s="24"/>
      <c r="V2256" s="24"/>
    </row>
    <row r="2257" spans="4:22" x14ac:dyDescent="0.2">
      <c r="D2257" s="22"/>
      <c r="E2257" s="24"/>
      <c r="I2257" s="5"/>
      <c r="J2257" s="5"/>
      <c r="T2257" s="24"/>
      <c r="U2257" s="24"/>
      <c r="V2257" s="24"/>
    </row>
    <row r="2258" spans="4:22" x14ac:dyDescent="0.2">
      <c r="D2258" s="22"/>
      <c r="E2258" s="24"/>
      <c r="F2258" s="24"/>
      <c r="G2258" s="24"/>
      <c r="H2258" s="24"/>
      <c r="I2258" s="5"/>
      <c r="J2258" s="5"/>
      <c r="L2258" s="18"/>
      <c r="P2258" s="4"/>
      <c r="T2258" s="24"/>
      <c r="U2258" s="24"/>
      <c r="V2258" s="24"/>
    </row>
    <row r="2259" spans="4:22" x14ac:dyDescent="0.2">
      <c r="I2259" s="5"/>
      <c r="J2259" s="5"/>
      <c r="T2259" s="24"/>
      <c r="U2259" s="24"/>
      <c r="V2259" s="24"/>
    </row>
    <row r="2260" spans="4:22" x14ac:dyDescent="0.2">
      <c r="I2260" s="5"/>
      <c r="J2260" s="5"/>
      <c r="U2260" s="24"/>
    </row>
    <row r="2261" spans="4:22" x14ac:dyDescent="0.2">
      <c r="I2261" s="5"/>
      <c r="J2261" s="5"/>
      <c r="U2261" s="24"/>
    </row>
    <row r="2262" spans="4:22" x14ac:dyDescent="0.2">
      <c r="I2262" s="5"/>
      <c r="J2262" s="5"/>
      <c r="U2262" s="24"/>
    </row>
    <row r="2263" spans="4:22" x14ac:dyDescent="0.2">
      <c r="I2263" s="5"/>
      <c r="J2263" s="5"/>
    </row>
    <row r="2264" spans="4:22" x14ac:dyDescent="0.2">
      <c r="I2264" s="5"/>
      <c r="J2264" s="5"/>
    </row>
    <row r="2265" spans="4:22" x14ac:dyDescent="0.2">
      <c r="I2265" s="5"/>
      <c r="J2265" s="5"/>
    </row>
    <row r="2266" spans="4:22" x14ac:dyDescent="0.2">
      <c r="I2266" s="5"/>
      <c r="J2266" s="5"/>
    </row>
    <row r="2267" spans="4:22" x14ac:dyDescent="0.2">
      <c r="I2267" s="5"/>
      <c r="J2267" s="5"/>
    </row>
    <row r="2268" spans="4:22" x14ac:dyDescent="0.2">
      <c r="I2268" s="5"/>
      <c r="J2268" s="5"/>
    </row>
    <row r="2269" spans="4:22" x14ac:dyDescent="0.2">
      <c r="I2269" s="5"/>
      <c r="J2269" s="5"/>
    </row>
    <row r="2270" spans="4:22" x14ac:dyDescent="0.2">
      <c r="I2270" s="5"/>
      <c r="J2270" s="5"/>
    </row>
    <row r="2271" spans="4:22" x14ac:dyDescent="0.2">
      <c r="I2271" s="5"/>
      <c r="J2271" s="5"/>
    </row>
    <row r="2272" spans="4:22" x14ac:dyDescent="0.2">
      <c r="I2272" s="5"/>
      <c r="J2272" s="5"/>
    </row>
    <row r="2273" spans="9:10" x14ac:dyDescent="0.2">
      <c r="I2273" s="5"/>
      <c r="J2273" s="5"/>
    </row>
    <row r="2274" spans="9:10" x14ac:dyDescent="0.2">
      <c r="I2274" s="5"/>
      <c r="J2274" s="5"/>
    </row>
    <row r="2275" spans="9:10" x14ac:dyDescent="0.2">
      <c r="I2275" s="5"/>
      <c r="J2275" s="5"/>
    </row>
    <row r="2276" spans="9:10" x14ac:dyDescent="0.2">
      <c r="I2276" s="5"/>
      <c r="J2276" s="5"/>
    </row>
    <row r="2277" spans="9:10" x14ac:dyDescent="0.2">
      <c r="I2277" s="5"/>
      <c r="J2277" s="5"/>
    </row>
    <row r="2278" spans="9:10" x14ac:dyDescent="0.2">
      <c r="I2278" s="5"/>
      <c r="J2278" s="5"/>
    </row>
    <row r="2279" spans="9:10" x14ac:dyDescent="0.2">
      <c r="I2279" s="5"/>
      <c r="J2279" s="5"/>
    </row>
    <row r="2280" spans="9:10" x14ac:dyDescent="0.2">
      <c r="I2280" s="5"/>
      <c r="J2280" s="5"/>
    </row>
    <row r="2281" spans="9:10" x14ac:dyDescent="0.2">
      <c r="I2281" s="5"/>
      <c r="J2281" s="5"/>
    </row>
    <row r="2282" spans="9:10" x14ac:dyDescent="0.2">
      <c r="I2282" s="5"/>
      <c r="J2282" s="5"/>
    </row>
    <row r="2283" spans="9:10" x14ac:dyDescent="0.2">
      <c r="I2283" s="5"/>
      <c r="J2283" s="5"/>
    </row>
    <row r="2284" spans="9:10" x14ac:dyDescent="0.2">
      <c r="I2284" s="5"/>
      <c r="J2284" s="5"/>
    </row>
    <row r="2285" spans="9:10" x14ac:dyDescent="0.2">
      <c r="I2285" s="5"/>
      <c r="J2285" s="5"/>
    </row>
    <row r="2286" spans="9:10" x14ac:dyDescent="0.2">
      <c r="I2286" s="5"/>
      <c r="J2286" s="5"/>
    </row>
    <row r="2287" spans="9:10" x14ac:dyDescent="0.2">
      <c r="I2287" s="5"/>
      <c r="J2287" s="5"/>
    </row>
    <row r="2288" spans="9:10" x14ac:dyDescent="0.2">
      <c r="I2288" s="5"/>
      <c r="J2288" s="5"/>
    </row>
    <row r="2289" spans="1:19" x14ac:dyDescent="0.2">
      <c r="I2289" s="5"/>
      <c r="J2289" s="5"/>
    </row>
    <row r="2290" spans="1:19" x14ac:dyDescent="0.2">
      <c r="I2290" s="5"/>
      <c r="J2290" s="5"/>
    </row>
    <row r="2291" spans="1:19" x14ac:dyDescent="0.2">
      <c r="I2291" s="5"/>
      <c r="J2291" s="5"/>
    </row>
    <row r="2292" spans="1:19" x14ac:dyDescent="0.2">
      <c r="I2292" s="5"/>
      <c r="J2292" s="5"/>
    </row>
    <row r="2293" spans="1:19" x14ac:dyDescent="0.2">
      <c r="I2293" s="5"/>
      <c r="J2293" s="5"/>
    </row>
    <row r="2294" spans="1:19" x14ac:dyDescent="0.2">
      <c r="I2294" s="5"/>
      <c r="J2294" s="5"/>
    </row>
    <row r="2295" spans="1:19" x14ac:dyDescent="0.2">
      <c r="I2295" s="5"/>
      <c r="J2295" s="5"/>
    </row>
    <row r="2296" spans="1:19" x14ac:dyDescent="0.2">
      <c r="I2296" s="5"/>
      <c r="J2296" s="5"/>
    </row>
    <row r="2297" spans="1:19" x14ac:dyDescent="0.2">
      <c r="I2297" s="5"/>
      <c r="J2297" s="5"/>
    </row>
    <row r="2298" spans="1:19" x14ac:dyDescent="0.2">
      <c r="I2298" s="5"/>
      <c r="J2298" s="5"/>
    </row>
    <row r="2299" spans="1:19" x14ac:dyDescent="0.2">
      <c r="I2299" s="5"/>
      <c r="J2299" s="5"/>
    </row>
    <row r="2300" spans="1:19" x14ac:dyDescent="0.2">
      <c r="A2300">
        <f>COUNT(A2209:A2299)</f>
        <v>26</v>
      </c>
      <c r="B2300">
        <f>COUNT(B2209:B2299)</f>
        <v>23</v>
      </c>
      <c r="C2300">
        <f>COUNT(C2209:C2299)</f>
        <v>23</v>
      </c>
      <c r="F2300">
        <f>AVERAGE(F2209:F2299)</f>
        <v>104.04347826086956</v>
      </c>
      <c r="G2300">
        <f>AVERAGE(G2209:G2299)</f>
        <v>103.08695652173913</v>
      </c>
      <c r="H2300">
        <f>AVERAGE(H2209:H2299)</f>
        <v>75.565217391304344</v>
      </c>
      <c r="I2300" s="5">
        <f>SUM(I2206:I2299)</f>
        <v>275.90000000000003</v>
      </c>
      <c r="J2300" s="4">
        <f>SUM(J2206:J2299)</f>
        <v>12</v>
      </c>
      <c r="P2300" s="4">
        <f>SUM(Q2209:Q2218)</f>
        <v>246.60000000000002</v>
      </c>
      <c r="Q2300" s="4">
        <f>(P2300*0.096)-0.05</f>
        <v>23.623600000000003</v>
      </c>
      <c r="S2300">
        <f>SUM(S2206:S2299)</f>
        <v>0</v>
      </c>
    </row>
    <row r="2301" spans="1:19" ht="18" x14ac:dyDescent="0.25">
      <c r="A2301" s="3" t="s">
        <v>361</v>
      </c>
      <c r="C2301" s="11" t="s">
        <v>69</v>
      </c>
      <c r="D2301">
        <v>3348651</v>
      </c>
    </row>
    <row r="2302" spans="1:19" x14ac:dyDescent="0.2">
      <c r="A2302" t="s">
        <v>2</v>
      </c>
      <c r="D2302" s="4">
        <v>136.4</v>
      </c>
      <c r="E2302" t="s">
        <v>3</v>
      </c>
      <c r="F2302" s="4">
        <f>TRUNC(D2302*0.096,1)</f>
        <v>13</v>
      </c>
      <c r="H2302" s="4">
        <f>P2400</f>
        <v>160.89999999999998</v>
      </c>
      <c r="K2302" s="15"/>
    </row>
    <row r="2303" spans="1:19" x14ac:dyDescent="0.2">
      <c r="A2303" t="s">
        <v>4</v>
      </c>
      <c r="D2303" s="4">
        <v>160.9</v>
      </c>
      <c r="E2303" t="s">
        <v>5</v>
      </c>
      <c r="F2303" s="4">
        <f>TRUNC(D2303*0.096,1)</f>
        <v>15.4</v>
      </c>
    </row>
    <row r="2304" spans="1:19" x14ac:dyDescent="0.2">
      <c r="A2304" s="1" t="s">
        <v>9</v>
      </c>
      <c r="B2304" s="1" t="s">
        <v>6</v>
      </c>
      <c r="C2304" s="1" t="s">
        <v>7</v>
      </c>
      <c r="D2304" s="1" t="s">
        <v>10</v>
      </c>
      <c r="E2304" s="1" t="s">
        <v>11</v>
      </c>
      <c r="F2304" s="1" t="s">
        <v>12</v>
      </c>
      <c r="G2304" s="1" t="s">
        <v>13</v>
      </c>
      <c r="H2304" s="1" t="s">
        <v>7</v>
      </c>
      <c r="I2304" s="1" t="s">
        <v>14</v>
      </c>
      <c r="J2304" s="1" t="s">
        <v>258</v>
      </c>
      <c r="K2304" s="14" t="s">
        <v>125</v>
      </c>
      <c r="L2304" s="14" t="s">
        <v>12</v>
      </c>
      <c r="M2304" s="1" t="s">
        <v>13</v>
      </c>
      <c r="N2304" s="1" t="s">
        <v>15</v>
      </c>
      <c r="O2304" s="1" t="s">
        <v>16</v>
      </c>
      <c r="P2304" s="1" t="s">
        <v>18</v>
      </c>
      <c r="Q2304" s="1" t="s">
        <v>225</v>
      </c>
      <c r="R2304" s="1" t="s">
        <v>334</v>
      </c>
      <c r="S2304" s="1" t="s">
        <v>335</v>
      </c>
    </row>
    <row r="2306" spans="4:17" x14ac:dyDescent="0.2">
      <c r="D2306" s="2"/>
      <c r="E2306" t="s">
        <v>20</v>
      </c>
      <c r="I2306" s="5">
        <v>-12</v>
      </c>
      <c r="J2306" s="5"/>
      <c r="K2306" s="14"/>
      <c r="L2306" s="4"/>
    </row>
    <row r="2307" spans="4:17" x14ac:dyDescent="0.2">
      <c r="E2307" t="s">
        <v>21</v>
      </c>
      <c r="I2307" s="5">
        <v>-12</v>
      </c>
      <c r="J2307" s="5"/>
      <c r="L2307" s="1"/>
    </row>
    <row r="2308" spans="4:17" x14ac:dyDescent="0.2">
      <c r="D2308" s="2"/>
      <c r="E2308" t="s">
        <v>22</v>
      </c>
      <c r="F2308" t="s">
        <v>33</v>
      </c>
      <c r="I2308" s="5">
        <v>-15</v>
      </c>
      <c r="J2308" s="5"/>
    </row>
    <row r="2309" spans="4:17" x14ac:dyDescent="0.2">
      <c r="D2309" s="22" t="s">
        <v>624</v>
      </c>
      <c r="E2309" s="24" t="s">
        <v>626</v>
      </c>
      <c r="F2309" s="24"/>
      <c r="G2309" s="24"/>
      <c r="H2309" s="24"/>
      <c r="I2309" s="5"/>
      <c r="J2309" s="4"/>
      <c r="K2309" s="46"/>
      <c r="L2309" s="34">
        <v>96</v>
      </c>
      <c r="M2309" s="34">
        <v>90</v>
      </c>
      <c r="N2309" s="33">
        <v>72.8</v>
      </c>
      <c r="O2309" s="34">
        <v>126</v>
      </c>
      <c r="P2309" s="33">
        <f t="shared" ref="P2309:P2328" si="42">ROUND(((M2309-N2309)*113/O2309),1)</f>
        <v>15.4</v>
      </c>
      <c r="Q2309" s="4">
        <v>14.6</v>
      </c>
    </row>
    <row r="2310" spans="4:17" x14ac:dyDescent="0.2">
      <c r="D2310" s="22" t="s">
        <v>625</v>
      </c>
      <c r="E2310" s="24" t="s">
        <v>627</v>
      </c>
      <c r="F2310" s="24"/>
      <c r="G2310" s="24"/>
      <c r="H2310" s="24"/>
      <c r="I2310" s="5"/>
      <c r="J2310" s="4"/>
      <c r="L2310" s="34">
        <v>97</v>
      </c>
      <c r="M2310" s="34">
        <v>92</v>
      </c>
      <c r="N2310" s="33">
        <v>71.2</v>
      </c>
      <c r="O2310" s="34">
        <v>128</v>
      </c>
      <c r="P2310" s="33">
        <f t="shared" si="42"/>
        <v>18.399999999999999</v>
      </c>
      <c r="Q2310" s="4">
        <v>14.7</v>
      </c>
    </row>
    <row r="2311" spans="4:17" x14ac:dyDescent="0.2">
      <c r="D2311" s="22" t="s">
        <v>622</v>
      </c>
      <c r="E2311" s="24" t="s">
        <v>628</v>
      </c>
      <c r="F2311" s="24"/>
      <c r="G2311" s="24"/>
      <c r="H2311" s="24"/>
      <c r="I2311" s="5"/>
      <c r="J2311" s="5"/>
      <c r="K2311" s="29"/>
      <c r="L2311" s="36">
        <v>89</v>
      </c>
      <c r="M2311" s="34">
        <v>89</v>
      </c>
      <c r="N2311" s="33">
        <v>71.900000000000006</v>
      </c>
      <c r="O2311" s="34">
        <v>135</v>
      </c>
      <c r="P2311" s="33">
        <f t="shared" si="42"/>
        <v>14.3</v>
      </c>
      <c r="Q2311" s="4">
        <v>14.8</v>
      </c>
    </row>
    <row r="2312" spans="4:17" x14ac:dyDescent="0.2">
      <c r="D2312" s="22" t="s">
        <v>629</v>
      </c>
      <c r="E2312" s="24" t="s">
        <v>630</v>
      </c>
      <c r="F2312" s="24"/>
      <c r="G2312" s="24"/>
      <c r="H2312" s="24"/>
      <c r="I2312" s="5"/>
      <c r="J2312" s="5"/>
      <c r="K2312" s="15"/>
      <c r="L2312" s="36">
        <v>97</v>
      </c>
      <c r="M2312" s="34">
        <v>97</v>
      </c>
      <c r="N2312" s="33">
        <v>71.099999999999994</v>
      </c>
      <c r="O2312" s="34">
        <v>129</v>
      </c>
      <c r="P2312" s="33">
        <f t="shared" si="42"/>
        <v>22.7</v>
      </c>
      <c r="Q2312" s="4">
        <v>14.9</v>
      </c>
    </row>
    <row r="2313" spans="4:17" x14ac:dyDescent="0.2">
      <c r="D2313" s="22" t="s">
        <v>631</v>
      </c>
      <c r="E2313" s="24" t="s">
        <v>632</v>
      </c>
      <c r="F2313" s="24"/>
      <c r="G2313" s="24"/>
      <c r="H2313" s="24"/>
      <c r="I2313" s="5"/>
      <c r="J2313" s="5"/>
      <c r="L2313" s="36">
        <v>104</v>
      </c>
      <c r="M2313" s="34">
        <v>96</v>
      </c>
      <c r="N2313" s="33">
        <v>71</v>
      </c>
      <c r="O2313" s="34">
        <v>132</v>
      </c>
      <c r="P2313" s="33">
        <f t="shared" si="42"/>
        <v>21.4</v>
      </c>
      <c r="Q2313" s="4">
        <v>15.6</v>
      </c>
    </row>
    <row r="2314" spans="4:17" x14ac:dyDescent="0.2">
      <c r="D2314" s="22" t="s">
        <v>633</v>
      </c>
      <c r="E2314" s="24" t="s">
        <v>636</v>
      </c>
      <c r="F2314" s="24"/>
      <c r="G2314" s="24"/>
      <c r="H2314" s="24"/>
      <c r="I2314" s="5"/>
      <c r="J2314" s="5"/>
      <c r="L2314" s="36">
        <v>100</v>
      </c>
      <c r="M2314" s="34">
        <v>100</v>
      </c>
      <c r="N2314" s="33">
        <v>70.7</v>
      </c>
      <c r="O2314" s="34">
        <v>132</v>
      </c>
      <c r="P2314" s="33">
        <f t="shared" si="42"/>
        <v>25.1</v>
      </c>
      <c r="Q2314" s="4">
        <v>16.5</v>
      </c>
    </row>
    <row r="2315" spans="4:17" x14ac:dyDescent="0.2">
      <c r="D2315" s="22" t="s">
        <v>637</v>
      </c>
      <c r="E2315" s="24" t="s">
        <v>184</v>
      </c>
      <c r="F2315" s="24"/>
      <c r="G2315" s="24"/>
      <c r="H2315" s="24"/>
      <c r="I2315" s="5"/>
      <c r="J2315" s="4"/>
      <c r="L2315" s="36">
        <v>82</v>
      </c>
      <c r="M2315" s="34">
        <v>82</v>
      </c>
      <c r="N2315" s="33">
        <v>69.3</v>
      </c>
      <c r="O2315" s="34">
        <v>123</v>
      </c>
      <c r="P2315" s="33">
        <f t="shared" si="42"/>
        <v>11.7</v>
      </c>
      <c r="Q2315" s="4">
        <v>17.100000000000001</v>
      </c>
    </row>
    <row r="2316" spans="4:17" x14ac:dyDescent="0.2">
      <c r="D2316" s="22" t="s">
        <v>639</v>
      </c>
      <c r="E2316" s="24" t="s">
        <v>185</v>
      </c>
      <c r="F2316" s="24"/>
      <c r="G2316" s="24"/>
      <c r="H2316" s="24"/>
      <c r="I2316" s="5"/>
      <c r="J2316" s="5"/>
      <c r="L2316" s="36">
        <v>86</v>
      </c>
      <c r="M2316" s="34">
        <v>83</v>
      </c>
      <c r="N2316" s="33">
        <v>69</v>
      </c>
      <c r="O2316" s="34">
        <v>123</v>
      </c>
      <c r="P2316" s="33">
        <f t="shared" si="42"/>
        <v>12.9</v>
      </c>
      <c r="Q2316" s="4">
        <v>17.100000000000001</v>
      </c>
    </row>
    <row r="2317" spans="4:17" x14ac:dyDescent="0.2">
      <c r="D2317" s="22" t="s">
        <v>648</v>
      </c>
      <c r="E2317" s="24" t="s">
        <v>24</v>
      </c>
      <c r="F2317" s="24"/>
      <c r="G2317" s="24"/>
      <c r="H2317" s="24"/>
      <c r="I2317" s="5"/>
      <c r="J2317" s="5"/>
      <c r="K2317" s="29"/>
      <c r="L2317" s="36">
        <v>90</v>
      </c>
      <c r="M2317" s="34">
        <v>89</v>
      </c>
      <c r="N2317" s="33">
        <v>70</v>
      </c>
      <c r="O2317" s="34">
        <v>123</v>
      </c>
      <c r="P2317" s="33">
        <f t="shared" si="42"/>
        <v>17.5</v>
      </c>
      <c r="Q2317" s="4">
        <v>17.600000000000001</v>
      </c>
    </row>
    <row r="2318" spans="4:17" x14ac:dyDescent="0.2">
      <c r="D2318" s="22" t="s">
        <v>658</v>
      </c>
      <c r="E2318" s="24" t="s">
        <v>365</v>
      </c>
      <c r="F2318" s="24"/>
      <c r="G2318" s="24"/>
      <c r="H2318" s="24"/>
      <c r="I2318" s="5"/>
      <c r="J2318" s="4"/>
      <c r="K2318" s="29"/>
      <c r="L2318" s="36">
        <v>80</v>
      </c>
      <c r="M2318" s="34">
        <v>80</v>
      </c>
      <c r="N2318" s="33">
        <v>69.8</v>
      </c>
      <c r="O2318" s="34">
        <v>135</v>
      </c>
      <c r="P2318" s="33">
        <f t="shared" si="42"/>
        <v>8.5</v>
      </c>
      <c r="Q2318" s="4">
        <v>18</v>
      </c>
    </row>
    <row r="2319" spans="4:17" x14ac:dyDescent="0.2">
      <c r="D2319" s="22" t="s">
        <v>659</v>
      </c>
      <c r="E2319" s="24" t="s">
        <v>365</v>
      </c>
      <c r="F2319" s="24"/>
      <c r="G2319" s="24"/>
      <c r="H2319" s="24"/>
      <c r="I2319" s="5"/>
      <c r="J2319" s="5"/>
      <c r="K2319" s="15"/>
      <c r="L2319" s="34">
        <v>98</v>
      </c>
      <c r="M2319" s="34">
        <v>95</v>
      </c>
      <c r="N2319" s="33">
        <v>69.8</v>
      </c>
      <c r="O2319" s="34">
        <v>135</v>
      </c>
      <c r="P2319" s="33">
        <f t="shared" si="42"/>
        <v>21.1</v>
      </c>
      <c r="Q2319" s="4">
        <v>18</v>
      </c>
    </row>
    <row r="2320" spans="4:17" x14ac:dyDescent="0.2">
      <c r="D2320" s="22" t="s">
        <v>661</v>
      </c>
      <c r="E2320" s="24" t="s">
        <v>24</v>
      </c>
      <c r="F2320" s="24"/>
      <c r="G2320" s="24"/>
      <c r="H2320" s="24"/>
      <c r="I2320" s="5"/>
      <c r="J2320" s="5"/>
      <c r="K2320" s="29"/>
      <c r="L2320" s="34">
        <v>87</v>
      </c>
      <c r="M2320" s="34">
        <v>87</v>
      </c>
      <c r="N2320" s="33">
        <v>70</v>
      </c>
      <c r="O2320" s="34">
        <v>123</v>
      </c>
      <c r="P2320" s="33">
        <f t="shared" si="42"/>
        <v>15.6</v>
      </c>
      <c r="Q2320" s="4">
        <v>19</v>
      </c>
    </row>
    <row r="2321" spans="1:22" x14ac:dyDescent="0.2">
      <c r="D2321" s="22" t="s">
        <v>671</v>
      </c>
      <c r="E2321" s="24" t="s">
        <v>219</v>
      </c>
      <c r="F2321" s="24"/>
      <c r="G2321" s="24"/>
      <c r="H2321" s="24"/>
      <c r="I2321" s="5"/>
      <c r="J2321" s="5"/>
      <c r="K2321" s="15"/>
      <c r="L2321" s="34">
        <v>84</v>
      </c>
      <c r="M2321" s="34">
        <v>81</v>
      </c>
      <c r="N2321" s="24">
        <v>68.8</v>
      </c>
      <c r="O2321" s="24">
        <v>122</v>
      </c>
      <c r="P2321" s="33">
        <f t="shared" si="42"/>
        <v>11.3</v>
      </c>
      <c r="Q2321" s="4">
        <v>19.399999999999999</v>
      </c>
    </row>
    <row r="2322" spans="1:22" x14ac:dyDescent="0.2">
      <c r="D2322" s="22" t="s">
        <v>670</v>
      </c>
      <c r="E2322" s="24" t="s">
        <v>215</v>
      </c>
      <c r="F2322" s="24"/>
      <c r="G2322" s="24"/>
      <c r="H2322" s="24"/>
      <c r="I2322" s="5"/>
      <c r="J2322" s="5"/>
      <c r="L2322" s="34">
        <v>86</v>
      </c>
      <c r="M2322" s="34">
        <v>85</v>
      </c>
      <c r="N2322" s="24">
        <v>68</v>
      </c>
      <c r="O2322" s="24">
        <v>118</v>
      </c>
      <c r="P2322" s="33">
        <f t="shared" si="42"/>
        <v>16.3</v>
      </c>
      <c r="Q2322" s="4">
        <v>19.899999999999999</v>
      </c>
    </row>
    <row r="2323" spans="1:22" x14ac:dyDescent="0.2">
      <c r="D2323" s="22" t="s">
        <v>674</v>
      </c>
      <c r="E2323" s="24" t="s">
        <v>215</v>
      </c>
      <c r="F2323" s="24"/>
      <c r="G2323" s="24"/>
      <c r="H2323" s="24"/>
      <c r="I2323" s="5"/>
      <c r="J2323" s="5"/>
      <c r="L2323" s="34">
        <v>94</v>
      </c>
      <c r="M2323" s="34">
        <v>93</v>
      </c>
      <c r="N2323" s="24">
        <v>68</v>
      </c>
      <c r="O2323" s="24">
        <v>118</v>
      </c>
      <c r="P2323" s="33">
        <f t="shared" si="42"/>
        <v>23.9</v>
      </c>
      <c r="Q2323" s="4">
        <v>20.7</v>
      </c>
    </row>
    <row r="2324" spans="1:22" x14ac:dyDescent="0.2">
      <c r="D2324" s="22" t="s">
        <v>675</v>
      </c>
      <c r="E2324" s="24" t="s">
        <v>221</v>
      </c>
      <c r="F2324" s="24"/>
      <c r="G2324" s="24"/>
      <c r="H2324" s="24"/>
      <c r="I2324" s="5"/>
      <c r="J2324" s="5"/>
      <c r="K2324" s="48"/>
      <c r="L2324" s="34">
        <v>91</v>
      </c>
      <c r="M2324" s="34">
        <v>90</v>
      </c>
      <c r="N2324" s="24">
        <v>71.099999999999994</v>
      </c>
      <c r="O2324" s="24">
        <v>137</v>
      </c>
      <c r="P2324" s="33">
        <f t="shared" si="42"/>
        <v>15.6</v>
      </c>
      <c r="Q2324" s="4">
        <v>20.7</v>
      </c>
    </row>
    <row r="2325" spans="1:22" x14ac:dyDescent="0.2">
      <c r="D2325" s="22" t="s">
        <v>676</v>
      </c>
      <c r="E2325" s="24" t="s">
        <v>221</v>
      </c>
      <c r="F2325" s="24"/>
      <c r="G2325" s="24"/>
      <c r="H2325" s="24"/>
      <c r="I2325" s="5"/>
      <c r="J2325" s="5"/>
      <c r="L2325" s="34">
        <v>89</v>
      </c>
      <c r="M2325" s="34">
        <v>89</v>
      </c>
      <c r="N2325" s="24">
        <v>71.099999999999994</v>
      </c>
      <c r="O2325" s="24">
        <v>137</v>
      </c>
      <c r="P2325" s="33">
        <f t="shared" si="42"/>
        <v>14.8</v>
      </c>
      <c r="Q2325" s="4">
        <v>21.1</v>
      </c>
    </row>
    <row r="2326" spans="1:22" x14ac:dyDescent="0.2">
      <c r="D2326" s="22" t="s">
        <v>681</v>
      </c>
      <c r="E2326" s="24" t="s">
        <v>492</v>
      </c>
      <c r="F2326" s="24"/>
      <c r="G2326" s="24"/>
      <c r="H2326" s="24"/>
      <c r="I2326" s="5"/>
      <c r="J2326" s="5"/>
      <c r="K2326" s="48"/>
      <c r="L2326" s="34">
        <v>96</v>
      </c>
      <c r="M2326" s="34">
        <v>91</v>
      </c>
      <c r="N2326" s="24">
        <v>69.2</v>
      </c>
      <c r="O2326" s="24">
        <v>118</v>
      </c>
      <c r="P2326" s="33">
        <f t="shared" si="42"/>
        <v>20.9</v>
      </c>
      <c r="Q2326" s="4">
        <v>21.4</v>
      </c>
    </row>
    <row r="2327" spans="1:22" x14ac:dyDescent="0.2">
      <c r="D2327" s="22" t="s">
        <v>683</v>
      </c>
      <c r="E2327" s="24" t="s">
        <v>23</v>
      </c>
      <c r="F2327" s="24"/>
      <c r="G2327" s="24"/>
      <c r="H2327" s="24"/>
      <c r="I2327" s="5"/>
      <c r="J2327" s="5"/>
      <c r="K2327" s="48"/>
      <c r="L2327" s="34">
        <v>99</v>
      </c>
      <c r="M2327" s="34">
        <v>97</v>
      </c>
      <c r="N2327" s="24">
        <v>68.900000000000006</v>
      </c>
      <c r="O2327" s="24">
        <v>126</v>
      </c>
      <c r="P2327" s="33">
        <f t="shared" si="42"/>
        <v>25.2</v>
      </c>
      <c r="Q2327" s="4">
        <v>22.5</v>
      </c>
    </row>
    <row r="2328" spans="1:22" x14ac:dyDescent="0.2">
      <c r="D2328" s="22" t="s">
        <v>685</v>
      </c>
      <c r="E2328" s="24" t="s">
        <v>492</v>
      </c>
      <c r="F2328" s="24"/>
      <c r="G2328" s="24"/>
      <c r="H2328" s="24"/>
      <c r="I2328" s="5"/>
      <c r="J2328" s="5"/>
      <c r="L2328" s="34">
        <v>104</v>
      </c>
      <c r="M2328" s="34">
        <v>101</v>
      </c>
      <c r="N2328" s="24">
        <v>69.8</v>
      </c>
      <c r="O2328" s="24">
        <v>118</v>
      </c>
      <c r="P2328" s="4">
        <f t="shared" si="42"/>
        <v>29.9</v>
      </c>
      <c r="Q2328" s="4">
        <v>23.6</v>
      </c>
    </row>
    <row r="2329" spans="1:22" x14ac:dyDescent="0.2">
      <c r="A2329">
        <v>1</v>
      </c>
      <c r="B2329">
        <v>1</v>
      </c>
      <c r="D2329" s="22" t="s">
        <v>693</v>
      </c>
      <c r="E2329" s="24" t="s">
        <v>24</v>
      </c>
      <c r="F2329" s="24">
        <v>94</v>
      </c>
      <c r="G2329" s="24">
        <v>94</v>
      </c>
      <c r="H2329" s="24"/>
      <c r="I2329" s="5">
        <v>-17.5</v>
      </c>
      <c r="J2329" s="5"/>
      <c r="K2329" s="48"/>
      <c r="L2329" s="34"/>
      <c r="M2329" s="24"/>
      <c r="N2329" s="24"/>
      <c r="O2329" s="24"/>
      <c r="P2329" s="33"/>
      <c r="Q2329" s="4"/>
      <c r="R2329" s="24"/>
      <c r="S2329" s="4"/>
      <c r="T2329" s="24" t="s">
        <v>350</v>
      </c>
      <c r="U2329" s="24" t="s">
        <v>353</v>
      </c>
    </row>
    <row r="2330" spans="1:22" x14ac:dyDescent="0.2">
      <c r="A2330">
        <v>2</v>
      </c>
      <c r="B2330">
        <v>2</v>
      </c>
      <c r="D2330" s="22" t="s">
        <v>705</v>
      </c>
      <c r="E2330" s="24" t="s">
        <v>24</v>
      </c>
      <c r="F2330" s="24">
        <v>86</v>
      </c>
      <c r="G2330" s="24">
        <v>86</v>
      </c>
      <c r="H2330" s="24"/>
      <c r="I2330" s="5">
        <v>-15</v>
      </c>
      <c r="J2330" s="5"/>
      <c r="L2330" s="36"/>
      <c r="M2330" s="24"/>
      <c r="N2330" s="24"/>
      <c r="O2330" s="24"/>
      <c r="P2330" s="4"/>
      <c r="Q2330" s="4"/>
      <c r="R2330" s="24"/>
      <c r="S2330" s="4"/>
      <c r="T2330" t="s">
        <v>708</v>
      </c>
      <c r="U2330" t="s">
        <v>345</v>
      </c>
      <c r="V2330" t="s">
        <v>434</v>
      </c>
    </row>
    <row r="2331" spans="1:22" x14ac:dyDescent="0.2">
      <c r="A2331">
        <v>3</v>
      </c>
      <c r="B2331">
        <v>3</v>
      </c>
      <c r="D2331" s="22" t="s">
        <v>741</v>
      </c>
      <c r="E2331" s="24" t="s">
        <v>24</v>
      </c>
      <c r="F2331" s="24">
        <v>84</v>
      </c>
      <c r="G2331" s="24">
        <v>84</v>
      </c>
      <c r="H2331" s="24"/>
      <c r="I2331" s="5">
        <v>19.5</v>
      </c>
      <c r="J2331" s="5"/>
      <c r="K2331" s="29"/>
      <c r="L2331" s="36"/>
      <c r="M2331" s="24"/>
      <c r="N2331" s="24"/>
      <c r="O2331" s="24"/>
      <c r="P2331" s="4"/>
      <c r="Q2331" s="32"/>
      <c r="R2331" s="24"/>
      <c r="S2331" s="4"/>
      <c r="T2331" s="24" t="s">
        <v>743</v>
      </c>
      <c r="U2331" s="24" t="s">
        <v>562</v>
      </c>
    </row>
    <row r="2332" spans="1:22" x14ac:dyDescent="0.2">
      <c r="A2332">
        <v>4</v>
      </c>
      <c r="B2332">
        <v>4</v>
      </c>
      <c r="D2332" s="22" t="s">
        <v>771</v>
      </c>
      <c r="E2332" s="24" t="s">
        <v>24</v>
      </c>
      <c r="F2332" s="24">
        <v>81</v>
      </c>
      <c r="G2332" s="24">
        <v>81</v>
      </c>
      <c r="H2332" s="24"/>
      <c r="I2332" s="5">
        <v>36.25</v>
      </c>
      <c r="J2332" s="4"/>
      <c r="K2332" s="29" t="s">
        <v>697</v>
      </c>
      <c r="L2332" s="23"/>
      <c r="M2332" s="24"/>
      <c r="N2332" s="24"/>
      <c r="O2332" s="24"/>
      <c r="P2332" s="4"/>
      <c r="Q2332" s="4"/>
      <c r="R2332" s="24"/>
      <c r="S2332" s="4"/>
      <c r="T2332" s="24" t="s">
        <v>742</v>
      </c>
      <c r="U2332" s="24" t="s">
        <v>465</v>
      </c>
      <c r="V2332" t="s">
        <v>343</v>
      </c>
    </row>
    <row r="2333" spans="1:22" x14ac:dyDescent="0.2">
      <c r="A2333">
        <v>5</v>
      </c>
      <c r="B2333">
        <v>5</v>
      </c>
      <c r="D2333" s="22" t="s">
        <v>799</v>
      </c>
      <c r="E2333" s="24" t="s">
        <v>492</v>
      </c>
      <c r="F2333" s="24">
        <v>104</v>
      </c>
      <c r="G2333" s="24">
        <v>104</v>
      </c>
      <c r="H2333" s="24"/>
      <c r="I2333" s="5">
        <v>-19</v>
      </c>
      <c r="J2333" s="5"/>
      <c r="L2333" s="24"/>
      <c r="M2333" s="24"/>
      <c r="N2333" s="24"/>
      <c r="O2333" s="24"/>
      <c r="P2333" s="33"/>
      <c r="Q2333" s="4"/>
      <c r="R2333" s="24"/>
      <c r="S2333" s="4"/>
      <c r="T2333" s="24" t="s">
        <v>707</v>
      </c>
      <c r="U2333" s="24" t="s">
        <v>802</v>
      </c>
    </row>
    <row r="2334" spans="1:22" x14ac:dyDescent="0.2">
      <c r="A2334">
        <v>6</v>
      </c>
      <c r="B2334">
        <v>6</v>
      </c>
      <c r="D2334" s="22" t="s">
        <v>811</v>
      </c>
      <c r="E2334" s="24" t="s">
        <v>24</v>
      </c>
      <c r="F2334" s="24">
        <v>91</v>
      </c>
      <c r="G2334" s="24">
        <v>91</v>
      </c>
      <c r="H2334" s="24"/>
      <c r="I2334" s="5">
        <v>-19</v>
      </c>
      <c r="J2334" s="5"/>
      <c r="L2334" s="24"/>
      <c r="M2334" s="24"/>
      <c r="N2334" s="24"/>
      <c r="O2334" s="24"/>
      <c r="P2334" s="33"/>
      <c r="Q2334" s="4"/>
      <c r="R2334" s="24"/>
      <c r="S2334" s="4"/>
      <c r="T2334" s="24" t="s">
        <v>377</v>
      </c>
      <c r="U2334" s="24" t="s">
        <v>346</v>
      </c>
    </row>
    <row r="2335" spans="1:22" x14ac:dyDescent="0.2">
      <c r="A2335">
        <v>7</v>
      </c>
      <c r="B2335">
        <v>7</v>
      </c>
      <c r="C2335">
        <v>1</v>
      </c>
      <c r="D2335" s="22" t="s">
        <v>824</v>
      </c>
      <c r="E2335" s="24" t="s">
        <v>677</v>
      </c>
      <c r="F2335" s="24">
        <v>91</v>
      </c>
      <c r="G2335" s="24">
        <v>90</v>
      </c>
      <c r="H2335" s="24">
        <v>77</v>
      </c>
      <c r="I2335" s="5">
        <v>13.5</v>
      </c>
      <c r="J2335" s="4"/>
      <c r="L2335" s="24">
        <v>91</v>
      </c>
      <c r="M2335" s="24">
        <v>90</v>
      </c>
      <c r="N2335" s="24">
        <v>69.599999999999994</v>
      </c>
      <c r="O2335" s="24">
        <v>126</v>
      </c>
      <c r="P2335" s="4">
        <f t="shared" ref="P2335:P2351" si="43">ROUND(((M2335-N2335)*113/O2335),1)</f>
        <v>18.3</v>
      </c>
      <c r="Q2335" s="4"/>
      <c r="R2335" s="24"/>
      <c r="S2335" s="4"/>
      <c r="T2335" s="24" t="s">
        <v>375</v>
      </c>
      <c r="U2335" s="24" t="s">
        <v>717</v>
      </c>
    </row>
    <row r="2336" spans="1:22" x14ac:dyDescent="0.2">
      <c r="A2336">
        <v>8</v>
      </c>
      <c r="B2336">
        <v>8</v>
      </c>
      <c r="C2336">
        <v>2</v>
      </c>
      <c r="D2336" s="22" t="s">
        <v>820</v>
      </c>
      <c r="E2336" s="24" t="s">
        <v>677</v>
      </c>
      <c r="F2336" s="24">
        <v>97</v>
      </c>
      <c r="G2336" s="24">
        <v>96</v>
      </c>
      <c r="H2336" s="24">
        <v>83</v>
      </c>
      <c r="I2336" s="5">
        <v>-18.5</v>
      </c>
      <c r="J2336" s="4"/>
      <c r="L2336" s="22">
        <v>97</v>
      </c>
      <c r="M2336" s="24">
        <v>96</v>
      </c>
      <c r="N2336" s="24">
        <v>69.599999999999994</v>
      </c>
      <c r="O2336" s="24">
        <v>126</v>
      </c>
      <c r="P2336" s="4">
        <f t="shared" si="43"/>
        <v>23.7</v>
      </c>
      <c r="Q2336" s="4"/>
      <c r="R2336" s="24"/>
      <c r="S2336" s="4"/>
      <c r="T2336" s="24" t="s">
        <v>342</v>
      </c>
      <c r="U2336" s="24" t="s">
        <v>356</v>
      </c>
    </row>
    <row r="2337" spans="1:23" x14ac:dyDescent="0.2">
      <c r="A2337">
        <v>9</v>
      </c>
      <c r="B2337">
        <v>9</v>
      </c>
      <c r="C2337">
        <v>3</v>
      </c>
      <c r="D2337" s="22" t="s">
        <v>825</v>
      </c>
      <c r="E2337" s="24" t="s">
        <v>672</v>
      </c>
      <c r="F2337" s="24">
        <v>93</v>
      </c>
      <c r="G2337" s="24">
        <v>93</v>
      </c>
      <c r="H2337" s="24">
        <v>78</v>
      </c>
      <c r="I2337" s="5">
        <v>3.3</v>
      </c>
      <c r="J2337" s="5"/>
      <c r="K2337" s="29"/>
      <c r="L2337" s="34">
        <v>93</v>
      </c>
      <c r="M2337" s="24">
        <v>93</v>
      </c>
      <c r="N2337" s="24">
        <v>71.3</v>
      </c>
      <c r="O2337" s="24">
        <v>132</v>
      </c>
      <c r="P2337" s="4">
        <f t="shared" si="43"/>
        <v>18.600000000000001</v>
      </c>
      <c r="Q2337" s="32"/>
      <c r="R2337" s="24"/>
      <c r="S2337" s="4"/>
      <c r="T2337" s="24" t="s">
        <v>374</v>
      </c>
      <c r="U2337" s="24" t="s">
        <v>369</v>
      </c>
      <c r="V2337" s="24" t="s">
        <v>352</v>
      </c>
    </row>
    <row r="2338" spans="1:23" x14ac:dyDescent="0.2">
      <c r="A2338">
        <v>10</v>
      </c>
      <c r="D2338" s="22" t="s">
        <v>826</v>
      </c>
      <c r="E2338" s="24" t="s">
        <v>530</v>
      </c>
      <c r="F2338" s="24"/>
      <c r="G2338" s="24"/>
      <c r="H2338" s="24"/>
      <c r="I2338" s="5"/>
      <c r="J2338" s="5"/>
      <c r="K2338" s="29" t="s">
        <v>846</v>
      </c>
      <c r="L2338" s="36"/>
      <c r="M2338" s="24"/>
      <c r="N2338" s="24"/>
      <c r="O2338" s="24"/>
      <c r="P2338" s="33"/>
      <c r="Q2338" s="4"/>
      <c r="R2338" s="24"/>
      <c r="S2338" s="4"/>
      <c r="T2338" s="24" t="s">
        <v>347</v>
      </c>
      <c r="U2338" s="24"/>
      <c r="V2338" s="24"/>
    </row>
    <row r="2339" spans="1:23" x14ac:dyDescent="0.2">
      <c r="A2339">
        <v>11</v>
      </c>
      <c r="B2339">
        <v>10</v>
      </c>
      <c r="C2339">
        <v>4</v>
      </c>
      <c r="D2339" s="22" t="s">
        <v>847</v>
      </c>
      <c r="E2339" s="24" t="s">
        <v>848</v>
      </c>
      <c r="F2339" s="24">
        <v>93</v>
      </c>
      <c r="G2339" s="24">
        <v>93</v>
      </c>
      <c r="H2339" s="24">
        <v>79</v>
      </c>
      <c r="I2339" s="5">
        <v>3</v>
      </c>
      <c r="J2339" s="4"/>
      <c r="L2339" s="36">
        <v>93</v>
      </c>
      <c r="M2339" s="24">
        <v>93</v>
      </c>
      <c r="N2339" s="24">
        <v>69.3</v>
      </c>
      <c r="O2339" s="24">
        <v>123</v>
      </c>
      <c r="P2339" s="4">
        <f t="shared" si="43"/>
        <v>21.8</v>
      </c>
      <c r="Q2339" s="24"/>
      <c r="R2339" s="24"/>
      <c r="S2339" s="4"/>
      <c r="T2339" s="24" t="s">
        <v>722</v>
      </c>
      <c r="U2339" s="24" t="s">
        <v>441</v>
      </c>
      <c r="V2339" t="s">
        <v>744</v>
      </c>
    </row>
    <row r="2340" spans="1:23" ht="25.5" x14ac:dyDescent="0.2">
      <c r="A2340">
        <v>12</v>
      </c>
      <c r="B2340">
        <v>11</v>
      </c>
      <c r="C2340">
        <v>5</v>
      </c>
      <c r="D2340" s="22" t="s">
        <v>853</v>
      </c>
      <c r="E2340" s="24" t="s">
        <v>23</v>
      </c>
      <c r="F2340" s="24">
        <v>98</v>
      </c>
      <c r="G2340" s="24">
        <v>98</v>
      </c>
      <c r="H2340" s="24">
        <v>83</v>
      </c>
      <c r="I2340" s="5">
        <v>-22</v>
      </c>
      <c r="J2340" s="5"/>
      <c r="K2340" s="48" t="s">
        <v>854</v>
      </c>
      <c r="L2340" s="36">
        <v>98</v>
      </c>
      <c r="M2340" s="24">
        <v>98</v>
      </c>
      <c r="N2340" s="24">
        <v>68.900000000000006</v>
      </c>
      <c r="O2340" s="24">
        <v>126</v>
      </c>
      <c r="P2340" s="4">
        <f t="shared" si="43"/>
        <v>26.1</v>
      </c>
      <c r="Q2340" s="24"/>
      <c r="R2340" s="24"/>
      <c r="S2340" s="4"/>
      <c r="T2340" s="24" t="s">
        <v>372</v>
      </c>
      <c r="U2340" s="24" t="s">
        <v>351</v>
      </c>
      <c r="V2340" s="24" t="s">
        <v>726</v>
      </c>
    </row>
    <row r="2341" spans="1:23" x14ac:dyDescent="0.2">
      <c r="A2341">
        <v>13</v>
      </c>
      <c r="B2341">
        <v>12</v>
      </c>
      <c r="C2341">
        <v>6</v>
      </c>
      <c r="D2341" s="31" t="s">
        <v>889</v>
      </c>
      <c r="E2341" s="24" t="s">
        <v>461</v>
      </c>
      <c r="F2341" s="24">
        <v>90</v>
      </c>
      <c r="G2341" s="24">
        <v>90</v>
      </c>
      <c r="H2341" s="24">
        <v>75</v>
      </c>
      <c r="I2341" s="5">
        <v>-16</v>
      </c>
      <c r="J2341" s="5"/>
      <c r="L2341" s="36">
        <v>90</v>
      </c>
      <c r="M2341" s="24">
        <v>90</v>
      </c>
      <c r="N2341" s="24">
        <v>69.599999999999994</v>
      </c>
      <c r="O2341" s="24">
        <v>124</v>
      </c>
      <c r="P2341" s="33">
        <f t="shared" si="43"/>
        <v>18.600000000000001</v>
      </c>
      <c r="Q2341" s="24"/>
      <c r="R2341" s="24"/>
      <c r="S2341" s="4"/>
      <c r="T2341" s="24" t="s">
        <v>699</v>
      </c>
      <c r="U2341" s="24" t="s">
        <v>380</v>
      </c>
      <c r="V2341" s="24" t="s">
        <v>706</v>
      </c>
    </row>
    <row r="2342" spans="1:23" x14ac:dyDescent="0.2">
      <c r="A2342">
        <v>14</v>
      </c>
      <c r="B2342">
        <v>13</v>
      </c>
      <c r="C2342">
        <v>7</v>
      </c>
      <c r="D2342" s="22" t="s">
        <v>892</v>
      </c>
      <c r="E2342" s="24" t="s">
        <v>492</v>
      </c>
      <c r="F2342" s="24">
        <v>92</v>
      </c>
      <c r="G2342" s="24">
        <v>92</v>
      </c>
      <c r="H2342" s="24">
        <v>78</v>
      </c>
      <c r="I2342" s="5">
        <v>-19.5</v>
      </c>
      <c r="J2342" s="5"/>
      <c r="L2342" s="36">
        <v>92</v>
      </c>
      <c r="M2342" s="24">
        <v>92</v>
      </c>
      <c r="N2342" s="24">
        <v>69.2</v>
      </c>
      <c r="O2342" s="24">
        <v>118</v>
      </c>
      <c r="P2342" s="4">
        <f t="shared" si="43"/>
        <v>21.8</v>
      </c>
      <c r="Q2342" s="24"/>
      <c r="R2342" s="24"/>
      <c r="S2342" s="4"/>
      <c r="T2342" s="24" t="s">
        <v>551</v>
      </c>
      <c r="U2342" s="24" t="s">
        <v>388</v>
      </c>
      <c r="V2342" s="24"/>
      <c r="W2342" s="24"/>
    </row>
    <row r="2343" spans="1:23" x14ac:dyDescent="0.2">
      <c r="A2343">
        <v>15</v>
      </c>
      <c r="B2343">
        <v>14</v>
      </c>
      <c r="C2343">
        <v>8</v>
      </c>
      <c r="D2343" s="22" t="s">
        <v>898</v>
      </c>
      <c r="E2343" s="24" t="s">
        <v>184</v>
      </c>
      <c r="F2343" s="24">
        <v>95</v>
      </c>
      <c r="G2343" s="24">
        <v>95</v>
      </c>
      <c r="H2343" s="24">
        <v>80</v>
      </c>
      <c r="I2343" s="5">
        <v>-18.7</v>
      </c>
      <c r="J2343" s="5"/>
      <c r="L2343" s="36">
        <v>95</v>
      </c>
      <c r="M2343" s="24">
        <v>95</v>
      </c>
      <c r="N2343" s="24">
        <v>69.3</v>
      </c>
      <c r="O2343" s="24">
        <v>123</v>
      </c>
      <c r="P2343" s="33">
        <f t="shared" si="43"/>
        <v>23.6</v>
      </c>
      <c r="R2343" s="24"/>
      <c r="S2343" s="4"/>
      <c r="T2343" s="24" t="s">
        <v>720</v>
      </c>
      <c r="U2343" s="24" t="s">
        <v>733</v>
      </c>
      <c r="V2343" s="24" t="s">
        <v>370</v>
      </c>
    </row>
    <row r="2344" spans="1:23" x14ac:dyDescent="0.2">
      <c r="A2344">
        <v>16</v>
      </c>
      <c r="B2344">
        <v>15</v>
      </c>
      <c r="C2344">
        <v>9</v>
      </c>
      <c r="D2344" s="22" t="s">
        <v>902</v>
      </c>
      <c r="E2344" s="24" t="s">
        <v>184</v>
      </c>
      <c r="F2344" s="24">
        <v>85</v>
      </c>
      <c r="G2344" s="24">
        <v>85</v>
      </c>
      <c r="H2344" s="24">
        <v>69</v>
      </c>
      <c r="I2344" s="5">
        <v>10</v>
      </c>
      <c r="J2344" s="4"/>
      <c r="L2344" s="36">
        <v>85</v>
      </c>
      <c r="M2344" s="24">
        <v>85</v>
      </c>
      <c r="N2344" s="24">
        <v>69.3</v>
      </c>
      <c r="O2344" s="24">
        <v>123</v>
      </c>
      <c r="P2344" s="33">
        <f t="shared" si="43"/>
        <v>14.4</v>
      </c>
      <c r="Q2344" s="24"/>
      <c r="R2344" s="24"/>
      <c r="S2344" s="4"/>
      <c r="T2344" s="24" t="s">
        <v>786</v>
      </c>
      <c r="U2344" s="24" t="s">
        <v>737</v>
      </c>
      <c r="V2344" s="24"/>
    </row>
    <row r="2345" spans="1:23" x14ac:dyDescent="0.2">
      <c r="A2345">
        <v>17</v>
      </c>
      <c r="B2345">
        <v>16</v>
      </c>
      <c r="C2345">
        <v>10</v>
      </c>
      <c r="D2345" s="22" t="s">
        <v>924</v>
      </c>
      <c r="E2345" s="24" t="s">
        <v>185</v>
      </c>
      <c r="F2345" s="24">
        <v>81</v>
      </c>
      <c r="G2345" s="24">
        <v>81</v>
      </c>
      <c r="H2345" s="24">
        <v>65</v>
      </c>
      <c r="I2345" s="5">
        <v>20.5</v>
      </c>
      <c r="J2345" s="4"/>
      <c r="K2345" s="13" t="s">
        <v>104</v>
      </c>
      <c r="L2345" s="36">
        <v>81</v>
      </c>
      <c r="M2345" s="24">
        <v>81</v>
      </c>
      <c r="N2345" s="24">
        <v>69</v>
      </c>
      <c r="O2345" s="24">
        <v>123</v>
      </c>
      <c r="P2345" s="33">
        <f t="shared" si="43"/>
        <v>11</v>
      </c>
      <c r="Q2345" s="24"/>
      <c r="R2345" s="24"/>
      <c r="S2345" s="4"/>
      <c r="T2345" s="24" t="s">
        <v>819</v>
      </c>
      <c r="U2345" s="24" t="s">
        <v>884</v>
      </c>
      <c r="V2345" s="24"/>
    </row>
    <row r="2346" spans="1:23" x14ac:dyDescent="0.2">
      <c r="A2346">
        <v>18</v>
      </c>
      <c r="B2346">
        <v>17</v>
      </c>
      <c r="C2346">
        <v>11</v>
      </c>
      <c r="D2346" s="22" t="s">
        <v>926</v>
      </c>
      <c r="E2346" s="24" t="s">
        <v>24</v>
      </c>
      <c r="F2346" s="24">
        <v>91</v>
      </c>
      <c r="G2346" s="24">
        <v>90</v>
      </c>
      <c r="H2346" s="24">
        <v>75</v>
      </c>
      <c r="I2346" s="5">
        <v>-21.25</v>
      </c>
      <c r="J2346" s="4"/>
      <c r="K2346" s="48" t="s">
        <v>932</v>
      </c>
      <c r="L2346" s="36">
        <v>91</v>
      </c>
      <c r="M2346" s="24">
        <v>90</v>
      </c>
      <c r="N2346" s="24">
        <v>70</v>
      </c>
      <c r="O2346" s="24">
        <v>123</v>
      </c>
      <c r="P2346" s="33">
        <f t="shared" si="43"/>
        <v>18.399999999999999</v>
      </c>
      <c r="Q2346" s="24"/>
      <c r="R2346" s="24"/>
      <c r="S2346" s="4"/>
      <c r="T2346" s="24" t="s">
        <v>387</v>
      </c>
      <c r="U2346" s="24" t="s">
        <v>738</v>
      </c>
    </row>
    <row r="2347" spans="1:23" x14ac:dyDescent="0.2">
      <c r="A2347">
        <v>19</v>
      </c>
      <c r="B2347">
        <v>18</v>
      </c>
      <c r="C2347">
        <v>12</v>
      </c>
      <c r="D2347" s="22" t="s">
        <v>933</v>
      </c>
      <c r="E2347" s="24" t="s">
        <v>492</v>
      </c>
      <c r="F2347" s="24">
        <v>97</v>
      </c>
      <c r="G2347" s="24">
        <v>97</v>
      </c>
      <c r="H2347" s="24">
        <v>82</v>
      </c>
      <c r="I2347" s="5">
        <v>-20</v>
      </c>
      <c r="J2347" s="5"/>
      <c r="L2347" s="36">
        <v>97</v>
      </c>
      <c r="M2347" s="24">
        <v>97</v>
      </c>
      <c r="N2347" s="24">
        <v>69.2</v>
      </c>
      <c r="O2347" s="24">
        <v>118</v>
      </c>
      <c r="P2347" s="33">
        <f t="shared" si="43"/>
        <v>26.6</v>
      </c>
      <c r="Q2347" s="24"/>
      <c r="R2347" s="24"/>
      <c r="S2347" s="4"/>
      <c r="T2347" s="24" t="s">
        <v>788</v>
      </c>
      <c r="U2347" s="24" t="s">
        <v>861</v>
      </c>
    </row>
    <row r="2348" spans="1:23" x14ac:dyDescent="0.2">
      <c r="A2348">
        <v>20</v>
      </c>
      <c r="B2348">
        <v>19</v>
      </c>
      <c r="C2348">
        <v>13</v>
      </c>
      <c r="D2348" s="22" t="s">
        <v>941</v>
      </c>
      <c r="E2348" s="24" t="s">
        <v>492</v>
      </c>
      <c r="F2348" s="24">
        <v>97</v>
      </c>
      <c r="G2348" s="24">
        <v>97</v>
      </c>
      <c r="H2348" s="24">
        <v>81</v>
      </c>
      <c r="I2348" s="5">
        <v>-21</v>
      </c>
      <c r="J2348" s="5"/>
      <c r="L2348" s="36">
        <v>97</v>
      </c>
      <c r="M2348" s="24">
        <v>97</v>
      </c>
      <c r="N2348" s="24">
        <v>69.2</v>
      </c>
      <c r="O2348" s="24">
        <v>118</v>
      </c>
      <c r="P2348" s="33">
        <f t="shared" si="43"/>
        <v>26.6</v>
      </c>
      <c r="Q2348" s="24"/>
      <c r="R2348" s="24"/>
      <c r="S2348" s="4"/>
      <c r="T2348" s="24" t="s">
        <v>891</v>
      </c>
      <c r="U2348" s="24" t="s">
        <v>662</v>
      </c>
      <c r="V2348" t="s">
        <v>397</v>
      </c>
    </row>
    <row r="2349" spans="1:23" x14ac:dyDescent="0.2">
      <c r="A2349">
        <v>21</v>
      </c>
      <c r="B2349">
        <v>20</v>
      </c>
      <c r="C2349">
        <v>14</v>
      </c>
      <c r="D2349" s="22" t="s">
        <v>978</v>
      </c>
      <c r="E2349" s="24" t="s">
        <v>461</v>
      </c>
      <c r="F2349" s="24">
        <v>99</v>
      </c>
      <c r="G2349" s="24">
        <v>94</v>
      </c>
      <c r="H2349" s="24">
        <v>82</v>
      </c>
      <c r="I2349" s="5">
        <v>-16</v>
      </c>
      <c r="J2349" s="5"/>
      <c r="K2349" s="46"/>
      <c r="L2349" s="36">
        <v>99</v>
      </c>
      <c r="M2349" s="24">
        <v>94</v>
      </c>
      <c r="N2349" s="24">
        <v>69.599999999999994</v>
      </c>
      <c r="O2349" s="24">
        <v>124</v>
      </c>
      <c r="P2349" s="33">
        <f t="shared" si="43"/>
        <v>22.2</v>
      </c>
      <c r="Q2349" s="24"/>
      <c r="R2349" s="24"/>
      <c r="S2349" s="4"/>
      <c r="T2349" s="24" t="s">
        <v>735</v>
      </c>
      <c r="U2349" s="24" t="s">
        <v>983</v>
      </c>
    </row>
    <row r="2350" spans="1:23" x14ac:dyDescent="0.2">
      <c r="A2350">
        <v>22</v>
      </c>
      <c r="B2350">
        <v>21</v>
      </c>
      <c r="C2350">
        <v>15</v>
      </c>
      <c r="D2350" s="22" t="s">
        <v>982</v>
      </c>
      <c r="E2350" s="24" t="s">
        <v>24</v>
      </c>
      <c r="F2350" s="24">
        <v>86</v>
      </c>
      <c r="G2350" s="24">
        <v>85</v>
      </c>
      <c r="H2350" s="24">
        <v>70</v>
      </c>
      <c r="I2350" s="5">
        <v>-18.350000000000001</v>
      </c>
      <c r="J2350" s="5"/>
      <c r="K2350" s="13" t="s">
        <v>932</v>
      </c>
      <c r="L2350" s="36">
        <v>86</v>
      </c>
      <c r="M2350" s="24">
        <v>85</v>
      </c>
      <c r="N2350" s="24">
        <v>70</v>
      </c>
      <c r="O2350" s="24">
        <v>123</v>
      </c>
      <c r="P2350" s="33">
        <f t="shared" si="43"/>
        <v>13.8</v>
      </c>
      <c r="Q2350" s="24"/>
      <c r="R2350" s="24"/>
      <c r="S2350" s="4"/>
      <c r="T2350" s="24" t="s">
        <v>581</v>
      </c>
      <c r="U2350" s="24" t="s">
        <v>751</v>
      </c>
      <c r="V2350" t="s">
        <v>817</v>
      </c>
    </row>
    <row r="2351" spans="1:23" x14ac:dyDescent="0.2">
      <c r="A2351">
        <v>23</v>
      </c>
      <c r="B2351">
        <v>22</v>
      </c>
      <c r="C2351">
        <v>16</v>
      </c>
      <c r="D2351" s="22" t="s">
        <v>976</v>
      </c>
      <c r="E2351" s="24" t="s">
        <v>184</v>
      </c>
      <c r="F2351" s="24">
        <v>86</v>
      </c>
      <c r="G2351" s="24">
        <v>84</v>
      </c>
      <c r="H2351" s="24">
        <v>70</v>
      </c>
      <c r="I2351" s="5">
        <v>10.5</v>
      </c>
      <c r="J2351" s="5"/>
      <c r="K2351" s="15"/>
      <c r="L2351" s="34">
        <v>86</v>
      </c>
      <c r="M2351" s="18">
        <v>84</v>
      </c>
      <c r="N2351" s="4">
        <v>69.3</v>
      </c>
      <c r="O2351" s="18">
        <v>123</v>
      </c>
      <c r="P2351" s="33">
        <f t="shared" si="43"/>
        <v>13.5</v>
      </c>
      <c r="Q2351" s="24"/>
      <c r="R2351" s="24"/>
      <c r="S2351" s="4"/>
      <c r="T2351" s="24" t="s">
        <v>878</v>
      </c>
      <c r="U2351" s="24" t="s">
        <v>721</v>
      </c>
      <c r="V2351" t="s">
        <v>782</v>
      </c>
    </row>
    <row r="2352" spans="1:23" ht="25.5" x14ac:dyDescent="0.2">
      <c r="A2352">
        <v>24</v>
      </c>
      <c r="B2352">
        <v>23</v>
      </c>
      <c r="C2352">
        <v>17</v>
      </c>
      <c r="D2352" s="22" t="s">
        <v>977</v>
      </c>
      <c r="E2352" s="24" t="s">
        <v>185</v>
      </c>
      <c r="F2352" s="24">
        <v>84</v>
      </c>
      <c r="G2352" s="24">
        <v>83</v>
      </c>
      <c r="H2352" s="24">
        <v>67</v>
      </c>
      <c r="I2352" s="5">
        <v>128.75</v>
      </c>
      <c r="J2352" s="49">
        <v>5</v>
      </c>
      <c r="K2352" s="48" t="s">
        <v>1011</v>
      </c>
      <c r="L2352" s="22">
        <v>84</v>
      </c>
      <c r="M2352" s="24">
        <v>83</v>
      </c>
      <c r="N2352" s="24">
        <v>69</v>
      </c>
      <c r="O2352" s="24">
        <v>123</v>
      </c>
      <c r="P2352" s="33">
        <f t="shared" ref="P2352:P2382" si="44">ROUND(((M2352-N2352)*113/O2352),1)</f>
        <v>12.9</v>
      </c>
      <c r="Q2352" s="24"/>
      <c r="R2352" s="24"/>
      <c r="S2352" s="4"/>
      <c r="T2352" s="24" t="s">
        <v>718</v>
      </c>
      <c r="U2352" s="24" t="s">
        <v>348</v>
      </c>
      <c r="V2352" s="24" t="s">
        <v>830</v>
      </c>
    </row>
    <row r="2353" spans="1:22" x14ac:dyDescent="0.2">
      <c r="A2353">
        <v>25</v>
      </c>
      <c r="B2353">
        <v>24</v>
      </c>
      <c r="C2353">
        <v>18</v>
      </c>
      <c r="D2353" s="22" t="s">
        <v>988</v>
      </c>
      <c r="E2353" s="24" t="s">
        <v>185</v>
      </c>
      <c r="F2353" s="24">
        <v>84</v>
      </c>
      <c r="G2353" s="24">
        <v>84</v>
      </c>
      <c r="H2353" s="24">
        <v>67</v>
      </c>
      <c r="I2353" s="5">
        <v>69.8</v>
      </c>
      <c r="J2353" s="4">
        <v>2</v>
      </c>
      <c r="K2353" s="29" t="s">
        <v>104</v>
      </c>
      <c r="L2353" s="36">
        <v>84</v>
      </c>
      <c r="M2353" s="24">
        <v>84</v>
      </c>
      <c r="N2353" s="24">
        <v>69</v>
      </c>
      <c r="O2353" s="24">
        <v>123</v>
      </c>
      <c r="P2353" s="33">
        <f t="shared" si="44"/>
        <v>13.8</v>
      </c>
      <c r="Q2353" s="24"/>
      <c r="R2353" s="24"/>
      <c r="S2353" s="4"/>
      <c r="T2353" s="24" t="s">
        <v>765</v>
      </c>
      <c r="U2353" s="24" t="s">
        <v>899</v>
      </c>
      <c r="V2353" t="s">
        <v>745</v>
      </c>
    </row>
    <row r="2354" spans="1:22" x14ac:dyDescent="0.2">
      <c r="A2354">
        <v>26</v>
      </c>
      <c r="B2354">
        <v>25</v>
      </c>
      <c r="C2354">
        <v>19</v>
      </c>
      <c r="D2354" s="22" t="s">
        <v>1033</v>
      </c>
      <c r="E2354" s="24" t="s">
        <v>26</v>
      </c>
      <c r="F2354" s="24">
        <v>93</v>
      </c>
      <c r="G2354" s="24">
        <v>91</v>
      </c>
      <c r="H2354" s="24">
        <v>76</v>
      </c>
      <c r="I2354" s="5">
        <v>-13.25</v>
      </c>
      <c r="J2354" s="4"/>
      <c r="K2354" s="46"/>
      <c r="L2354" s="34">
        <v>93</v>
      </c>
      <c r="M2354" s="34">
        <v>91</v>
      </c>
      <c r="N2354" s="33">
        <v>70.2</v>
      </c>
      <c r="O2354" s="34">
        <v>128</v>
      </c>
      <c r="P2354" s="33">
        <f t="shared" si="44"/>
        <v>18.399999999999999</v>
      </c>
      <c r="Q2354" s="24"/>
      <c r="R2354" s="24"/>
      <c r="S2354" s="4"/>
      <c r="T2354" s="24" t="s">
        <v>812</v>
      </c>
      <c r="U2354" s="24" t="s">
        <v>766</v>
      </c>
      <c r="V2354" t="s">
        <v>1036</v>
      </c>
    </row>
    <row r="2355" spans="1:22" x14ac:dyDescent="0.2">
      <c r="A2355">
        <v>27</v>
      </c>
      <c r="B2355">
        <v>26</v>
      </c>
      <c r="C2355">
        <v>20</v>
      </c>
      <c r="D2355" s="22" t="s">
        <v>1041</v>
      </c>
      <c r="E2355" s="24" t="s">
        <v>186</v>
      </c>
      <c r="F2355" s="24">
        <v>88</v>
      </c>
      <c r="G2355" s="24">
        <v>88</v>
      </c>
      <c r="H2355" s="24">
        <v>72</v>
      </c>
      <c r="I2355" s="5">
        <v>9</v>
      </c>
      <c r="J2355" s="4"/>
      <c r="L2355" s="34">
        <v>88</v>
      </c>
      <c r="M2355" s="34">
        <v>88</v>
      </c>
      <c r="N2355" s="33">
        <v>69.099999999999994</v>
      </c>
      <c r="O2355" s="34">
        <v>123</v>
      </c>
      <c r="P2355" s="33">
        <f t="shared" si="44"/>
        <v>17.399999999999999</v>
      </c>
      <c r="Q2355" s="24"/>
      <c r="R2355" s="24"/>
      <c r="S2355" s="4"/>
      <c r="T2355" s="24" t="s">
        <v>883</v>
      </c>
      <c r="U2355" s="24" t="s">
        <v>755</v>
      </c>
    </row>
    <row r="2356" spans="1:22" x14ac:dyDescent="0.2">
      <c r="A2356">
        <v>28</v>
      </c>
      <c r="B2356">
        <v>27</v>
      </c>
      <c r="C2356">
        <v>21</v>
      </c>
      <c r="D2356" s="22" t="s">
        <v>1043</v>
      </c>
      <c r="E2356" s="24" t="s">
        <v>26</v>
      </c>
      <c r="F2356" s="24">
        <v>91</v>
      </c>
      <c r="G2356" s="24">
        <v>88</v>
      </c>
      <c r="H2356" s="24">
        <v>74</v>
      </c>
      <c r="I2356" s="5">
        <v>-19.75</v>
      </c>
      <c r="J2356" s="5"/>
      <c r="K2356" s="29"/>
      <c r="L2356" s="36">
        <v>91</v>
      </c>
      <c r="M2356" s="34">
        <v>88</v>
      </c>
      <c r="N2356" s="33">
        <v>70.2</v>
      </c>
      <c r="O2356" s="34">
        <v>128</v>
      </c>
      <c r="P2356" s="33">
        <f t="shared" si="44"/>
        <v>15.7</v>
      </c>
      <c r="Q2356" s="24"/>
      <c r="R2356" s="24"/>
      <c r="S2356" s="4"/>
      <c r="T2356" s="24" t="s">
        <v>769</v>
      </c>
      <c r="U2356" s="24" t="s">
        <v>373</v>
      </c>
      <c r="V2356" s="24" t="s">
        <v>460</v>
      </c>
    </row>
    <row r="2357" spans="1:22" x14ac:dyDescent="0.2">
      <c r="A2357">
        <v>29</v>
      </c>
      <c r="B2357">
        <v>28</v>
      </c>
      <c r="C2357">
        <v>22</v>
      </c>
      <c r="D2357" s="22" t="s">
        <v>1064</v>
      </c>
      <c r="E2357" s="24" t="s">
        <v>461</v>
      </c>
      <c r="F2357" s="24">
        <v>87</v>
      </c>
      <c r="G2357" s="24">
        <v>85</v>
      </c>
      <c r="H2357" s="24">
        <v>71</v>
      </c>
      <c r="I2357" s="5">
        <v>-1</v>
      </c>
      <c r="J2357" s="5"/>
      <c r="K2357" s="15" t="s">
        <v>1067</v>
      </c>
      <c r="L2357" s="36">
        <v>87</v>
      </c>
      <c r="M2357" s="34">
        <v>85</v>
      </c>
      <c r="N2357" s="33">
        <v>69.599999999999994</v>
      </c>
      <c r="O2357" s="34">
        <v>124</v>
      </c>
      <c r="P2357" s="33">
        <f t="shared" si="44"/>
        <v>14</v>
      </c>
      <c r="Q2357" s="24"/>
      <c r="R2357" s="24"/>
      <c r="S2357" s="4"/>
      <c r="T2357" s="24" t="s">
        <v>580</v>
      </c>
      <c r="U2357" s="24" t="s">
        <v>566</v>
      </c>
      <c r="V2357" s="24" t="s">
        <v>780</v>
      </c>
    </row>
    <row r="2358" spans="1:22" ht="25.5" x14ac:dyDescent="0.2">
      <c r="A2358">
        <v>30</v>
      </c>
      <c r="B2358">
        <v>29</v>
      </c>
      <c r="C2358">
        <v>23</v>
      </c>
      <c r="D2358" s="22" t="s">
        <v>1069</v>
      </c>
      <c r="E2358" s="24" t="s">
        <v>23</v>
      </c>
      <c r="F2358" s="24">
        <v>101</v>
      </c>
      <c r="G2358" s="24">
        <v>99</v>
      </c>
      <c r="H2358" s="24">
        <v>86</v>
      </c>
      <c r="I2358" s="5">
        <v>-26</v>
      </c>
      <c r="J2358" s="5"/>
      <c r="K2358" s="48" t="s">
        <v>1075</v>
      </c>
      <c r="L2358" s="36">
        <v>101</v>
      </c>
      <c r="M2358" s="34">
        <v>99</v>
      </c>
      <c r="N2358" s="33">
        <v>68.900000000000006</v>
      </c>
      <c r="O2358" s="34">
        <v>126</v>
      </c>
      <c r="P2358" s="33">
        <f t="shared" si="44"/>
        <v>27</v>
      </c>
      <c r="Q2358" s="24"/>
      <c r="R2358" s="24"/>
      <c r="S2358" s="4"/>
      <c r="T2358" s="24" t="s">
        <v>775</v>
      </c>
      <c r="U2358" s="24" t="s">
        <v>385</v>
      </c>
      <c r="V2358" s="24" t="s">
        <v>725</v>
      </c>
    </row>
    <row r="2359" spans="1:22" x14ac:dyDescent="0.2">
      <c r="A2359">
        <v>31</v>
      </c>
      <c r="B2359">
        <v>30</v>
      </c>
      <c r="C2359">
        <v>24</v>
      </c>
      <c r="D2359" s="22" t="s">
        <v>1083</v>
      </c>
      <c r="E2359" s="24" t="s">
        <v>97</v>
      </c>
      <c r="F2359" s="24">
        <v>94</v>
      </c>
      <c r="G2359" s="24">
        <v>93</v>
      </c>
      <c r="H2359" s="24">
        <v>79</v>
      </c>
      <c r="I2359" s="5">
        <v>15.6</v>
      </c>
      <c r="J2359" s="5"/>
      <c r="L2359" s="36">
        <v>94</v>
      </c>
      <c r="M2359" s="34">
        <v>93</v>
      </c>
      <c r="N2359" s="33">
        <v>71.3</v>
      </c>
      <c r="O2359" s="34">
        <v>124</v>
      </c>
      <c r="P2359" s="33">
        <f t="shared" si="44"/>
        <v>19.8</v>
      </c>
      <c r="Q2359" s="24"/>
      <c r="R2359" s="24"/>
      <c r="S2359" s="4"/>
      <c r="T2359" s="24" t="s">
        <v>701</v>
      </c>
      <c r="U2359" s="24" t="s">
        <v>776</v>
      </c>
    </row>
    <row r="2360" spans="1:22" x14ac:dyDescent="0.2">
      <c r="A2360">
        <v>32</v>
      </c>
      <c r="B2360">
        <v>31</v>
      </c>
      <c r="C2360">
        <v>25</v>
      </c>
      <c r="D2360" s="22" t="s">
        <v>1128</v>
      </c>
      <c r="E2360" s="24" t="s">
        <v>185</v>
      </c>
      <c r="F2360" s="24">
        <v>90</v>
      </c>
      <c r="G2360" s="24">
        <v>88</v>
      </c>
      <c r="H2360" s="24">
        <v>75</v>
      </c>
      <c r="I2360" s="5">
        <v>16</v>
      </c>
      <c r="J2360" s="4"/>
      <c r="K2360" s="13" t="s">
        <v>1138</v>
      </c>
      <c r="L2360" s="36">
        <v>90</v>
      </c>
      <c r="M2360" s="34">
        <v>88</v>
      </c>
      <c r="N2360" s="33">
        <v>69</v>
      </c>
      <c r="O2360" s="34">
        <v>123</v>
      </c>
      <c r="P2360" s="33">
        <f t="shared" si="44"/>
        <v>17.5</v>
      </c>
      <c r="Q2360" s="24"/>
      <c r="R2360" s="24"/>
      <c r="S2360" s="4"/>
      <c r="T2360" s="24" t="s">
        <v>378</v>
      </c>
      <c r="U2360" s="24" t="s">
        <v>915</v>
      </c>
      <c r="V2360" t="s">
        <v>886</v>
      </c>
    </row>
    <row r="2361" spans="1:22" x14ac:dyDescent="0.2">
      <c r="A2361">
        <v>33</v>
      </c>
      <c r="B2361">
        <v>32</v>
      </c>
      <c r="C2361">
        <v>26</v>
      </c>
      <c r="D2361" s="22" t="s">
        <v>1143</v>
      </c>
      <c r="E2361" s="24" t="s">
        <v>492</v>
      </c>
      <c r="F2361" s="24">
        <v>88</v>
      </c>
      <c r="G2361" s="24">
        <v>88</v>
      </c>
      <c r="H2361" s="24">
        <v>73</v>
      </c>
      <c r="I2361" s="5">
        <v>-23.2</v>
      </c>
      <c r="J2361" s="5"/>
      <c r="L2361" s="36">
        <v>88</v>
      </c>
      <c r="M2361" s="34">
        <v>88</v>
      </c>
      <c r="N2361" s="33">
        <v>69.2</v>
      </c>
      <c r="O2361" s="34">
        <v>118</v>
      </c>
      <c r="P2361" s="33">
        <f t="shared" si="44"/>
        <v>18</v>
      </c>
      <c r="Q2361" s="24"/>
      <c r="R2361" s="24"/>
      <c r="S2361" s="4"/>
      <c r="T2361" s="24" t="s">
        <v>1121</v>
      </c>
      <c r="U2361" s="24" t="s">
        <v>904</v>
      </c>
      <c r="V2361" t="s">
        <v>734</v>
      </c>
    </row>
    <row r="2362" spans="1:22" x14ac:dyDescent="0.2">
      <c r="A2362">
        <v>34</v>
      </c>
      <c r="B2362">
        <v>33</v>
      </c>
      <c r="C2362">
        <v>27</v>
      </c>
      <c r="D2362" s="22" t="s">
        <v>1159</v>
      </c>
      <c r="E2362" s="24" t="s">
        <v>24</v>
      </c>
      <c r="F2362" s="24">
        <v>95</v>
      </c>
      <c r="G2362" s="24">
        <v>93</v>
      </c>
      <c r="H2362" s="24">
        <v>80</v>
      </c>
      <c r="I2362" s="5">
        <v>-22</v>
      </c>
      <c r="J2362" s="5"/>
      <c r="K2362" s="29" t="s">
        <v>1160</v>
      </c>
      <c r="L2362" s="36">
        <v>95</v>
      </c>
      <c r="M2362" s="34">
        <v>93</v>
      </c>
      <c r="N2362" s="33">
        <v>70</v>
      </c>
      <c r="O2362" s="34">
        <v>123</v>
      </c>
      <c r="P2362" s="33">
        <f t="shared" si="44"/>
        <v>21.1</v>
      </c>
      <c r="Q2362" s="24"/>
      <c r="R2362" s="24"/>
      <c r="S2362" s="4"/>
      <c r="T2362" s="24" t="s">
        <v>868</v>
      </c>
      <c r="U2362" s="24" t="s">
        <v>807</v>
      </c>
      <c r="V2362" t="s">
        <v>381</v>
      </c>
    </row>
    <row r="2363" spans="1:22" x14ac:dyDescent="0.2">
      <c r="A2363">
        <v>35</v>
      </c>
      <c r="B2363">
        <v>34</v>
      </c>
      <c r="C2363">
        <v>28</v>
      </c>
      <c r="D2363" s="22" t="s">
        <v>1166</v>
      </c>
      <c r="E2363" s="24" t="s">
        <v>184</v>
      </c>
      <c r="F2363" s="24">
        <v>95</v>
      </c>
      <c r="G2363" s="24">
        <v>95</v>
      </c>
      <c r="H2363" s="24">
        <v>80</v>
      </c>
      <c r="I2363" s="5">
        <v>-11.7</v>
      </c>
      <c r="J2363" s="4"/>
      <c r="K2363" s="29"/>
      <c r="L2363" s="36">
        <v>95</v>
      </c>
      <c r="M2363" s="34">
        <v>95</v>
      </c>
      <c r="N2363" s="33">
        <v>69.3</v>
      </c>
      <c r="O2363" s="34">
        <v>123</v>
      </c>
      <c r="P2363" s="33">
        <f t="shared" si="44"/>
        <v>23.6</v>
      </c>
      <c r="Q2363" s="24"/>
      <c r="R2363" s="24"/>
      <c r="S2363" s="4"/>
      <c r="T2363" s="24" t="s">
        <v>1059</v>
      </c>
      <c r="U2363" s="24" t="s">
        <v>833</v>
      </c>
      <c r="V2363" s="24" t="s">
        <v>382</v>
      </c>
    </row>
    <row r="2364" spans="1:22" x14ac:dyDescent="0.2">
      <c r="A2364">
        <v>36</v>
      </c>
      <c r="B2364">
        <v>35</v>
      </c>
      <c r="C2364">
        <v>29</v>
      </c>
      <c r="D2364" s="22" t="s">
        <v>1171</v>
      </c>
      <c r="E2364" s="24" t="s">
        <v>23</v>
      </c>
      <c r="F2364" s="24">
        <v>94</v>
      </c>
      <c r="G2364" s="24">
        <v>92</v>
      </c>
      <c r="H2364" s="24">
        <v>79</v>
      </c>
      <c r="I2364" s="5">
        <v>-20</v>
      </c>
      <c r="J2364" s="5"/>
      <c r="K2364" s="15"/>
      <c r="L2364" s="34">
        <v>94</v>
      </c>
      <c r="M2364" s="34">
        <v>92</v>
      </c>
      <c r="N2364" s="33">
        <v>68.900000000000006</v>
      </c>
      <c r="O2364" s="34">
        <v>126</v>
      </c>
      <c r="P2364" s="33">
        <f t="shared" si="44"/>
        <v>20.7</v>
      </c>
      <c r="Q2364" s="24"/>
      <c r="R2364" s="24"/>
      <c r="S2364" s="4"/>
      <c r="T2364" s="24" t="s">
        <v>1173</v>
      </c>
      <c r="U2364" s="24" t="s">
        <v>800</v>
      </c>
      <c r="V2364" s="24" t="s">
        <v>383</v>
      </c>
    </row>
    <row r="2365" spans="1:22" x14ac:dyDescent="0.2">
      <c r="A2365">
        <v>37</v>
      </c>
      <c r="B2365">
        <v>36</v>
      </c>
      <c r="C2365">
        <v>30</v>
      </c>
      <c r="D2365" s="22" t="s">
        <v>1188</v>
      </c>
      <c r="E2365" s="24" t="s">
        <v>1189</v>
      </c>
      <c r="F2365" s="24">
        <v>87</v>
      </c>
      <c r="G2365" s="24">
        <v>87</v>
      </c>
      <c r="H2365" s="24">
        <v>72</v>
      </c>
      <c r="I2365" s="5">
        <v>19</v>
      </c>
      <c r="J2365" s="5"/>
      <c r="L2365" s="36">
        <v>87</v>
      </c>
      <c r="M2365" s="34">
        <v>87</v>
      </c>
      <c r="N2365" s="33">
        <v>68.400000000000006</v>
      </c>
      <c r="O2365" s="34">
        <v>123</v>
      </c>
      <c r="P2365" s="33">
        <f t="shared" si="44"/>
        <v>17.100000000000001</v>
      </c>
      <c r="Q2365" s="24"/>
      <c r="R2365" s="24"/>
      <c r="S2365" s="4"/>
      <c r="T2365" s="24" t="s">
        <v>1190</v>
      </c>
      <c r="U2365" s="24" t="s">
        <v>837</v>
      </c>
    </row>
    <row r="2366" spans="1:22" x14ac:dyDescent="0.2">
      <c r="A2366">
        <v>38</v>
      </c>
      <c r="B2366">
        <v>37</v>
      </c>
      <c r="C2366">
        <v>31</v>
      </c>
      <c r="D2366" s="22" t="s">
        <v>1195</v>
      </c>
      <c r="E2366" s="24" t="s">
        <v>492</v>
      </c>
      <c r="F2366" s="24">
        <v>88</v>
      </c>
      <c r="G2366" s="24">
        <v>88</v>
      </c>
      <c r="H2366" s="24">
        <v>73</v>
      </c>
      <c r="I2366" s="5">
        <v>-9.1999999999999993</v>
      </c>
      <c r="J2366" s="5"/>
      <c r="K2366" s="29"/>
      <c r="L2366" s="34">
        <v>88</v>
      </c>
      <c r="M2366" s="34">
        <v>88</v>
      </c>
      <c r="N2366" s="33">
        <v>69.2</v>
      </c>
      <c r="O2366" s="34">
        <v>118</v>
      </c>
      <c r="P2366" s="33">
        <f t="shared" si="44"/>
        <v>18</v>
      </c>
      <c r="Q2366" s="24"/>
      <c r="R2366" s="24"/>
      <c r="S2366" s="4"/>
      <c r="T2366" s="24" t="s">
        <v>961</v>
      </c>
      <c r="U2366" s="24" t="s">
        <v>962</v>
      </c>
      <c r="V2366" t="s">
        <v>1208</v>
      </c>
    </row>
    <row r="2367" spans="1:22" x14ac:dyDescent="0.2">
      <c r="A2367">
        <v>39</v>
      </c>
      <c r="B2367">
        <v>38</v>
      </c>
      <c r="C2367">
        <v>32</v>
      </c>
      <c r="D2367" s="22" t="s">
        <v>1210</v>
      </c>
      <c r="E2367" s="24" t="s">
        <v>548</v>
      </c>
      <c r="F2367" s="24">
        <v>90</v>
      </c>
      <c r="G2367" s="24">
        <v>88</v>
      </c>
      <c r="H2367" s="24">
        <v>72</v>
      </c>
      <c r="I2367" s="5">
        <v>27.15</v>
      </c>
      <c r="J2367" s="5"/>
      <c r="K2367" s="15" t="s">
        <v>1213</v>
      </c>
      <c r="L2367" s="34">
        <v>90</v>
      </c>
      <c r="M2367" s="34">
        <v>88</v>
      </c>
      <c r="N2367" s="33">
        <v>70.099999999999994</v>
      </c>
      <c r="O2367" s="34">
        <v>136</v>
      </c>
      <c r="P2367" s="33">
        <f t="shared" si="44"/>
        <v>14.9</v>
      </c>
      <c r="Q2367" s="24"/>
      <c r="R2367" s="24"/>
      <c r="S2367" s="4"/>
      <c r="T2367" s="24" t="s">
        <v>704</v>
      </c>
      <c r="U2367" s="24" t="s">
        <v>1214</v>
      </c>
      <c r="V2367" t="s">
        <v>910</v>
      </c>
    </row>
    <row r="2368" spans="1:22" x14ac:dyDescent="0.2">
      <c r="A2368">
        <v>40</v>
      </c>
      <c r="B2368">
        <v>39</v>
      </c>
      <c r="C2368">
        <v>33</v>
      </c>
      <c r="D2368" s="22" t="s">
        <v>1212</v>
      </c>
      <c r="E2368" s="24" t="s">
        <v>548</v>
      </c>
      <c r="F2368" s="24">
        <v>96</v>
      </c>
      <c r="G2368" s="24">
        <v>93</v>
      </c>
      <c r="H2368" s="24">
        <v>78</v>
      </c>
      <c r="I2368" s="5">
        <v>-9</v>
      </c>
      <c r="J2368" s="5"/>
      <c r="K2368" s="29"/>
      <c r="L2368" s="34">
        <v>96</v>
      </c>
      <c r="M2368" s="34">
        <v>93</v>
      </c>
      <c r="N2368" s="24">
        <v>70.099999999999994</v>
      </c>
      <c r="O2368" s="24">
        <v>136</v>
      </c>
      <c r="P2368" s="33">
        <f t="shared" si="44"/>
        <v>19</v>
      </c>
      <c r="Q2368" s="24"/>
      <c r="R2368" s="24"/>
      <c r="S2368" s="4"/>
      <c r="T2368" s="24" t="s">
        <v>1217</v>
      </c>
      <c r="U2368" s="24" t="s">
        <v>840</v>
      </c>
    </row>
    <row r="2369" spans="1:23" x14ac:dyDescent="0.2">
      <c r="A2369">
        <v>41</v>
      </c>
      <c r="B2369">
        <v>40</v>
      </c>
      <c r="C2369">
        <v>34</v>
      </c>
      <c r="D2369" s="22" t="s">
        <v>1234</v>
      </c>
      <c r="E2369" s="24" t="s">
        <v>24</v>
      </c>
      <c r="F2369" s="24">
        <v>86</v>
      </c>
      <c r="G2369" s="24">
        <v>86</v>
      </c>
      <c r="H2369" s="24">
        <v>70</v>
      </c>
      <c r="I2369" s="5">
        <v>-11</v>
      </c>
      <c r="J2369" s="5"/>
      <c r="L2369" s="34">
        <v>86</v>
      </c>
      <c r="M2369" s="34">
        <v>86</v>
      </c>
      <c r="N2369" s="33">
        <v>70</v>
      </c>
      <c r="O2369" s="34">
        <v>123</v>
      </c>
      <c r="P2369" s="33">
        <f t="shared" si="44"/>
        <v>14.7</v>
      </c>
      <c r="R2369" s="24"/>
      <c r="S2369" s="4"/>
      <c r="T2369" s="24" t="s">
        <v>401</v>
      </c>
      <c r="U2369" s="24" t="s">
        <v>772</v>
      </c>
      <c r="V2369" t="s">
        <v>1218</v>
      </c>
    </row>
    <row r="2370" spans="1:23" x14ac:dyDescent="0.2">
      <c r="A2370">
        <v>42</v>
      </c>
      <c r="B2370">
        <v>41</v>
      </c>
      <c r="C2370">
        <v>35</v>
      </c>
      <c r="D2370" s="22" t="s">
        <v>1244</v>
      </c>
      <c r="E2370" s="24" t="s">
        <v>1245</v>
      </c>
      <c r="F2370" s="24">
        <v>87</v>
      </c>
      <c r="G2370" s="24">
        <v>86</v>
      </c>
      <c r="H2370" s="24">
        <v>70</v>
      </c>
      <c r="I2370" s="5">
        <v>31</v>
      </c>
      <c r="J2370" s="5"/>
      <c r="K2370" s="29" t="s">
        <v>104</v>
      </c>
      <c r="L2370" s="34">
        <v>87</v>
      </c>
      <c r="M2370" s="34">
        <v>86</v>
      </c>
      <c r="N2370" s="33">
        <v>69.5</v>
      </c>
      <c r="O2370" s="34">
        <v>128</v>
      </c>
      <c r="P2370" s="33">
        <f t="shared" si="44"/>
        <v>14.6</v>
      </c>
      <c r="R2370" s="24"/>
      <c r="S2370" s="4"/>
      <c r="T2370" s="24" t="s">
        <v>929</v>
      </c>
      <c r="U2370" s="24" t="s">
        <v>1246</v>
      </c>
      <c r="V2370" s="24" t="s">
        <v>736</v>
      </c>
    </row>
    <row r="2371" spans="1:23" x14ac:dyDescent="0.2">
      <c r="A2371">
        <v>43</v>
      </c>
      <c r="B2371">
        <v>42</v>
      </c>
      <c r="C2371">
        <v>36</v>
      </c>
      <c r="D2371" s="22" t="s">
        <v>1249</v>
      </c>
      <c r="E2371" s="24" t="s">
        <v>23</v>
      </c>
      <c r="F2371" s="24">
        <v>96</v>
      </c>
      <c r="G2371" s="24">
        <v>94</v>
      </c>
      <c r="H2371" s="24">
        <v>80</v>
      </c>
      <c r="I2371" s="5">
        <v>-20</v>
      </c>
      <c r="J2371" s="5"/>
      <c r="K2371" s="48"/>
      <c r="L2371" s="34">
        <v>96</v>
      </c>
      <c r="M2371" s="34">
        <v>94</v>
      </c>
      <c r="N2371" s="33">
        <v>68.900000000000006</v>
      </c>
      <c r="O2371" s="34">
        <v>126</v>
      </c>
      <c r="P2371" s="33">
        <f t="shared" si="44"/>
        <v>22.5</v>
      </c>
      <c r="R2371" s="24"/>
      <c r="S2371" s="4"/>
      <c r="T2371" s="24" t="s">
        <v>384</v>
      </c>
      <c r="U2371" s="24" t="s">
        <v>843</v>
      </c>
      <c r="V2371" s="24" t="s">
        <v>764</v>
      </c>
    </row>
    <row r="2372" spans="1:23" x14ac:dyDescent="0.2">
      <c r="A2372">
        <v>44</v>
      </c>
      <c r="D2372" s="22" t="s">
        <v>1265</v>
      </c>
      <c r="E2372" s="24" t="s">
        <v>217</v>
      </c>
      <c r="F2372" s="24"/>
      <c r="G2372" s="24"/>
      <c r="H2372" s="24"/>
      <c r="I2372" s="5">
        <v>-17</v>
      </c>
      <c r="J2372" s="5"/>
      <c r="K2372" s="13" t="s">
        <v>1266</v>
      </c>
      <c r="L2372" s="34"/>
      <c r="M2372" s="34"/>
      <c r="N2372" s="24"/>
      <c r="O2372" s="24"/>
      <c r="P2372" s="33"/>
      <c r="T2372" s="24" t="s">
        <v>810</v>
      </c>
      <c r="U2372" s="24" t="s">
        <v>1267</v>
      </c>
      <c r="V2372" s="24" t="s">
        <v>1020</v>
      </c>
    </row>
    <row r="2373" spans="1:23" x14ac:dyDescent="0.2">
      <c r="A2373">
        <v>45</v>
      </c>
      <c r="B2373">
        <v>43</v>
      </c>
      <c r="C2373">
        <v>37</v>
      </c>
      <c r="D2373" s="22" t="s">
        <v>1265</v>
      </c>
      <c r="E2373" s="24" t="s">
        <v>217</v>
      </c>
      <c r="F2373" s="24">
        <v>93</v>
      </c>
      <c r="G2373" s="24">
        <v>92</v>
      </c>
      <c r="H2373" s="24">
        <v>76</v>
      </c>
      <c r="I2373" s="5">
        <v>44.75</v>
      </c>
      <c r="J2373" s="5"/>
      <c r="K2373" s="48" t="s">
        <v>104</v>
      </c>
      <c r="L2373" s="34">
        <v>93</v>
      </c>
      <c r="M2373" s="34">
        <v>92</v>
      </c>
      <c r="N2373" s="33">
        <v>69.7</v>
      </c>
      <c r="O2373" s="34">
        <v>130</v>
      </c>
      <c r="P2373" s="33">
        <f t="shared" si="44"/>
        <v>19.399999999999999</v>
      </c>
      <c r="S2373" s="4"/>
      <c r="T2373" s="24" t="s">
        <v>698</v>
      </c>
      <c r="U2373" s="24" t="s">
        <v>1268</v>
      </c>
      <c r="V2373" s="24" t="s">
        <v>917</v>
      </c>
    </row>
    <row r="2374" spans="1:23" x14ac:dyDescent="0.2">
      <c r="A2374">
        <v>46</v>
      </c>
      <c r="B2374">
        <v>44</v>
      </c>
      <c r="C2374">
        <v>38</v>
      </c>
      <c r="D2374" s="22" t="s">
        <v>1270</v>
      </c>
      <c r="E2374" s="24" t="s">
        <v>221</v>
      </c>
      <c r="F2374" s="24">
        <v>105</v>
      </c>
      <c r="G2374" s="24">
        <v>97</v>
      </c>
      <c r="H2374" s="24">
        <v>87</v>
      </c>
      <c r="I2374" s="5">
        <v>-23</v>
      </c>
      <c r="J2374" s="5"/>
      <c r="L2374" s="34">
        <v>105</v>
      </c>
      <c r="M2374" s="34">
        <v>97</v>
      </c>
      <c r="N2374" s="33">
        <v>71.099999999999994</v>
      </c>
      <c r="O2374" s="34">
        <v>137</v>
      </c>
      <c r="P2374" s="33">
        <f t="shared" si="44"/>
        <v>21.4</v>
      </c>
      <c r="T2374" s="24" t="s">
        <v>1273</v>
      </c>
      <c r="U2374" s="24" t="s">
        <v>1100</v>
      </c>
      <c r="V2374" s="24" t="s">
        <v>1114</v>
      </c>
    </row>
    <row r="2375" spans="1:23" x14ac:dyDescent="0.2">
      <c r="A2375">
        <v>47</v>
      </c>
      <c r="B2375">
        <v>45</v>
      </c>
      <c r="C2375">
        <v>39</v>
      </c>
      <c r="D2375" s="22" t="s">
        <v>1272</v>
      </c>
      <c r="E2375" s="24" t="s">
        <v>217</v>
      </c>
      <c r="F2375" s="24">
        <v>91</v>
      </c>
      <c r="G2375" s="24">
        <v>90</v>
      </c>
      <c r="H2375" s="24">
        <v>74</v>
      </c>
      <c r="I2375" s="5">
        <v>30</v>
      </c>
      <c r="J2375" s="5"/>
      <c r="K2375" s="48"/>
      <c r="L2375" s="34">
        <v>91</v>
      </c>
      <c r="M2375" s="34">
        <v>90</v>
      </c>
      <c r="N2375" s="33">
        <v>69.7</v>
      </c>
      <c r="O2375" s="34">
        <v>130</v>
      </c>
      <c r="P2375" s="33">
        <f t="shared" si="44"/>
        <v>17.600000000000001</v>
      </c>
      <c r="T2375" s="24" t="s">
        <v>1278</v>
      </c>
      <c r="U2375" s="24" t="s">
        <v>1279</v>
      </c>
      <c r="V2375" s="24" t="s">
        <v>1108</v>
      </c>
    </row>
    <row r="2376" spans="1:23" x14ac:dyDescent="0.2">
      <c r="A2376">
        <v>48</v>
      </c>
      <c r="B2376">
        <v>46</v>
      </c>
      <c r="C2376">
        <v>40</v>
      </c>
      <c r="D2376" s="22" t="s">
        <v>1282</v>
      </c>
      <c r="E2376" s="24" t="s">
        <v>219</v>
      </c>
      <c r="F2376" s="24">
        <v>93</v>
      </c>
      <c r="G2376" s="24">
        <v>92</v>
      </c>
      <c r="H2376" s="24">
        <v>77</v>
      </c>
      <c r="I2376" s="5">
        <v>-12</v>
      </c>
      <c r="J2376" s="5"/>
      <c r="L2376" s="34">
        <v>93</v>
      </c>
      <c r="M2376" s="34">
        <v>92</v>
      </c>
      <c r="N2376" s="33">
        <v>68.900000000000006</v>
      </c>
      <c r="O2376" s="34">
        <v>126</v>
      </c>
      <c r="P2376" s="4">
        <f t="shared" si="44"/>
        <v>20.7</v>
      </c>
      <c r="T2376" s="24" t="s">
        <v>815</v>
      </c>
      <c r="U2376" s="24" t="s">
        <v>856</v>
      </c>
      <c r="V2376" s="24" t="s">
        <v>1284</v>
      </c>
    </row>
    <row r="2377" spans="1:23" x14ac:dyDescent="0.2">
      <c r="A2377">
        <v>49</v>
      </c>
      <c r="B2377">
        <v>47</v>
      </c>
      <c r="C2377">
        <v>41</v>
      </c>
      <c r="D2377" s="22" t="s">
        <v>1288</v>
      </c>
      <c r="E2377" s="24" t="s">
        <v>221</v>
      </c>
      <c r="F2377" s="24">
        <v>96</v>
      </c>
      <c r="G2377" s="24">
        <v>89</v>
      </c>
      <c r="H2377" s="24">
        <v>78</v>
      </c>
      <c r="I2377" s="5">
        <v>30</v>
      </c>
      <c r="J2377" s="5"/>
      <c r="K2377" s="13" t="s">
        <v>1194</v>
      </c>
      <c r="L2377" s="34">
        <v>96</v>
      </c>
      <c r="M2377" s="34">
        <v>89</v>
      </c>
      <c r="N2377" s="33">
        <v>71.099999999999994</v>
      </c>
      <c r="O2377" s="34">
        <v>137</v>
      </c>
      <c r="P2377" s="4">
        <f t="shared" si="44"/>
        <v>14.8</v>
      </c>
      <c r="T2377" s="24" t="s">
        <v>821</v>
      </c>
      <c r="U2377" s="24" t="s">
        <v>376</v>
      </c>
      <c r="V2377" s="24" t="s">
        <v>712</v>
      </c>
    </row>
    <row r="2378" spans="1:23" x14ac:dyDescent="0.2">
      <c r="A2378">
        <v>50</v>
      </c>
      <c r="D2378" s="22" t="s">
        <v>1293</v>
      </c>
      <c r="E2378" s="24" t="s">
        <v>215</v>
      </c>
      <c r="F2378" s="24"/>
      <c r="G2378" s="24"/>
      <c r="H2378" s="24"/>
      <c r="I2378" s="5"/>
      <c r="J2378" s="5"/>
      <c r="K2378" s="13" t="s">
        <v>1301</v>
      </c>
      <c r="L2378" s="34"/>
      <c r="M2378" s="24"/>
      <c r="N2378" s="24"/>
      <c r="O2378" s="24"/>
      <c r="P2378" s="4"/>
      <c r="T2378" s="24" t="s">
        <v>349</v>
      </c>
      <c r="U2378" s="24" t="s">
        <v>1310</v>
      </c>
      <c r="V2378" s="24" t="s">
        <v>860</v>
      </c>
    </row>
    <row r="2379" spans="1:23" x14ac:dyDescent="0.2">
      <c r="A2379">
        <v>51</v>
      </c>
      <c r="B2379">
        <v>48</v>
      </c>
      <c r="C2379">
        <v>42</v>
      </c>
      <c r="D2379" s="22" t="s">
        <v>1313</v>
      </c>
      <c r="E2379" s="24" t="s">
        <v>24</v>
      </c>
      <c r="F2379" s="24">
        <v>87</v>
      </c>
      <c r="G2379" s="24">
        <v>87</v>
      </c>
      <c r="H2379" s="24">
        <v>70</v>
      </c>
      <c r="I2379" s="5">
        <v>-11</v>
      </c>
      <c r="J2379" s="5"/>
      <c r="K2379" s="29"/>
      <c r="L2379" s="34">
        <v>87</v>
      </c>
      <c r="M2379" s="34">
        <v>87</v>
      </c>
      <c r="N2379" s="33">
        <v>70</v>
      </c>
      <c r="O2379" s="34">
        <v>123</v>
      </c>
      <c r="P2379" s="4">
        <f t="shared" si="44"/>
        <v>15.6</v>
      </c>
      <c r="T2379" s="24" t="s">
        <v>1093</v>
      </c>
      <c r="U2379" s="24" t="s">
        <v>863</v>
      </c>
      <c r="V2379" s="24"/>
    </row>
    <row r="2380" spans="1:23" x14ac:dyDescent="0.2">
      <c r="A2380">
        <v>52</v>
      </c>
      <c r="B2380">
        <v>49</v>
      </c>
      <c r="C2380">
        <v>43</v>
      </c>
      <c r="D2380" s="22" t="s">
        <v>1332</v>
      </c>
      <c r="E2380" s="24" t="s">
        <v>23</v>
      </c>
      <c r="F2380" s="24">
        <v>88</v>
      </c>
      <c r="G2380" s="24">
        <v>88</v>
      </c>
      <c r="H2380" s="24">
        <v>71</v>
      </c>
      <c r="I2380" s="5">
        <v>-10</v>
      </c>
      <c r="J2380" s="5"/>
      <c r="K2380" s="29"/>
      <c r="L2380" s="34">
        <v>88</v>
      </c>
      <c r="M2380" s="34">
        <v>88</v>
      </c>
      <c r="N2380" s="33">
        <v>68.900000000000006</v>
      </c>
      <c r="O2380" s="34">
        <v>126</v>
      </c>
      <c r="P2380" s="4">
        <f t="shared" si="44"/>
        <v>17.100000000000001</v>
      </c>
      <c r="T2380" s="24" t="s">
        <v>1044</v>
      </c>
      <c r="U2380" s="24" t="s">
        <v>871</v>
      </c>
      <c r="V2380" s="24"/>
    </row>
    <row r="2381" spans="1:23" x14ac:dyDescent="0.2">
      <c r="A2381">
        <v>53</v>
      </c>
      <c r="B2381">
        <v>50</v>
      </c>
      <c r="C2381">
        <v>44</v>
      </c>
      <c r="D2381" s="22" t="s">
        <v>1355</v>
      </c>
      <c r="E2381" s="24" t="s">
        <v>1356</v>
      </c>
      <c r="F2381" s="24">
        <v>86</v>
      </c>
      <c r="G2381" s="24">
        <v>84</v>
      </c>
      <c r="H2381" s="24">
        <v>70</v>
      </c>
      <c r="I2381" s="5">
        <v>-1.75</v>
      </c>
      <c r="J2381" s="5"/>
      <c r="L2381" s="34">
        <v>86</v>
      </c>
      <c r="M2381" s="34">
        <v>84</v>
      </c>
      <c r="N2381" s="33">
        <v>66.8</v>
      </c>
      <c r="O2381" s="34">
        <v>118</v>
      </c>
      <c r="P2381" s="4">
        <f t="shared" si="44"/>
        <v>16.5</v>
      </c>
      <c r="T2381" s="24" t="s">
        <v>1357</v>
      </c>
      <c r="U2381" s="24" t="s">
        <v>1358</v>
      </c>
      <c r="V2381" s="24"/>
    </row>
    <row r="2382" spans="1:23" x14ac:dyDescent="0.2">
      <c r="A2382">
        <v>54</v>
      </c>
      <c r="B2382">
        <v>51</v>
      </c>
      <c r="C2382">
        <v>45</v>
      </c>
      <c r="D2382" s="22" t="s">
        <v>1363</v>
      </c>
      <c r="E2382" s="24" t="s">
        <v>492</v>
      </c>
      <c r="F2382" s="24">
        <v>93</v>
      </c>
      <c r="G2382" s="24">
        <v>90</v>
      </c>
      <c r="H2382" s="24">
        <v>77</v>
      </c>
      <c r="I2382" s="5">
        <v>-0.5</v>
      </c>
      <c r="J2382" s="5"/>
      <c r="L2382" s="34">
        <v>93</v>
      </c>
      <c r="M2382" s="34">
        <v>90</v>
      </c>
      <c r="N2382" s="33">
        <v>69.2</v>
      </c>
      <c r="O2382" s="34">
        <v>118</v>
      </c>
      <c r="P2382" s="4">
        <f t="shared" si="44"/>
        <v>19.899999999999999</v>
      </c>
      <c r="T2382" s="24" t="s">
        <v>1365</v>
      </c>
      <c r="U2382" s="24" t="s">
        <v>1018</v>
      </c>
      <c r="V2382" s="24" t="s">
        <v>1366</v>
      </c>
      <c r="W2382" s="24" t="s">
        <v>866</v>
      </c>
    </row>
    <row r="2383" spans="1:23" x14ac:dyDescent="0.2">
      <c r="A2383">
        <v>55</v>
      </c>
      <c r="B2383">
        <v>52</v>
      </c>
      <c r="D2383" s="22" t="s">
        <v>1376</v>
      </c>
      <c r="E2383" s="24" t="s">
        <v>24</v>
      </c>
      <c r="F2383" s="24">
        <v>91</v>
      </c>
      <c r="G2383" s="24">
        <v>91</v>
      </c>
      <c r="H2383" s="24"/>
      <c r="I2383" s="5">
        <v>-11</v>
      </c>
      <c r="J2383" s="5"/>
      <c r="L2383" s="34"/>
      <c r="M2383" s="24"/>
      <c r="N2383" s="24"/>
      <c r="O2383" s="24"/>
      <c r="P2383" s="4"/>
      <c r="T2383" s="24" t="s">
        <v>963</v>
      </c>
      <c r="U2383" s="24" t="s">
        <v>1000</v>
      </c>
      <c r="V2383" s="24"/>
    </row>
    <row r="2384" spans="1:23" x14ac:dyDescent="0.2">
      <c r="A2384">
        <v>56</v>
      </c>
      <c r="B2384">
        <v>53</v>
      </c>
      <c r="D2384" s="22" t="s">
        <v>1378</v>
      </c>
      <c r="E2384" s="24" t="s">
        <v>23</v>
      </c>
      <c r="F2384" s="24">
        <v>92</v>
      </c>
      <c r="G2384" s="24">
        <v>92</v>
      </c>
      <c r="H2384" s="24"/>
      <c r="I2384" s="5">
        <v>-5</v>
      </c>
      <c r="J2384" s="5"/>
      <c r="L2384" s="34"/>
      <c r="M2384" s="24"/>
      <c r="N2384" s="24"/>
      <c r="O2384" s="24"/>
      <c r="P2384" s="4"/>
      <c r="T2384" s="24" t="s">
        <v>1381</v>
      </c>
      <c r="U2384" s="24" t="s">
        <v>1178</v>
      </c>
      <c r="V2384" s="24"/>
    </row>
    <row r="2385" spans="1:22" x14ac:dyDescent="0.2">
      <c r="A2385">
        <v>57</v>
      </c>
      <c r="B2385">
        <v>54</v>
      </c>
      <c r="D2385" s="22" t="s">
        <v>1392</v>
      </c>
      <c r="E2385" s="24" t="s">
        <v>24</v>
      </c>
      <c r="F2385" s="24">
        <v>91</v>
      </c>
      <c r="G2385" s="24">
        <v>91</v>
      </c>
      <c r="H2385" s="24"/>
      <c r="I2385" s="5">
        <v>-14</v>
      </c>
      <c r="J2385" s="5"/>
      <c r="L2385" s="34"/>
      <c r="M2385" s="24"/>
      <c r="N2385" s="24"/>
      <c r="O2385" s="24"/>
      <c r="P2385" s="4"/>
      <c r="T2385" s="24" t="s">
        <v>1394</v>
      </c>
      <c r="U2385" s="24" t="s">
        <v>1196</v>
      </c>
      <c r="V2385" s="24" t="s">
        <v>1005</v>
      </c>
    </row>
    <row r="2386" spans="1:22" x14ac:dyDescent="0.2">
      <c r="D2386" s="22"/>
      <c r="E2386" s="24"/>
      <c r="F2386" s="24"/>
      <c r="G2386" s="24"/>
      <c r="H2386" s="24"/>
      <c r="I2386" s="5"/>
      <c r="J2386" s="5"/>
      <c r="L2386" s="34"/>
      <c r="M2386" s="24"/>
      <c r="P2386" s="4"/>
      <c r="T2386" s="24"/>
      <c r="U2386" s="24"/>
      <c r="V2386" s="24"/>
    </row>
    <row r="2387" spans="1:22" x14ac:dyDescent="0.2">
      <c r="D2387" s="22"/>
      <c r="E2387" s="24"/>
      <c r="F2387" s="24"/>
      <c r="G2387" s="24"/>
      <c r="I2387" s="5"/>
      <c r="J2387" s="5"/>
      <c r="T2387" s="24"/>
      <c r="U2387" s="24"/>
      <c r="V2387" s="24"/>
    </row>
    <row r="2388" spans="1:22" x14ac:dyDescent="0.2">
      <c r="D2388" s="22"/>
      <c r="E2388" s="24"/>
      <c r="F2388" s="24"/>
      <c r="G2388" s="24"/>
      <c r="I2388" s="5"/>
      <c r="J2388" s="5"/>
      <c r="T2388" s="24"/>
      <c r="U2388" s="24"/>
      <c r="V2388" s="24"/>
    </row>
    <row r="2389" spans="1:22" x14ac:dyDescent="0.2">
      <c r="D2389" s="22"/>
      <c r="E2389" s="24"/>
      <c r="F2389" s="24"/>
      <c r="G2389" s="24"/>
      <c r="H2389" s="24"/>
      <c r="I2389" s="5"/>
      <c r="J2389" s="5"/>
      <c r="L2389" s="34"/>
      <c r="P2389" s="4"/>
      <c r="T2389" s="24"/>
      <c r="U2389" s="24"/>
      <c r="V2389" s="24"/>
    </row>
    <row r="2390" spans="1:22" x14ac:dyDescent="0.2">
      <c r="D2390" s="22"/>
      <c r="E2390" s="24"/>
      <c r="F2390" s="24"/>
      <c r="G2390" s="24"/>
      <c r="H2390" s="24"/>
      <c r="I2390" s="5"/>
      <c r="J2390" s="5"/>
      <c r="L2390" s="34"/>
      <c r="P2390" s="4"/>
      <c r="T2390" s="24"/>
      <c r="U2390" s="24"/>
    </row>
    <row r="2391" spans="1:22" x14ac:dyDescent="0.2">
      <c r="D2391" s="22"/>
      <c r="E2391" s="24"/>
      <c r="F2391" s="24"/>
      <c r="G2391" s="24"/>
      <c r="H2391" s="24"/>
      <c r="I2391" s="5"/>
      <c r="J2391" s="5"/>
      <c r="L2391" s="34"/>
      <c r="P2391" s="4"/>
      <c r="T2391" s="24"/>
      <c r="U2391" s="24"/>
    </row>
    <row r="2392" spans="1:22" x14ac:dyDescent="0.2">
      <c r="D2392" s="22"/>
      <c r="E2392" s="24"/>
      <c r="F2392" s="24"/>
      <c r="G2392" s="24"/>
      <c r="I2392" s="5"/>
      <c r="J2392" s="5"/>
      <c r="T2392" s="24"/>
      <c r="U2392" s="24"/>
    </row>
    <row r="2393" spans="1:22" x14ac:dyDescent="0.2">
      <c r="D2393" s="22"/>
      <c r="E2393" s="24"/>
      <c r="F2393" s="24"/>
      <c r="G2393" s="24"/>
      <c r="I2393" s="5"/>
      <c r="J2393" s="5"/>
      <c r="T2393" s="24"/>
      <c r="U2393" s="24"/>
    </row>
    <row r="2394" spans="1:22" x14ac:dyDescent="0.2">
      <c r="D2394" s="22"/>
      <c r="E2394" s="24"/>
      <c r="F2394" s="24"/>
      <c r="G2394" s="24"/>
      <c r="I2394" s="5"/>
      <c r="J2394" s="5"/>
      <c r="T2394" s="24"/>
      <c r="U2394" s="24"/>
    </row>
    <row r="2395" spans="1:22" x14ac:dyDescent="0.2">
      <c r="D2395" s="22"/>
      <c r="E2395" s="24"/>
      <c r="F2395" s="24"/>
      <c r="G2395" s="24"/>
      <c r="I2395" s="5"/>
      <c r="J2395" s="5"/>
      <c r="T2395" s="24"/>
      <c r="U2395" s="24"/>
    </row>
    <row r="2396" spans="1:22" x14ac:dyDescent="0.2">
      <c r="D2396" s="22"/>
      <c r="E2396" s="24"/>
      <c r="F2396" s="24"/>
      <c r="G2396" s="24"/>
      <c r="I2396" s="5"/>
      <c r="J2396" s="5"/>
      <c r="T2396" s="24"/>
      <c r="U2396" s="24"/>
    </row>
    <row r="2397" spans="1:22" x14ac:dyDescent="0.2">
      <c r="D2397" s="22"/>
      <c r="E2397" s="24"/>
      <c r="F2397" s="24"/>
      <c r="G2397" s="24"/>
      <c r="I2397" s="5"/>
      <c r="J2397" s="5"/>
    </row>
    <row r="2398" spans="1:22" x14ac:dyDescent="0.2">
      <c r="D2398" s="22"/>
      <c r="E2398" s="24"/>
      <c r="F2398" s="24"/>
      <c r="G2398" s="24"/>
      <c r="I2398" s="5"/>
      <c r="J2398" s="5"/>
    </row>
    <row r="2399" spans="1:22" x14ac:dyDescent="0.2">
      <c r="D2399" s="22"/>
      <c r="E2399" s="24"/>
      <c r="F2399" s="24"/>
      <c r="G2399" s="24"/>
      <c r="I2399" s="5"/>
      <c r="J2399" s="5"/>
    </row>
    <row r="2400" spans="1:22" x14ac:dyDescent="0.2">
      <c r="A2400">
        <f>COUNT(A2309:A2396)</f>
        <v>57</v>
      </c>
      <c r="B2400">
        <f>COUNT(B2309:B2396)</f>
        <v>54</v>
      </c>
      <c r="C2400">
        <f>COUNT(C2309:C2395)</f>
        <v>45</v>
      </c>
      <c r="F2400">
        <f>AVERAGE(F2309:F2396)</f>
        <v>91.31481481481481</v>
      </c>
      <c r="G2400">
        <f>AVERAGE(G2309:G2396)</f>
        <v>90.222222222222229</v>
      </c>
      <c r="H2400">
        <f>AVERAGE(H2309:H2395)</f>
        <v>75.577777777777783</v>
      </c>
      <c r="I2400" s="5">
        <f>SUM(I2306:I2396)</f>
        <v>-54.550000000000011</v>
      </c>
      <c r="J2400" s="4">
        <f>SUM(J2306:J2395)</f>
        <v>7</v>
      </c>
      <c r="P2400" s="4">
        <f>SUM(Q2309:Q2318)</f>
        <v>160.89999999999998</v>
      </c>
      <c r="Q2400" s="4">
        <f>(P2400*0.096)-0.05</f>
        <v>15.396399999999998</v>
      </c>
      <c r="S2400">
        <f>SUM(S2306:S2395)</f>
        <v>0</v>
      </c>
    </row>
    <row r="2401" spans="1:19" ht="18" x14ac:dyDescent="0.25">
      <c r="A2401" s="3" t="s">
        <v>183</v>
      </c>
      <c r="C2401" s="11" t="s">
        <v>45</v>
      </c>
      <c r="D2401" s="24">
        <v>0</v>
      </c>
    </row>
    <row r="2402" spans="1:19" x14ac:dyDescent="0.2">
      <c r="A2402" t="s">
        <v>2</v>
      </c>
      <c r="D2402" s="4">
        <v>86</v>
      </c>
      <c r="E2402" t="s">
        <v>3</v>
      </c>
      <c r="F2402" s="4">
        <f>TRUNC(D2402*0.096,1)</f>
        <v>8.1999999999999993</v>
      </c>
      <c r="H2402" s="4">
        <f>P2500</f>
        <v>71.900000000000006</v>
      </c>
      <c r="K2402" s="15"/>
    </row>
    <row r="2403" spans="1:19" x14ac:dyDescent="0.2">
      <c r="A2403" t="s">
        <v>4</v>
      </c>
      <c r="D2403" s="4">
        <v>71.900000000000006</v>
      </c>
      <c r="E2403" t="s">
        <v>5</v>
      </c>
      <c r="F2403" s="4">
        <f>TRUNC(D2403*0.096,1)</f>
        <v>6.9</v>
      </c>
    </row>
    <row r="2404" spans="1:19" x14ac:dyDescent="0.2">
      <c r="A2404" s="1" t="s">
        <v>9</v>
      </c>
      <c r="B2404" s="1" t="s">
        <v>6</v>
      </c>
      <c r="C2404" s="1" t="s">
        <v>7</v>
      </c>
      <c r="D2404" s="1" t="s">
        <v>10</v>
      </c>
      <c r="E2404" s="1" t="s">
        <v>11</v>
      </c>
      <c r="F2404" s="1" t="s">
        <v>12</v>
      </c>
      <c r="G2404" s="1" t="s">
        <v>13</v>
      </c>
      <c r="H2404" s="1" t="s">
        <v>7</v>
      </c>
      <c r="I2404" s="1" t="s">
        <v>14</v>
      </c>
      <c r="J2404" s="1" t="s">
        <v>258</v>
      </c>
      <c r="K2404" s="14" t="s">
        <v>125</v>
      </c>
      <c r="L2404" s="14" t="s">
        <v>12</v>
      </c>
      <c r="M2404" s="1" t="s">
        <v>13</v>
      </c>
      <c r="N2404" s="1" t="s">
        <v>15</v>
      </c>
      <c r="O2404" s="1" t="s">
        <v>16</v>
      </c>
      <c r="P2404" s="1" t="s">
        <v>18</v>
      </c>
      <c r="Q2404" s="1" t="s">
        <v>225</v>
      </c>
      <c r="R2404" s="1" t="s">
        <v>334</v>
      </c>
      <c r="S2404" s="1" t="s">
        <v>335</v>
      </c>
    </row>
    <row r="2406" spans="1:19" x14ac:dyDescent="0.2">
      <c r="D2406" s="2"/>
      <c r="E2406" t="s">
        <v>20</v>
      </c>
      <c r="I2406" s="5">
        <v>-12</v>
      </c>
      <c r="J2406" s="5"/>
      <c r="K2406" s="14"/>
      <c r="L2406" s="4"/>
    </row>
    <row r="2407" spans="1:19" x14ac:dyDescent="0.2">
      <c r="E2407" t="s">
        <v>21</v>
      </c>
      <c r="I2407" s="5">
        <v>-12</v>
      </c>
      <c r="J2407" s="5"/>
      <c r="L2407" s="1"/>
    </row>
    <row r="2408" spans="1:19" x14ac:dyDescent="0.2">
      <c r="D2408" s="2"/>
      <c r="E2408" t="s">
        <v>22</v>
      </c>
      <c r="I2408" s="5">
        <v>-15</v>
      </c>
      <c r="J2408" s="5"/>
    </row>
    <row r="2409" spans="1:19" x14ac:dyDescent="0.2">
      <c r="D2409" s="22" t="s">
        <v>618</v>
      </c>
      <c r="E2409" s="24" t="s">
        <v>621</v>
      </c>
      <c r="F2409" s="24"/>
      <c r="G2409" s="24"/>
      <c r="H2409" s="24"/>
      <c r="I2409" s="5"/>
      <c r="J2409" s="5"/>
      <c r="K2409" s="30"/>
      <c r="L2409" s="24">
        <v>93</v>
      </c>
      <c r="M2409" s="24">
        <v>90</v>
      </c>
      <c r="N2409" s="24">
        <v>71</v>
      </c>
      <c r="O2409" s="24">
        <v>127</v>
      </c>
      <c r="P2409" s="33">
        <f t="shared" ref="P2409:P2428" si="45">ROUND(((M2409-N2409)*113/O2409),1)</f>
        <v>16.899999999999999</v>
      </c>
      <c r="Q2409" s="4">
        <v>4.5999999999999996</v>
      </c>
    </row>
    <row r="2410" spans="1:19" x14ac:dyDescent="0.2">
      <c r="D2410" s="22" t="s">
        <v>624</v>
      </c>
      <c r="E2410" s="24" t="s">
        <v>626</v>
      </c>
      <c r="F2410" s="24"/>
      <c r="G2410" s="24"/>
      <c r="H2410" s="24"/>
      <c r="I2410" s="5"/>
      <c r="J2410" s="4"/>
      <c r="K2410" s="46"/>
      <c r="L2410" s="34">
        <v>88</v>
      </c>
      <c r="M2410" s="34">
        <v>87</v>
      </c>
      <c r="N2410" s="33">
        <v>72.8</v>
      </c>
      <c r="O2410" s="34">
        <v>126</v>
      </c>
      <c r="P2410" s="33">
        <f t="shared" si="45"/>
        <v>12.7</v>
      </c>
      <c r="Q2410" s="4">
        <v>5.5</v>
      </c>
    </row>
    <row r="2411" spans="1:19" x14ac:dyDescent="0.2">
      <c r="D2411" s="22" t="s">
        <v>625</v>
      </c>
      <c r="E2411" s="24" t="s">
        <v>627</v>
      </c>
      <c r="F2411" s="24"/>
      <c r="G2411" s="24"/>
      <c r="H2411" s="24"/>
      <c r="I2411" s="5"/>
      <c r="J2411" s="4"/>
      <c r="L2411" s="34">
        <v>87</v>
      </c>
      <c r="M2411" s="34">
        <v>85</v>
      </c>
      <c r="N2411" s="33">
        <v>71.2</v>
      </c>
      <c r="O2411" s="34">
        <v>128</v>
      </c>
      <c r="P2411" s="4">
        <f t="shared" si="45"/>
        <v>12.2</v>
      </c>
      <c r="Q2411" s="4">
        <v>5.5</v>
      </c>
    </row>
    <row r="2412" spans="1:19" x14ac:dyDescent="0.2">
      <c r="D2412" s="22" t="s">
        <v>622</v>
      </c>
      <c r="E2412" s="24" t="s">
        <v>628</v>
      </c>
      <c r="F2412" s="24"/>
      <c r="G2412" s="24"/>
      <c r="H2412" s="24"/>
      <c r="I2412" s="5"/>
      <c r="J2412" s="5"/>
      <c r="K2412" s="29"/>
      <c r="L2412" s="36">
        <v>85</v>
      </c>
      <c r="M2412" s="34">
        <v>85</v>
      </c>
      <c r="N2412" s="33">
        <v>71.900000000000006</v>
      </c>
      <c r="O2412" s="34">
        <v>135</v>
      </c>
      <c r="P2412" s="4">
        <f t="shared" si="45"/>
        <v>11</v>
      </c>
      <c r="Q2412" s="4">
        <v>6.4</v>
      </c>
    </row>
    <row r="2413" spans="1:19" x14ac:dyDescent="0.2">
      <c r="D2413" s="22" t="s">
        <v>629</v>
      </c>
      <c r="E2413" s="24" t="s">
        <v>630</v>
      </c>
      <c r="F2413" s="24"/>
      <c r="G2413" s="24"/>
      <c r="H2413" s="24"/>
      <c r="I2413" s="5"/>
      <c r="J2413" s="5"/>
      <c r="K2413" s="15"/>
      <c r="L2413" s="36">
        <v>81</v>
      </c>
      <c r="M2413" s="34">
        <v>81</v>
      </c>
      <c r="N2413" s="33">
        <v>71.099999999999994</v>
      </c>
      <c r="O2413" s="34">
        <v>129</v>
      </c>
      <c r="P2413" s="4">
        <f t="shared" si="45"/>
        <v>8.6999999999999993</v>
      </c>
      <c r="Q2413" s="4">
        <v>6.5</v>
      </c>
    </row>
    <row r="2414" spans="1:19" x14ac:dyDescent="0.2">
      <c r="D2414" s="22" t="s">
        <v>631</v>
      </c>
      <c r="E2414" s="24" t="s">
        <v>632</v>
      </c>
      <c r="F2414" s="24"/>
      <c r="G2414" s="24"/>
      <c r="H2414" s="24"/>
      <c r="I2414" s="5"/>
      <c r="J2414" s="5"/>
      <c r="L2414" s="36">
        <v>95</v>
      </c>
      <c r="M2414" s="34">
        <v>87</v>
      </c>
      <c r="N2414" s="33">
        <v>71</v>
      </c>
      <c r="O2414" s="34">
        <v>132</v>
      </c>
      <c r="P2414" s="4">
        <f t="shared" si="45"/>
        <v>13.7</v>
      </c>
      <c r="Q2414" s="4">
        <v>8.1999999999999993</v>
      </c>
    </row>
    <row r="2415" spans="1:19" x14ac:dyDescent="0.2">
      <c r="D2415" s="22" t="s">
        <v>633</v>
      </c>
      <c r="E2415" s="24" t="s">
        <v>636</v>
      </c>
      <c r="F2415" s="24"/>
      <c r="G2415" s="24"/>
      <c r="H2415" s="24"/>
      <c r="I2415" s="5"/>
      <c r="J2415" s="5"/>
      <c r="L2415" s="34">
        <v>83</v>
      </c>
      <c r="M2415" s="34">
        <v>83</v>
      </c>
      <c r="N2415" s="33">
        <v>70.7</v>
      </c>
      <c r="O2415" s="34">
        <v>132</v>
      </c>
      <c r="P2415" s="4">
        <f t="shared" si="45"/>
        <v>10.5</v>
      </c>
      <c r="Q2415" s="4">
        <v>8.3000000000000007</v>
      </c>
    </row>
    <row r="2416" spans="1:19" x14ac:dyDescent="0.2">
      <c r="D2416" s="31" t="s">
        <v>638</v>
      </c>
      <c r="E2416" s="24" t="s">
        <v>26</v>
      </c>
      <c r="F2416" s="24"/>
      <c r="G2416" s="24"/>
      <c r="H2416" s="24"/>
      <c r="I2416" s="5"/>
      <c r="J2416" s="5"/>
      <c r="L2416" s="34">
        <v>78</v>
      </c>
      <c r="M2416" s="34">
        <v>78</v>
      </c>
      <c r="N2416" s="33">
        <v>70.2</v>
      </c>
      <c r="O2416" s="34">
        <v>128</v>
      </c>
      <c r="P2416" s="4">
        <f t="shared" si="45"/>
        <v>6.9</v>
      </c>
      <c r="Q2416" s="4">
        <v>8.3000000000000007</v>
      </c>
    </row>
    <row r="2417" spans="1:22" x14ac:dyDescent="0.2">
      <c r="D2417" s="22" t="s">
        <v>639</v>
      </c>
      <c r="E2417" s="24" t="s">
        <v>185</v>
      </c>
      <c r="F2417" s="24"/>
      <c r="G2417" s="24"/>
      <c r="H2417" s="24"/>
      <c r="I2417" s="5"/>
      <c r="J2417" s="5"/>
      <c r="K2417" s="48"/>
      <c r="L2417" s="34">
        <v>83</v>
      </c>
      <c r="M2417" s="34">
        <v>81</v>
      </c>
      <c r="N2417" s="33">
        <v>69</v>
      </c>
      <c r="O2417" s="34">
        <v>123</v>
      </c>
      <c r="P2417" s="4">
        <f t="shared" si="45"/>
        <v>11</v>
      </c>
      <c r="Q2417" s="4">
        <v>9.1</v>
      </c>
    </row>
    <row r="2418" spans="1:22" x14ac:dyDescent="0.2">
      <c r="D2418" s="22" t="s">
        <v>644</v>
      </c>
      <c r="E2418" s="24" t="s">
        <v>492</v>
      </c>
      <c r="F2418" s="24"/>
      <c r="G2418" s="24"/>
      <c r="H2418" s="24"/>
      <c r="I2418" s="5"/>
      <c r="J2418" s="5"/>
      <c r="K2418" s="48"/>
      <c r="L2418" s="34">
        <v>79</v>
      </c>
      <c r="M2418" s="34">
        <v>79</v>
      </c>
      <c r="N2418" s="33">
        <v>69.2</v>
      </c>
      <c r="O2418" s="34">
        <v>118</v>
      </c>
      <c r="P2418" s="4">
        <f t="shared" si="45"/>
        <v>9.4</v>
      </c>
      <c r="Q2418" s="4">
        <v>9.5</v>
      </c>
    </row>
    <row r="2419" spans="1:22" x14ac:dyDescent="0.2">
      <c r="D2419" s="22" t="s">
        <v>648</v>
      </c>
      <c r="E2419" s="24" t="s">
        <v>24</v>
      </c>
      <c r="F2419" s="24"/>
      <c r="G2419" s="24"/>
      <c r="H2419" s="24"/>
      <c r="I2419" s="5"/>
      <c r="J2419" s="5"/>
      <c r="L2419" s="34">
        <v>79</v>
      </c>
      <c r="M2419" s="34">
        <v>79</v>
      </c>
      <c r="N2419" s="33">
        <v>70</v>
      </c>
      <c r="O2419" s="34">
        <v>123</v>
      </c>
      <c r="P2419" s="4">
        <f t="shared" si="45"/>
        <v>8.3000000000000007</v>
      </c>
      <c r="Q2419" s="4">
        <v>9.8000000000000007</v>
      </c>
    </row>
    <row r="2420" spans="1:22" x14ac:dyDescent="0.2">
      <c r="D2420" s="22" t="s">
        <v>650</v>
      </c>
      <c r="E2420" s="24" t="s">
        <v>184</v>
      </c>
      <c r="F2420" s="24"/>
      <c r="G2420" s="24"/>
      <c r="H2420" s="24"/>
      <c r="I2420" s="5"/>
      <c r="J2420" s="5"/>
      <c r="K2420" s="48"/>
      <c r="L2420" s="34">
        <v>86</v>
      </c>
      <c r="M2420" s="34">
        <v>85</v>
      </c>
      <c r="N2420" s="33">
        <v>69.3</v>
      </c>
      <c r="O2420" s="34">
        <v>123</v>
      </c>
      <c r="P2420" s="4">
        <f t="shared" si="45"/>
        <v>14.4</v>
      </c>
      <c r="Q2420" s="4">
        <v>10.1</v>
      </c>
    </row>
    <row r="2421" spans="1:22" x14ac:dyDescent="0.2">
      <c r="D2421" s="22" t="s">
        <v>651</v>
      </c>
      <c r="E2421" s="24" t="s">
        <v>23</v>
      </c>
      <c r="F2421" s="24"/>
      <c r="G2421" s="24"/>
      <c r="H2421" s="24"/>
      <c r="I2421" s="5"/>
      <c r="J2421" s="5"/>
      <c r="K2421" s="30"/>
      <c r="L2421" s="24">
        <v>81</v>
      </c>
      <c r="M2421" s="24">
        <v>80</v>
      </c>
      <c r="N2421" s="24">
        <v>68.900000000000006</v>
      </c>
      <c r="O2421" s="24">
        <v>120</v>
      </c>
      <c r="P2421" s="4">
        <f t="shared" si="45"/>
        <v>10.5</v>
      </c>
      <c r="Q2421" s="4">
        <v>10.7</v>
      </c>
    </row>
    <row r="2422" spans="1:22" x14ac:dyDescent="0.2">
      <c r="D2422" s="22" t="s">
        <v>652</v>
      </c>
      <c r="E2422" s="24" t="s">
        <v>653</v>
      </c>
      <c r="F2422" s="24"/>
      <c r="G2422" s="24"/>
      <c r="H2422" s="24"/>
      <c r="I2422" s="5"/>
      <c r="J2422" s="5"/>
      <c r="K2422" s="30"/>
      <c r="L2422" s="34">
        <v>77</v>
      </c>
      <c r="M2422" s="34">
        <v>77</v>
      </c>
      <c r="N2422" s="33">
        <v>68.7</v>
      </c>
      <c r="O2422" s="34">
        <v>128</v>
      </c>
      <c r="P2422" s="4">
        <f t="shared" si="45"/>
        <v>7.3</v>
      </c>
      <c r="Q2422" s="4">
        <v>11.5</v>
      </c>
    </row>
    <row r="2423" spans="1:22" x14ac:dyDescent="0.2">
      <c r="D2423" s="22" t="s">
        <v>654</v>
      </c>
      <c r="E2423" s="24" t="s">
        <v>26</v>
      </c>
      <c r="F2423" s="24"/>
      <c r="G2423" s="24"/>
      <c r="H2423" s="24"/>
      <c r="I2423" s="5"/>
      <c r="J2423" s="4"/>
      <c r="K2423" s="30"/>
      <c r="L2423" s="34">
        <v>78</v>
      </c>
      <c r="M2423" s="34">
        <v>78</v>
      </c>
      <c r="N2423" s="33">
        <v>70.2</v>
      </c>
      <c r="O2423" s="34">
        <v>128</v>
      </c>
      <c r="P2423" s="4">
        <f t="shared" si="45"/>
        <v>6.9</v>
      </c>
      <c r="Q2423" s="4">
        <v>11.7</v>
      </c>
    </row>
    <row r="2424" spans="1:22" x14ac:dyDescent="0.2">
      <c r="D2424" s="22" t="s">
        <v>659</v>
      </c>
      <c r="E2424" s="24" t="s">
        <v>365</v>
      </c>
      <c r="F2424" s="24"/>
      <c r="G2424" s="24"/>
      <c r="H2424" s="24"/>
      <c r="I2424" s="5"/>
      <c r="J2424" s="5"/>
      <c r="K2424" s="30"/>
      <c r="L2424" s="34">
        <v>85</v>
      </c>
      <c r="M2424" s="34">
        <v>84</v>
      </c>
      <c r="N2424" s="33">
        <v>69.8</v>
      </c>
      <c r="O2424" s="34">
        <v>135</v>
      </c>
      <c r="P2424" s="4">
        <f t="shared" si="45"/>
        <v>11.9</v>
      </c>
      <c r="Q2424" s="4">
        <v>11.9</v>
      </c>
    </row>
    <row r="2425" spans="1:22" x14ac:dyDescent="0.2">
      <c r="D2425" s="22" t="s">
        <v>661</v>
      </c>
      <c r="E2425" s="24" t="s">
        <v>24</v>
      </c>
      <c r="F2425" s="24"/>
      <c r="G2425" s="24"/>
      <c r="H2425" s="24"/>
      <c r="I2425" s="5"/>
      <c r="J2425" s="5"/>
      <c r="K2425" s="15"/>
      <c r="L2425" s="34">
        <v>82</v>
      </c>
      <c r="M2425" s="34">
        <v>82</v>
      </c>
      <c r="N2425" s="33">
        <v>70</v>
      </c>
      <c r="O2425" s="34">
        <v>123</v>
      </c>
      <c r="P2425" s="4">
        <f t="shared" si="45"/>
        <v>11</v>
      </c>
      <c r="Q2425" s="4">
        <v>11.9</v>
      </c>
    </row>
    <row r="2426" spans="1:22" x14ac:dyDescent="0.2">
      <c r="D2426" s="22" t="s">
        <v>664</v>
      </c>
      <c r="E2426" s="24" t="s">
        <v>23</v>
      </c>
      <c r="F2426" s="24"/>
      <c r="G2426" s="24"/>
      <c r="H2426" s="24"/>
      <c r="I2426" s="5"/>
      <c r="J2426" s="5"/>
      <c r="K2426" s="15"/>
      <c r="L2426" s="34">
        <v>85</v>
      </c>
      <c r="M2426" s="34">
        <v>77</v>
      </c>
      <c r="N2426" s="33">
        <v>69</v>
      </c>
      <c r="O2426" s="34">
        <v>126</v>
      </c>
      <c r="P2426" s="4">
        <f t="shared" si="45"/>
        <v>7.2</v>
      </c>
      <c r="Q2426" s="4">
        <v>13.9</v>
      </c>
    </row>
    <row r="2427" spans="1:22" x14ac:dyDescent="0.2">
      <c r="D2427" s="22" t="s">
        <v>665</v>
      </c>
      <c r="E2427" s="24" t="s">
        <v>492</v>
      </c>
      <c r="F2427" s="24"/>
      <c r="G2427" s="24"/>
      <c r="H2427" s="24"/>
      <c r="I2427" s="5"/>
      <c r="J2427" s="5"/>
      <c r="K2427" s="15"/>
      <c r="L2427" s="34">
        <v>80</v>
      </c>
      <c r="M2427" s="34">
        <v>80</v>
      </c>
      <c r="N2427" s="33">
        <v>69.2</v>
      </c>
      <c r="O2427" s="34">
        <v>118</v>
      </c>
      <c r="P2427" s="4">
        <f t="shared" si="45"/>
        <v>10.3</v>
      </c>
      <c r="Q2427" s="32">
        <v>14.4</v>
      </c>
    </row>
    <row r="2428" spans="1:22" x14ac:dyDescent="0.2">
      <c r="D2428" s="22" t="s">
        <v>671</v>
      </c>
      <c r="E2428" s="24" t="s">
        <v>219</v>
      </c>
      <c r="F2428" s="24"/>
      <c r="G2428" s="24"/>
      <c r="H2428" s="24"/>
      <c r="I2428" s="5"/>
      <c r="J2428" s="5"/>
      <c r="K2428" s="15"/>
      <c r="L2428" s="34">
        <v>81</v>
      </c>
      <c r="M2428" s="34">
        <v>81</v>
      </c>
      <c r="N2428" s="24">
        <v>68.8</v>
      </c>
      <c r="O2428" s="24">
        <v>122</v>
      </c>
      <c r="P2428" s="4">
        <f t="shared" si="45"/>
        <v>11.3</v>
      </c>
      <c r="Q2428" s="4">
        <v>15.6</v>
      </c>
    </row>
    <row r="2429" spans="1:22" x14ac:dyDescent="0.2">
      <c r="A2429">
        <v>1</v>
      </c>
      <c r="B2429">
        <v>1</v>
      </c>
      <c r="D2429" s="22" t="s">
        <v>695</v>
      </c>
      <c r="E2429" s="24" t="s">
        <v>548</v>
      </c>
      <c r="F2429" s="24">
        <v>86</v>
      </c>
      <c r="G2429" s="24">
        <v>86</v>
      </c>
      <c r="H2429" s="24"/>
      <c r="I2429" s="5">
        <v>17.5</v>
      </c>
      <c r="J2429" s="5"/>
      <c r="K2429" s="15"/>
      <c r="P2429" s="33"/>
      <c r="Q2429" s="4"/>
      <c r="R2429" s="24"/>
      <c r="S2429" s="4"/>
      <c r="T2429" t="s">
        <v>375</v>
      </c>
      <c r="U2429" t="s">
        <v>351</v>
      </c>
    </row>
    <row r="2430" spans="1:22" x14ac:dyDescent="0.2">
      <c r="A2430">
        <v>2</v>
      </c>
      <c r="B2430">
        <v>2</v>
      </c>
      <c r="D2430" s="22" t="s">
        <v>705</v>
      </c>
      <c r="E2430" s="24" t="s">
        <v>24</v>
      </c>
      <c r="F2430" s="24">
        <v>83</v>
      </c>
      <c r="G2430" s="24">
        <v>83</v>
      </c>
      <c r="H2430" s="24"/>
      <c r="I2430" s="5">
        <v>-6.5</v>
      </c>
      <c r="J2430" s="5"/>
      <c r="K2430" s="15"/>
      <c r="P2430" s="33"/>
      <c r="Q2430" s="4"/>
      <c r="R2430" s="24"/>
      <c r="S2430" s="4"/>
      <c r="T2430" t="s">
        <v>376</v>
      </c>
      <c r="U2430" t="s">
        <v>343</v>
      </c>
      <c r="V2430" t="s">
        <v>346</v>
      </c>
    </row>
    <row r="2431" spans="1:22" x14ac:dyDescent="0.2">
      <c r="A2431">
        <v>3</v>
      </c>
      <c r="B2431">
        <v>3</v>
      </c>
      <c r="C2431">
        <v>1</v>
      </c>
      <c r="D2431" s="22" t="s">
        <v>714</v>
      </c>
      <c r="E2431" s="24" t="s">
        <v>435</v>
      </c>
      <c r="F2431" s="24">
        <v>84</v>
      </c>
      <c r="G2431" s="24">
        <v>83</v>
      </c>
      <c r="H2431" s="24">
        <v>74</v>
      </c>
      <c r="I2431" s="5">
        <v>32</v>
      </c>
      <c r="J2431" s="5"/>
      <c r="K2431" s="15" t="s">
        <v>104</v>
      </c>
      <c r="L2431" s="34">
        <v>84</v>
      </c>
      <c r="M2431" s="34">
        <v>83</v>
      </c>
      <c r="N2431">
        <v>70.3</v>
      </c>
      <c r="O2431">
        <v>135</v>
      </c>
      <c r="P2431" s="4">
        <f t="shared" ref="P2431:P2435" si="46">ROUND(((M2431-N2431)*113/O2431),1)</f>
        <v>10.6</v>
      </c>
      <c r="Q2431" s="4"/>
      <c r="R2431" s="24"/>
      <c r="S2431" s="4"/>
      <c r="T2431" t="s">
        <v>342</v>
      </c>
      <c r="U2431" t="s">
        <v>370</v>
      </c>
      <c r="V2431" t="s">
        <v>356</v>
      </c>
    </row>
    <row r="2432" spans="1:22" x14ac:dyDescent="0.2">
      <c r="A2432">
        <v>4</v>
      </c>
      <c r="B2432">
        <v>4</v>
      </c>
      <c r="C2432">
        <v>2</v>
      </c>
      <c r="D2432" s="22" t="s">
        <v>715</v>
      </c>
      <c r="E2432" s="24" t="s">
        <v>716</v>
      </c>
      <c r="F2432" s="24">
        <v>84</v>
      </c>
      <c r="G2432" s="24">
        <v>82</v>
      </c>
      <c r="H2432" s="24">
        <v>75</v>
      </c>
      <c r="I2432" s="5">
        <v>19</v>
      </c>
      <c r="J2432" s="5"/>
      <c r="K2432" s="15" t="s">
        <v>719</v>
      </c>
      <c r="L2432" s="34">
        <v>84</v>
      </c>
      <c r="M2432" s="34">
        <v>82</v>
      </c>
      <c r="N2432">
        <v>69.599999999999994</v>
      </c>
      <c r="O2432">
        <v>130</v>
      </c>
      <c r="P2432" s="4">
        <f t="shared" si="46"/>
        <v>10.8</v>
      </c>
      <c r="Q2432" s="4"/>
      <c r="R2432" s="24"/>
      <c r="S2432" s="4"/>
      <c r="T2432" t="s">
        <v>441</v>
      </c>
      <c r="U2432" t="s">
        <v>357</v>
      </c>
      <c r="V2432" t="s">
        <v>718</v>
      </c>
    </row>
    <row r="2433" spans="1:23" x14ac:dyDescent="0.2">
      <c r="A2433">
        <v>5</v>
      </c>
      <c r="B2433">
        <v>5</v>
      </c>
      <c r="C2433">
        <v>3</v>
      </c>
      <c r="D2433" s="22" t="s">
        <v>723</v>
      </c>
      <c r="E2433" s="24" t="s">
        <v>724</v>
      </c>
      <c r="F2433" s="24">
        <v>89</v>
      </c>
      <c r="G2433" s="24">
        <v>87</v>
      </c>
      <c r="H2433" s="24">
        <v>80</v>
      </c>
      <c r="I2433" s="5">
        <v>-1</v>
      </c>
      <c r="J2433" s="5"/>
      <c r="L2433" s="36">
        <v>89</v>
      </c>
      <c r="M2433" s="34">
        <v>87</v>
      </c>
      <c r="N2433" s="24">
        <v>70.5</v>
      </c>
      <c r="O2433" s="24">
        <v>128</v>
      </c>
      <c r="P2433" s="4">
        <f t="shared" si="46"/>
        <v>14.6</v>
      </c>
      <c r="Q2433" s="4"/>
      <c r="R2433" s="24"/>
      <c r="S2433" s="4"/>
      <c r="T2433" t="s">
        <v>699</v>
      </c>
      <c r="U2433" t="s">
        <v>725</v>
      </c>
    </row>
    <row r="2434" spans="1:23" x14ac:dyDescent="0.2">
      <c r="A2434">
        <v>6</v>
      </c>
      <c r="B2434">
        <v>6</v>
      </c>
      <c r="C2434">
        <v>4</v>
      </c>
      <c r="D2434" s="22" t="s">
        <v>731</v>
      </c>
      <c r="E2434" s="24" t="s">
        <v>732</v>
      </c>
      <c r="F2434" s="24">
        <v>82</v>
      </c>
      <c r="G2434" s="24">
        <v>82</v>
      </c>
      <c r="H2434" s="24">
        <v>72</v>
      </c>
      <c r="I2434" s="5">
        <v>11.5</v>
      </c>
      <c r="J2434" s="4"/>
      <c r="K2434" s="29" t="s">
        <v>746</v>
      </c>
      <c r="L2434" s="34">
        <v>82</v>
      </c>
      <c r="M2434" s="34">
        <v>82</v>
      </c>
      <c r="N2434" s="24">
        <v>70.2</v>
      </c>
      <c r="O2434" s="24">
        <v>136</v>
      </c>
      <c r="P2434" s="4">
        <f t="shared" si="46"/>
        <v>9.8000000000000007</v>
      </c>
      <c r="Q2434" s="4"/>
      <c r="R2434" s="24"/>
      <c r="S2434" s="4"/>
      <c r="T2434" s="24" t="s">
        <v>720</v>
      </c>
      <c r="U2434" s="24" t="s">
        <v>734</v>
      </c>
    </row>
    <row r="2435" spans="1:23" x14ac:dyDescent="0.2">
      <c r="A2435">
        <v>7</v>
      </c>
      <c r="B2435">
        <v>7</v>
      </c>
      <c r="C2435">
        <v>5</v>
      </c>
      <c r="D2435" s="22" t="s">
        <v>727</v>
      </c>
      <c r="E2435" s="24" t="s">
        <v>436</v>
      </c>
      <c r="F2435" s="24">
        <v>83</v>
      </c>
      <c r="G2435" s="24">
        <v>81</v>
      </c>
      <c r="H2435" s="24">
        <v>74</v>
      </c>
      <c r="I2435" s="5">
        <v>16</v>
      </c>
      <c r="J2435" s="5"/>
      <c r="L2435" s="34">
        <v>83</v>
      </c>
      <c r="M2435" s="34">
        <v>81</v>
      </c>
      <c r="N2435" s="24">
        <v>69.5</v>
      </c>
      <c r="O2435" s="24">
        <v>128</v>
      </c>
      <c r="P2435" s="4">
        <f t="shared" si="46"/>
        <v>10.199999999999999</v>
      </c>
      <c r="Q2435" s="4"/>
      <c r="R2435" s="24"/>
      <c r="S2435" s="4"/>
      <c r="T2435" s="24" t="s">
        <v>735</v>
      </c>
      <c r="U2435" s="24" t="s">
        <v>552</v>
      </c>
      <c r="V2435" s="24" t="s">
        <v>736</v>
      </c>
      <c r="W2435" s="24" t="s">
        <v>738</v>
      </c>
    </row>
    <row r="2436" spans="1:23" x14ac:dyDescent="0.2">
      <c r="A2436">
        <v>8</v>
      </c>
      <c r="B2436">
        <v>8</v>
      </c>
      <c r="D2436" s="22" t="s">
        <v>778</v>
      </c>
      <c r="E2436" s="24" t="s">
        <v>779</v>
      </c>
      <c r="F2436" s="24">
        <v>84</v>
      </c>
      <c r="G2436" s="24">
        <v>84</v>
      </c>
      <c r="H2436" s="24"/>
      <c r="I2436" s="5">
        <v>3.5</v>
      </c>
      <c r="J2436" s="5"/>
      <c r="K2436" s="29" t="s">
        <v>697</v>
      </c>
      <c r="L2436" s="24"/>
      <c r="M2436" s="24"/>
      <c r="N2436" s="24"/>
      <c r="O2436" s="24"/>
      <c r="P2436" s="33"/>
      <c r="Q2436" s="32"/>
      <c r="R2436" s="24"/>
      <c r="S2436" s="4"/>
      <c r="T2436" s="24" t="s">
        <v>551</v>
      </c>
      <c r="U2436" s="24" t="s">
        <v>706</v>
      </c>
    </row>
    <row r="2437" spans="1:23" x14ac:dyDescent="0.2">
      <c r="A2437">
        <v>9</v>
      </c>
      <c r="B2437">
        <v>9</v>
      </c>
      <c r="D2437" s="22" t="s">
        <v>781</v>
      </c>
      <c r="E2437" s="24" t="s">
        <v>24</v>
      </c>
      <c r="F2437" s="24">
        <v>76</v>
      </c>
      <c r="G2437" s="24">
        <v>76</v>
      </c>
      <c r="H2437" s="24"/>
      <c r="I2437" s="5">
        <v>39.75</v>
      </c>
      <c r="J2437" s="4"/>
      <c r="K2437" s="15" t="s">
        <v>104</v>
      </c>
      <c r="L2437" s="22"/>
      <c r="M2437" s="24"/>
      <c r="N2437" s="24"/>
      <c r="O2437" s="24"/>
      <c r="P2437" s="4"/>
      <c r="Q2437" s="4"/>
      <c r="R2437" s="24"/>
      <c r="S2437" s="4"/>
      <c r="T2437" s="24" t="s">
        <v>721</v>
      </c>
      <c r="U2437" s="24" t="s">
        <v>353</v>
      </c>
    </row>
    <row r="2438" spans="1:23" x14ac:dyDescent="0.2">
      <c r="A2438">
        <v>10</v>
      </c>
      <c r="B2438">
        <v>10</v>
      </c>
      <c r="D2438" s="31" t="s">
        <v>818</v>
      </c>
      <c r="E2438" s="24" t="s">
        <v>96</v>
      </c>
      <c r="F2438" s="24">
        <v>89</v>
      </c>
      <c r="G2438" s="24">
        <v>89</v>
      </c>
      <c r="H2438" s="24"/>
      <c r="I2438" s="5">
        <v>-13</v>
      </c>
      <c r="J2438" s="4"/>
      <c r="K2438" s="15"/>
      <c r="L2438" s="22"/>
      <c r="M2438" s="24"/>
      <c r="N2438" s="24"/>
      <c r="O2438" s="24"/>
      <c r="P2438" s="4"/>
      <c r="Q2438" s="24"/>
      <c r="R2438" s="24"/>
      <c r="S2438" s="4"/>
      <c r="T2438" s="24" t="s">
        <v>581</v>
      </c>
      <c r="U2438" s="24" t="s">
        <v>751</v>
      </c>
      <c r="V2438" t="s">
        <v>745</v>
      </c>
    </row>
    <row r="2439" spans="1:23" x14ac:dyDescent="0.2">
      <c r="A2439">
        <v>11</v>
      </c>
      <c r="B2439">
        <v>11</v>
      </c>
      <c r="D2439" s="31" t="s">
        <v>811</v>
      </c>
      <c r="E2439" s="24" t="s">
        <v>24</v>
      </c>
      <c r="F2439" s="24">
        <v>84</v>
      </c>
      <c r="G2439" s="24">
        <v>84</v>
      </c>
      <c r="H2439" s="24"/>
      <c r="I2439" s="5">
        <v>-11</v>
      </c>
      <c r="J2439" s="4"/>
      <c r="K2439" s="15"/>
      <c r="L2439" s="22"/>
      <c r="M2439" s="24"/>
      <c r="N2439" s="24"/>
      <c r="O2439" s="24"/>
      <c r="P2439" s="4"/>
      <c r="Q2439" s="24"/>
      <c r="R2439" s="24"/>
      <c r="S2439" s="4"/>
      <c r="T2439" s="24" t="s">
        <v>344</v>
      </c>
      <c r="U2439" s="24" t="s">
        <v>755</v>
      </c>
    </row>
    <row r="2440" spans="1:23" x14ac:dyDescent="0.2">
      <c r="A2440">
        <v>12</v>
      </c>
      <c r="B2440">
        <v>12</v>
      </c>
      <c r="C2440">
        <v>6</v>
      </c>
      <c r="D2440" s="22" t="s">
        <v>824</v>
      </c>
      <c r="E2440" s="24" t="s">
        <v>677</v>
      </c>
      <c r="F2440" s="24">
        <v>85</v>
      </c>
      <c r="G2440" s="24">
        <v>85</v>
      </c>
      <c r="H2440" s="24">
        <v>76</v>
      </c>
      <c r="I2440" s="5">
        <v>-6.35</v>
      </c>
      <c r="J2440" s="5"/>
      <c r="L2440" s="24">
        <v>85</v>
      </c>
      <c r="M2440" s="24">
        <v>85</v>
      </c>
      <c r="N2440" s="24">
        <v>69.599999999999994</v>
      </c>
      <c r="O2440" s="24">
        <v>126</v>
      </c>
      <c r="P2440" s="4">
        <f t="shared" ref="P2440:P2455" si="47">ROUND(((M2440-N2440)*113/O2440),1)</f>
        <v>13.8</v>
      </c>
      <c r="Q2440" s="4"/>
      <c r="R2440" s="24"/>
      <c r="S2440" s="4"/>
      <c r="T2440" s="24" t="s">
        <v>580</v>
      </c>
      <c r="U2440" s="24" t="s">
        <v>709</v>
      </c>
    </row>
    <row r="2441" spans="1:23" x14ac:dyDescent="0.2">
      <c r="A2441">
        <v>13</v>
      </c>
      <c r="B2441">
        <v>13</v>
      </c>
      <c r="C2441">
        <v>7</v>
      </c>
      <c r="D2441" s="22" t="s">
        <v>820</v>
      </c>
      <c r="E2441" s="24" t="s">
        <v>677</v>
      </c>
      <c r="F2441" s="24">
        <v>83</v>
      </c>
      <c r="G2441" s="24">
        <v>83</v>
      </c>
      <c r="H2441" s="24">
        <v>74</v>
      </c>
      <c r="I2441" s="5">
        <v>-2.2000000000000002</v>
      </c>
      <c r="J2441" s="4"/>
      <c r="K2441" s="15"/>
      <c r="L2441" s="22">
        <v>83</v>
      </c>
      <c r="M2441" s="24">
        <v>83</v>
      </c>
      <c r="N2441" s="24">
        <v>69.599999999999994</v>
      </c>
      <c r="O2441" s="24">
        <v>126</v>
      </c>
      <c r="P2441" s="4">
        <f t="shared" si="47"/>
        <v>12</v>
      </c>
      <c r="Q2441" s="24"/>
      <c r="R2441" s="24"/>
      <c r="S2441" s="4"/>
      <c r="T2441" s="24" t="s">
        <v>566</v>
      </c>
      <c r="U2441" s="24" t="s">
        <v>769</v>
      </c>
      <c r="V2441" s="24" t="s">
        <v>352</v>
      </c>
    </row>
    <row r="2442" spans="1:23" x14ac:dyDescent="0.2">
      <c r="A2442">
        <v>14</v>
      </c>
      <c r="B2442">
        <v>14</v>
      </c>
      <c r="C2442">
        <v>8</v>
      </c>
      <c r="D2442" s="22" t="s">
        <v>825</v>
      </c>
      <c r="E2442" s="24" t="s">
        <v>672</v>
      </c>
      <c r="F2442" s="24">
        <v>90</v>
      </c>
      <c r="G2442" s="24">
        <v>90</v>
      </c>
      <c r="H2442" s="24">
        <v>80</v>
      </c>
      <c r="I2442" s="5">
        <v>-8.5</v>
      </c>
      <c r="J2442" s="4"/>
      <c r="K2442" s="30"/>
      <c r="L2442" s="22">
        <v>90</v>
      </c>
      <c r="M2442" s="24">
        <v>90</v>
      </c>
      <c r="N2442" s="24">
        <v>71.3</v>
      </c>
      <c r="O2442" s="24">
        <v>132</v>
      </c>
      <c r="P2442" s="4">
        <f t="shared" si="47"/>
        <v>16</v>
      </c>
      <c r="Q2442" s="4"/>
      <c r="R2442" s="24"/>
      <c r="S2442" s="4"/>
      <c r="T2442" s="24" t="s">
        <v>701</v>
      </c>
      <c r="U2442" s="24"/>
    </row>
    <row r="2443" spans="1:23" x14ac:dyDescent="0.2">
      <c r="A2443">
        <v>15</v>
      </c>
      <c r="D2443" s="22" t="s">
        <v>826</v>
      </c>
      <c r="E2443" s="24" t="s">
        <v>530</v>
      </c>
      <c r="F2443" s="24"/>
      <c r="G2443" s="24"/>
      <c r="H2443" s="24"/>
      <c r="I2443" s="5"/>
      <c r="J2443" s="5"/>
      <c r="K2443" s="29" t="s">
        <v>846</v>
      </c>
      <c r="L2443" s="22"/>
      <c r="M2443" s="24"/>
      <c r="N2443" s="24"/>
      <c r="O2443" s="24"/>
      <c r="P2443" s="4"/>
      <c r="Q2443" s="24"/>
      <c r="R2443" s="24"/>
      <c r="S2443" s="4"/>
      <c r="T2443" s="24" t="s">
        <v>376</v>
      </c>
      <c r="U2443" s="24" t="s">
        <v>704</v>
      </c>
    </row>
    <row r="2444" spans="1:23" x14ac:dyDescent="0.2">
      <c r="A2444">
        <v>16</v>
      </c>
      <c r="B2444">
        <v>15</v>
      </c>
      <c r="C2444">
        <v>9</v>
      </c>
      <c r="D2444" s="22" t="s">
        <v>847</v>
      </c>
      <c r="E2444" s="24" t="s">
        <v>848</v>
      </c>
      <c r="F2444" s="24">
        <v>86</v>
      </c>
      <c r="G2444" s="24">
        <v>85</v>
      </c>
      <c r="H2444" s="24">
        <v>77</v>
      </c>
      <c r="I2444" s="5">
        <v>57</v>
      </c>
      <c r="J2444" s="4">
        <v>3</v>
      </c>
      <c r="K2444" s="13" t="s">
        <v>104</v>
      </c>
      <c r="L2444" s="22">
        <v>86</v>
      </c>
      <c r="M2444" s="24">
        <v>85</v>
      </c>
      <c r="N2444" s="24">
        <v>69.3</v>
      </c>
      <c r="O2444" s="24">
        <v>123</v>
      </c>
      <c r="P2444" s="4">
        <f t="shared" si="47"/>
        <v>14.4</v>
      </c>
      <c r="Q2444" s="4"/>
      <c r="R2444" s="24"/>
      <c r="S2444" s="4"/>
      <c r="T2444" s="24" t="s">
        <v>345</v>
      </c>
      <c r="U2444" s="24" t="s">
        <v>385</v>
      </c>
      <c r="V2444" t="s">
        <v>397</v>
      </c>
    </row>
    <row r="2445" spans="1:23" x14ac:dyDescent="0.2">
      <c r="A2445">
        <v>17</v>
      </c>
      <c r="B2445">
        <v>16</v>
      </c>
      <c r="C2445">
        <v>10</v>
      </c>
      <c r="D2445" s="22" t="s">
        <v>853</v>
      </c>
      <c r="E2445" s="24" t="s">
        <v>23</v>
      </c>
      <c r="F2445" s="24">
        <v>80</v>
      </c>
      <c r="G2445" s="24">
        <v>80</v>
      </c>
      <c r="H2445" s="24">
        <v>70</v>
      </c>
      <c r="I2445" s="5">
        <v>32.65</v>
      </c>
      <c r="J2445" s="4"/>
      <c r="K2445" s="15"/>
      <c r="L2445" s="22">
        <v>80</v>
      </c>
      <c r="M2445" s="24">
        <v>80</v>
      </c>
      <c r="N2445" s="24">
        <v>68.900000000000006</v>
      </c>
      <c r="O2445" s="24">
        <v>126</v>
      </c>
      <c r="P2445" s="4">
        <f t="shared" si="47"/>
        <v>10</v>
      </c>
      <c r="Q2445" s="4"/>
      <c r="R2445" s="24"/>
      <c r="S2445" s="4"/>
      <c r="T2445" s="24" t="s">
        <v>372</v>
      </c>
      <c r="U2445" s="24" t="s">
        <v>698</v>
      </c>
      <c r="V2445" s="24" t="s">
        <v>801</v>
      </c>
    </row>
    <row r="2446" spans="1:23" x14ac:dyDescent="0.2">
      <c r="A2446">
        <v>18</v>
      </c>
      <c r="B2446">
        <v>17</v>
      </c>
      <c r="C2446">
        <v>11</v>
      </c>
      <c r="D2446" s="22" t="s">
        <v>877</v>
      </c>
      <c r="E2446" s="24" t="s">
        <v>461</v>
      </c>
      <c r="F2446" s="24">
        <v>86</v>
      </c>
      <c r="G2446" s="24">
        <v>83</v>
      </c>
      <c r="H2446" s="24">
        <v>77</v>
      </c>
      <c r="I2446" s="5">
        <v>-15.45</v>
      </c>
      <c r="J2446" s="4"/>
      <c r="K2446" s="15"/>
      <c r="L2446" s="22">
        <v>86</v>
      </c>
      <c r="M2446" s="24">
        <v>83</v>
      </c>
      <c r="N2446" s="24">
        <v>69.599999999999994</v>
      </c>
      <c r="O2446" s="24">
        <v>124</v>
      </c>
      <c r="P2446" s="4">
        <f t="shared" si="47"/>
        <v>12.2</v>
      </c>
      <c r="Q2446" s="4"/>
      <c r="R2446" s="24"/>
      <c r="S2446" s="4"/>
      <c r="T2446" s="24" t="s">
        <v>712</v>
      </c>
      <c r="U2446" s="24" t="s">
        <v>765</v>
      </c>
      <c r="V2446" s="24" t="s">
        <v>380</v>
      </c>
    </row>
    <row r="2447" spans="1:23" x14ac:dyDescent="0.2">
      <c r="A2447">
        <v>19</v>
      </c>
      <c r="B2447">
        <v>18</v>
      </c>
      <c r="C2447">
        <v>12</v>
      </c>
      <c r="D2447" s="22" t="s">
        <v>880</v>
      </c>
      <c r="E2447" s="24" t="s">
        <v>26</v>
      </c>
      <c r="F2447" s="24">
        <v>87</v>
      </c>
      <c r="G2447" s="24">
        <v>87</v>
      </c>
      <c r="H2447" s="24">
        <v>77</v>
      </c>
      <c r="I2447" s="5">
        <v>-20</v>
      </c>
      <c r="J2447" s="4"/>
      <c r="K2447" s="47"/>
      <c r="L2447" s="22">
        <v>87</v>
      </c>
      <c r="M2447" s="24">
        <v>87</v>
      </c>
      <c r="N2447" s="24">
        <v>70.2</v>
      </c>
      <c r="O2447" s="24">
        <v>128</v>
      </c>
      <c r="P2447" s="33">
        <f t="shared" si="47"/>
        <v>14.8</v>
      </c>
      <c r="Q2447" s="4"/>
      <c r="R2447" s="24"/>
      <c r="S2447" s="4"/>
      <c r="T2447" s="24" t="s">
        <v>401</v>
      </c>
      <c r="U2447" s="24" t="s">
        <v>703</v>
      </c>
    </row>
    <row r="2448" spans="1:23" x14ac:dyDescent="0.2">
      <c r="A2448">
        <v>20</v>
      </c>
      <c r="B2448">
        <v>19</v>
      </c>
      <c r="C2448">
        <v>13</v>
      </c>
      <c r="D2448" s="22" t="s">
        <v>898</v>
      </c>
      <c r="E2448" s="24" t="s">
        <v>184</v>
      </c>
      <c r="F2448" s="24">
        <v>84</v>
      </c>
      <c r="G2448" s="24">
        <v>84</v>
      </c>
      <c r="H2448" s="24">
        <v>74</v>
      </c>
      <c r="I2448" s="5">
        <v>-19.5</v>
      </c>
      <c r="J2448" s="5"/>
      <c r="K2448" s="15"/>
      <c r="L2448" s="22">
        <v>84</v>
      </c>
      <c r="M2448" s="24">
        <v>84</v>
      </c>
      <c r="N2448" s="24">
        <v>69.3</v>
      </c>
      <c r="O2448" s="24">
        <v>123</v>
      </c>
      <c r="P2448" s="33">
        <f t="shared" si="47"/>
        <v>13.5</v>
      </c>
      <c r="Q2448" s="4"/>
      <c r="R2448" s="24"/>
      <c r="S2448" s="4"/>
      <c r="T2448" s="24" t="s">
        <v>766</v>
      </c>
      <c r="U2448" s="24" t="s">
        <v>901</v>
      </c>
      <c r="V2448" t="s">
        <v>871</v>
      </c>
    </row>
    <row r="2449" spans="1:24" x14ac:dyDescent="0.2">
      <c r="A2449">
        <v>21</v>
      </c>
      <c r="B2449">
        <v>20</v>
      </c>
      <c r="C2449">
        <v>14</v>
      </c>
      <c r="D2449" s="22" t="s">
        <v>902</v>
      </c>
      <c r="E2449" s="24" t="s">
        <v>184</v>
      </c>
      <c r="F2449" s="24">
        <v>77</v>
      </c>
      <c r="G2449" s="24">
        <v>77</v>
      </c>
      <c r="H2449" s="24">
        <v>67</v>
      </c>
      <c r="I2449" s="5">
        <v>37.75</v>
      </c>
      <c r="J2449" s="5"/>
      <c r="K2449" s="64" t="s">
        <v>104</v>
      </c>
      <c r="L2449" s="22">
        <v>77</v>
      </c>
      <c r="M2449" s="24">
        <v>77</v>
      </c>
      <c r="N2449" s="24">
        <v>69.3</v>
      </c>
      <c r="O2449" s="24">
        <v>123</v>
      </c>
      <c r="P2449" s="33">
        <f t="shared" si="47"/>
        <v>7.1</v>
      </c>
      <c r="Q2449" s="4"/>
      <c r="R2449" s="24"/>
      <c r="S2449" s="4"/>
      <c r="T2449" s="24" t="s">
        <v>465</v>
      </c>
      <c r="U2449" s="24" t="s">
        <v>903</v>
      </c>
    </row>
    <row r="2450" spans="1:24" ht="25.5" x14ac:dyDescent="0.2">
      <c r="A2450">
        <v>22</v>
      </c>
      <c r="B2450">
        <v>21</v>
      </c>
      <c r="C2450">
        <v>15</v>
      </c>
      <c r="D2450" s="22" t="s">
        <v>906</v>
      </c>
      <c r="E2450" s="24" t="s">
        <v>23</v>
      </c>
      <c r="F2450" s="24">
        <v>73</v>
      </c>
      <c r="G2450" s="24">
        <v>73</v>
      </c>
      <c r="H2450" s="24">
        <v>63</v>
      </c>
      <c r="I2450" s="5">
        <v>120</v>
      </c>
      <c r="J2450" s="4"/>
      <c r="K2450" s="47" t="s">
        <v>907</v>
      </c>
      <c r="L2450" s="22">
        <v>73</v>
      </c>
      <c r="M2450" s="24">
        <v>73</v>
      </c>
      <c r="N2450" s="24">
        <v>68.900000000000006</v>
      </c>
      <c r="O2450" s="24">
        <v>126</v>
      </c>
      <c r="P2450" s="33">
        <f t="shared" si="47"/>
        <v>3.7</v>
      </c>
      <c r="Q2450" s="4"/>
      <c r="R2450" s="24"/>
      <c r="S2450" s="4"/>
      <c r="T2450" s="24" t="s">
        <v>860</v>
      </c>
      <c r="U2450" s="24" t="s">
        <v>776</v>
      </c>
      <c r="V2450" s="24" t="s">
        <v>900</v>
      </c>
    </row>
    <row r="2451" spans="1:24" x14ac:dyDescent="0.2">
      <c r="A2451">
        <v>23</v>
      </c>
      <c r="B2451">
        <v>22</v>
      </c>
      <c r="C2451">
        <v>16</v>
      </c>
      <c r="D2451" s="22" t="s">
        <v>924</v>
      </c>
      <c r="E2451" s="24" t="s">
        <v>185</v>
      </c>
      <c r="F2451" s="24">
        <v>88</v>
      </c>
      <c r="G2451" s="24">
        <v>85</v>
      </c>
      <c r="H2451" s="24">
        <v>78</v>
      </c>
      <c r="I2451" s="5">
        <v>-4.5</v>
      </c>
      <c r="J2451" s="4"/>
      <c r="K2451" s="15"/>
      <c r="L2451" s="22">
        <v>88</v>
      </c>
      <c r="M2451" s="24">
        <v>85</v>
      </c>
      <c r="N2451" s="24">
        <v>69</v>
      </c>
      <c r="O2451" s="24">
        <v>123</v>
      </c>
      <c r="P2451" s="33">
        <f t="shared" si="47"/>
        <v>14.7</v>
      </c>
      <c r="Q2451" s="4"/>
      <c r="R2451" s="24"/>
      <c r="S2451" s="4"/>
      <c r="T2451" s="24" t="s">
        <v>925</v>
      </c>
      <c r="U2451" s="24" t="s">
        <v>434</v>
      </c>
    </row>
    <row r="2452" spans="1:24" x14ac:dyDescent="0.2">
      <c r="A2452">
        <v>24</v>
      </c>
      <c r="B2452">
        <v>23</v>
      </c>
      <c r="C2452">
        <v>17</v>
      </c>
      <c r="D2452" s="22" t="s">
        <v>926</v>
      </c>
      <c r="E2452" s="24" t="s">
        <v>24</v>
      </c>
      <c r="F2452" s="24">
        <v>76</v>
      </c>
      <c r="G2452" s="24">
        <v>76</v>
      </c>
      <c r="H2452" s="24">
        <v>66</v>
      </c>
      <c r="I2452" s="5">
        <v>26.25</v>
      </c>
      <c r="J2452" s="5"/>
      <c r="K2452" s="47"/>
      <c r="L2452" s="22">
        <v>76</v>
      </c>
      <c r="M2452" s="24">
        <v>76</v>
      </c>
      <c r="N2452" s="24">
        <v>70</v>
      </c>
      <c r="O2452" s="24">
        <v>123</v>
      </c>
      <c r="P2452" s="33">
        <f t="shared" si="47"/>
        <v>5.5</v>
      </c>
      <c r="Q2452" s="4"/>
      <c r="R2452" s="24"/>
      <c r="S2452" s="4"/>
      <c r="T2452" s="24" t="s">
        <v>707</v>
      </c>
      <c r="U2452" s="24" t="s">
        <v>833</v>
      </c>
    </row>
    <row r="2453" spans="1:24" x14ac:dyDescent="0.2">
      <c r="A2453">
        <v>25</v>
      </c>
      <c r="B2453">
        <v>24</v>
      </c>
      <c r="C2453">
        <v>18</v>
      </c>
      <c r="D2453" s="22" t="s">
        <v>933</v>
      </c>
      <c r="E2453" s="24" t="s">
        <v>492</v>
      </c>
      <c r="F2453" s="24">
        <v>79</v>
      </c>
      <c r="G2453" s="24">
        <v>79</v>
      </c>
      <c r="H2453" s="24">
        <v>70</v>
      </c>
      <c r="I2453" s="5">
        <v>39</v>
      </c>
      <c r="J2453" s="4"/>
      <c r="K2453" s="15" t="s">
        <v>934</v>
      </c>
      <c r="L2453" s="22">
        <v>79</v>
      </c>
      <c r="M2453" s="24">
        <v>79</v>
      </c>
      <c r="N2453" s="24">
        <v>69.2</v>
      </c>
      <c r="O2453" s="24">
        <v>118</v>
      </c>
      <c r="P2453" s="33">
        <f t="shared" si="47"/>
        <v>9.4</v>
      </c>
      <c r="Q2453" s="4"/>
      <c r="R2453" s="24"/>
      <c r="S2453" s="4"/>
      <c r="T2453" s="24" t="s">
        <v>743</v>
      </c>
      <c r="U2453" s="24" t="s">
        <v>780</v>
      </c>
      <c r="V2453" s="24"/>
    </row>
    <row r="2454" spans="1:24" x14ac:dyDescent="0.2">
      <c r="A2454">
        <v>26</v>
      </c>
      <c r="B2454">
        <v>25</v>
      </c>
      <c r="C2454">
        <v>19</v>
      </c>
      <c r="D2454" s="22" t="s">
        <v>982</v>
      </c>
      <c r="E2454" s="24" t="s">
        <v>24</v>
      </c>
      <c r="F2454" s="24">
        <v>81</v>
      </c>
      <c r="G2454" s="24">
        <v>81</v>
      </c>
      <c r="H2454" s="24">
        <v>72</v>
      </c>
      <c r="I2454" s="5">
        <v>-21.5</v>
      </c>
      <c r="J2454" s="5"/>
      <c r="K2454" s="13" t="s">
        <v>993</v>
      </c>
      <c r="L2454" s="36">
        <v>81</v>
      </c>
      <c r="M2454" s="24">
        <v>81</v>
      </c>
      <c r="N2454" s="24">
        <v>70</v>
      </c>
      <c r="O2454" s="24">
        <v>123</v>
      </c>
      <c r="P2454" s="33">
        <f t="shared" si="47"/>
        <v>10.1</v>
      </c>
      <c r="Q2454" s="4"/>
      <c r="R2454" s="24"/>
      <c r="S2454" s="4"/>
      <c r="T2454" s="24" t="s">
        <v>861</v>
      </c>
      <c r="U2454" s="24" t="s">
        <v>807</v>
      </c>
      <c r="V2454" s="24" t="s">
        <v>348</v>
      </c>
    </row>
    <row r="2455" spans="1:24" x14ac:dyDescent="0.2">
      <c r="A2455">
        <v>27</v>
      </c>
      <c r="B2455">
        <v>26</v>
      </c>
      <c r="C2455">
        <v>20</v>
      </c>
      <c r="D2455" s="22" t="s">
        <v>976</v>
      </c>
      <c r="E2455" s="24" t="s">
        <v>184</v>
      </c>
      <c r="F2455" s="24">
        <v>80</v>
      </c>
      <c r="G2455" s="24">
        <v>80</v>
      </c>
      <c r="H2455" s="24">
        <v>71</v>
      </c>
      <c r="I2455" s="5">
        <v>7</v>
      </c>
      <c r="J2455" s="5"/>
      <c r="K2455" s="15"/>
      <c r="L2455" s="34">
        <v>80</v>
      </c>
      <c r="M2455" s="18">
        <v>80</v>
      </c>
      <c r="N2455" s="4">
        <v>69.3</v>
      </c>
      <c r="O2455" s="18">
        <v>123</v>
      </c>
      <c r="P2455" s="33">
        <f t="shared" si="47"/>
        <v>9.8000000000000007</v>
      </c>
      <c r="Q2455" s="4"/>
      <c r="R2455" s="24"/>
      <c r="S2455" s="4"/>
      <c r="T2455" s="24" t="s">
        <v>1004</v>
      </c>
      <c r="U2455" s="24" t="s">
        <v>840</v>
      </c>
      <c r="V2455" t="s">
        <v>744</v>
      </c>
    </row>
    <row r="2456" spans="1:24" x14ac:dyDescent="0.2">
      <c r="A2456">
        <v>28</v>
      </c>
      <c r="B2456">
        <v>27</v>
      </c>
      <c r="C2456">
        <v>21</v>
      </c>
      <c r="D2456" s="22" t="s">
        <v>977</v>
      </c>
      <c r="E2456" s="24" t="s">
        <v>185</v>
      </c>
      <c r="F2456" s="24">
        <v>84</v>
      </c>
      <c r="G2456" s="24">
        <v>82</v>
      </c>
      <c r="H2456" s="24">
        <v>75</v>
      </c>
      <c r="I2456" s="5">
        <v>0.55000000000000004</v>
      </c>
      <c r="J2456" s="5"/>
      <c r="K2456" s="48" t="s">
        <v>1016</v>
      </c>
      <c r="L2456" s="22">
        <v>84</v>
      </c>
      <c r="M2456" s="24">
        <v>82</v>
      </c>
      <c r="N2456" s="24">
        <v>69</v>
      </c>
      <c r="O2456" s="24">
        <v>123</v>
      </c>
      <c r="P2456" s="33">
        <f t="shared" ref="P2456:P2482" si="48">ROUND(((M2456-N2456)*113/O2456),1)</f>
        <v>11.9</v>
      </c>
      <c r="Q2456" s="4"/>
      <c r="R2456" s="24"/>
      <c r="S2456" s="4"/>
      <c r="T2456" s="24" t="s">
        <v>775</v>
      </c>
      <c r="U2456" s="24" t="s">
        <v>963</v>
      </c>
      <c r="V2456" t="s">
        <v>700</v>
      </c>
    </row>
    <row r="2457" spans="1:24" x14ac:dyDescent="0.2">
      <c r="A2457">
        <v>29</v>
      </c>
      <c r="B2457">
        <v>28</v>
      </c>
      <c r="C2457">
        <v>22</v>
      </c>
      <c r="D2457" s="22" t="s">
        <v>988</v>
      </c>
      <c r="E2457" s="24" t="s">
        <v>185</v>
      </c>
      <c r="F2457" s="24">
        <v>84</v>
      </c>
      <c r="G2457" s="24">
        <v>84</v>
      </c>
      <c r="H2457" s="24">
        <v>75</v>
      </c>
      <c r="I2457" s="5">
        <v>-3</v>
      </c>
      <c r="J2457" s="5"/>
      <c r="K2457" s="15"/>
      <c r="L2457" s="24">
        <v>84</v>
      </c>
      <c r="M2457" s="24">
        <v>84</v>
      </c>
      <c r="N2457" s="24">
        <v>69</v>
      </c>
      <c r="O2457" s="24">
        <v>123</v>
      </c>
      <c r="P2457" s="33">
        <f t="shared" si="48"/>
        <v>13.8</v>
      </c>
      <c r="Q2457" s="4"/>
      <c r="R2457" s="24"/>
      <c r="S2457" s="4"/>
      <c r="T2457" s="24" t="s">
        <v>843</v>
      </c>
      <c r="U2457" s="24" t="s">
        <v>1021</v>
      </c>
      <c r="V2457" t="s">
        <v>879</v>
      </c>
    </row>
    <row r="2458" spans="1:24" x14ac:dyDescent="0.2">
      <c r="A2458">
        <v>30</v>
      </c>
      <c r="B2458">
        <v>29</v>
      </c>
      <c r="C2458">
        <v>23</v>
      </c>
      <c r="D2458" s="22" t="s">
        <v>987</v>
      </c>
      <c r="E2458" s="24" t="s">
        <v>461</v>
      </c>
      <c r="F2458" s="24">
        <v>83</v>
      </c>
      <c r="G2458" s="24">
        <v>82</v>
      </c>
      <c r="H2458" s="24">
        <v>74</v>
      </c>
      <c r="I2458" s="5">
        <v>-11</v>
      </c>
      <c r="J2458" s="5"/>
      <c r="K2458" s="15"/>
      <c r="L2458" s="24">
        <v>83</v>
      </c>
      <c r="M2458" s="24">
        <v>82</v>
      </c>
      <c r="N2458" s="24">
        <v>69.599999999999994</v>
      </c>
      <c r="O2458" s="24">
        <v>124</v>
      </c>
      <c r="P2458" s="33">
        <f t="shared" si="48"/>
        <v>11.3</v>
      </c>
      <c r="Q2458" s="4"/>
      <c r="R2458" s="24"/>
      <c r="S2458" s="4"/>
      <c r="T2458" s="24" t="s">
        <v>713</v>
      </c>
      <c r="U2458" s="24" t="s">
        <v>939</v>
      </c>
      <c r="V2458" t="s">
        <v>562</v>
      </c>
    </row>
    <row r="2459" spans="1:24" x14ac:dyDescent="0.2">
      <c r="A2459">
        <v>31</v>
      </c>
      <c r="B2459">
        <v>30</v>
      </c>
      <c r="C2459">
        <v>24</v>
      </c>
      <c r="D2459" s="22" t="s">
        <v>1026</v>
      </c>
      <c r="E2459" s="24" t="s">
        <v>492</v>
      </c>
      <c r="F2459" s="24">
        <v>85</v>
      </c>
      <c r="G2459" s="24">
        <v>84</v>
      </c>
      <c r="H2459" s="24">
        <v>76</v>
      </c>
      <c r="I2459" s="5">
        <v>-9.15</v>
      </c>
      <c r="J2459" s="4"/>
      <c r="K2459" s="30"/>
      <c r="L2459" s="24">
        <v>85</v>
      </c>
      <c r="M2459" s="24">
        <v>84</v>
      </c>
      <c r="N2459" s="24">
        <v>69.2</v>
      </c>
      <c r="O2459" s="24">
        <v>118</v>
      </c>
      <c r="P2459" s="33">
        <f t="shared" si="48"/>
        <v>14.2</v>
      </c>
      <c r="Q2459" s="4"/>
      <c r="R2459" s="24"/>
      <c r="S2459" s="4"/>
      <c r="T2459" s="24" t="s">
        <v>786</v>
      </c>
      <c r="U2459" s="24" t="s">
        <v>722</v>
      </c>
      <c r="V2459" t="s">
        <v>802</v>
      </c>
    </row>
    <row r="2460" spans="1:24" x14ac:dyDescent="0.2">
      <c r="A2460">
        <v>32</v>
      </c>
      <c r="B2460">
        <v>31</v>
      </c>
      <c r="C2460">
        <v>25</v>
      </c>
      <c r="D2460" s="22" t="s">
        <v>1033</v>
      </c>
      <c r="E2460" s="24" t="s">
        <v>26</v>
      </c>
      <c r="F2460" s="24">
        <v>87</v>
      </c>
      <c r="G2460" s="24">
        <v>83</v>
      </c>
      <c r="H2460" s="24">
        <v>78</v>
      </c>
      <c r="I2460" s="5">
        <v>-7.25</v>
      </c>
      <c r="J2460" s="5"/>
      <c r="K2460" s="30"/>
      <c r="L2460" s="24">
        <v>87</v>
      </c>
      <c r="M2460" s="24">
        <v>83</v>
      </c>
      <c r="N2460" s="24">
        <v>70.2</v>
      </c>
      <c r="O2460" s="24">
        <v>128</v>
      </c>
      <c r="P2460" s="33">
        <f t="shared" si="48"/>
        <v>11.3</v>
      </c>
      <c r="Q2460" s="4"/>
      <c r="R2460" s="24"/>
      <c r="S2460" s="4"/>
      <c r="T2460" s="24" t="s">
        <v>788</v>
      </c>
      <c r="U2460" s="24" t="s">
        <v>911</v>
      </c>
      <c r="V2460" s="24"/>
    </row>
    <row r="2461" spans="1:24" x14ac:dyDescent="0.2">
      <c r="A2461">
        <v>33</v>
      </c>
      <c r="B2461">
        <v>32</v>
      </c>
      <c r="C2461">
        <v>26</v>
      </c>
      <c r="D2461" s="22" t="s">
        <v>1043</v>
      </c>
      <c r="E2461" s="24" t="s">
        <v>26</v>
      </c>
      <c r="F2461" s="24">
        <v>75</v>
      </c>
      <c r="G2461" s="24">
        <v>75</v>
      </c>
      <c r="H2461" s="24">
        <v>66</v>
      </c>
      <c r="I2461" s="5">
        <v>27.7</v>
      </c>
      <c r="J2461" s="5"/>
      <c r="K2461" s="30"/>
      <c r="L2461" s="24">
        <v>75</v>
      </c>
      <c r="M2461" s="24">
        <v>75</v>
      </c>
      <c r="N2461" s="24">
        <v>70.2</v>
      </c>
      <c r="O2461" s="24">
        <v>128</v>
      </c>
      <c r="P2461" s="33">
        <f t="shared" si="48"/>
        <v>4.2</v>
      </c>
      <c r="Q2461" s="4"/>
      <c r="R2461" s="24"/>
      <c r="S2461" s="4"/>
      <c r="T2461" s="24" t="s">
        <v>378</v>
      </c>
      <c r="U2461" s="24" t="s">
        <v>1000</v>
      </c>
      <c r="V2461" s="24" t="s">
        <v>1045</v>
      </c>
    </row>
    <row r="2462" spans="1:24" x14ac:dyDescent="0.2">
      <c r="A2462">
        <v>34</v>
      </c>
      <c r="B2462">
        <v>33</v>
      </c>
      <c r="C2462">
        <v>27</v>
      </c>
      <c r="D2462" s="22" t="s">
        <v>1069</v>
      </c>
      <c r="E2462" s="24" t="s">
        <v>23</v>
      </c>
      <c r="F2462" s="24">
        <v>90</v>
      </c>
      <c r="G2462" s="24">
        <v>83</v>
      </c>
      <c r="H2462" s="24">
        <v>81</v>
      </c>
      <c r="I2462" s="5">
        <v>-26</v>
      </c>
      <c r="J2462" s="5"/>
      <c r="K2462" s="30"/>
      <c r="L2462" s="24">
        <v>90</v>
      </c>
      <c r="M2462" s="24">
        <v>83</v>
      </c>
      <c r="N2462" s="24">
        <v>68.900000000000006</v>
      </c>
      <c r="O2462" s="24">
        <v>126</v>
      </c>
      <c r="P2462" s="33">
        <f t="shared" si="48"/>
        <v>12.6</v>
      </c>
      <c r="Q2462" s="4"/>
      <c r="R2462" s="24"/>
      <c r="S2462" s="4"/>
      <c r="T2462" s="41" t="s">
        <v>868</v>
      </c>
      <c r="U2462" s="41" t="s">
        <v>883</v>
      </c>
      <c r="V2462" s="41" t="s">
        <v>382</v>
      </c>
      <c r="W2462" s="18"/>
      <c r="X2462" s="18"/>
    </row>
    <row r="2463" spans="1:24" x14ac:dyDescent="0.2">
      <c r="A2463">
        <v>35</v>
      </c>
      <c r="B2463">
        <v>34</v>
      </c>
      <c r="C2463">
        <v>28</v>
      </c>
      <c r="D2463" s="22" t="s">
        <v>1090</v>
      </c>
      <c r="E2463" s="24" t="s">
        <v>24</v>
      </c>
      <c r="F2463" s="24">
        <v>73</v>
      </c>
      <c r="G2463" s="24">
        <v>73</v>
      </c>
      <c r="H2463" s="24">
        <v>64</v>
      </c>
      <c r="I2463" s="5">
        <v>59</v>
      </c>
      <c r="J2463" s="4"/>
      <c r="K2463" s="30" t="s">
        <v>1091</v>
      </c>
      <c r="L2463" s="24">
        <v>73</v>
      </c>
      <c r="M2463" s="24">
        <v>73</v>
      </c>
      <c r="N2463" s="24">
        <v>70</v>
      </c>
      <c r="O2463" s="24">
        <v>123</v>
      </c>
      <c r="P2463" s="33">
        <f t="shared" si="48"/>
        <v>2.8</v>
      </c>
      <c r="R2463" s="24"/>
      <c r="S2463" s="4"/>
      <c r="T2463" s="24" t="s">
        <v>729</v>
      </c>
      <c r="U2463" s="24" t="s">
        <v>961</v>
      </c>
      <c r="V2463" s="24" t="s">
        <v>1092</v>
      </c>
    </row>
    <row r="2464" spans="1:24" x14ac:dyDescent="0.2">
      <c r="A2464">
        <v>36</v>
      </c>
      <c r="B2464">
        <v>35</v>
      </c>
      <c r="C2464">
        <v>29</v>
      </c>
      <c r="D2464" s="22" t="s">
        <v>1118</v>
      </c>
      <c r="E2464" s="24" t="s">
        <v>26</v>
      </c>
      <c r="F2464" s="24">
        <v>81</v>
      </c>
      <c r="G2464" s="24">
        <v>81</v>
      </c>
      <c r="H2464" s="24">
        <v>72</v>
      </c>
      <c r="I2464" s="5">
        <v>-5</v>
      </c>
      <c r="J2464" s="4"/>
      <c r="K2464" s="46"/>
      <c r="L2464" s="34">
        <v>81</v>
      </c>
      <c r="M2464" s="34">
        <v>81</v>
      </c>
      <c r="N2464" s="33">
        <v>70.2</v>
      </c>
      <c r="O2464" s="34">
        <v>128</v>
      </c>
      <c r="P2464" s="33">
        <f t="shared" si="48"/>
        <v>9.5</v>
      </c>
      <c r="R2464" s="24"/>
      <c r="S2464" s="4"/>
      <c r="T2464" s="24" t="s">
        <v>782</v>
      </c>
      <c r="U2464" s="24" t="s">
        <v>460</v>
      </c>
    </row>
    <row r="2465" spans="1:22" x14ac:dyDescent="0.2">
      <c r="A2465">
        <v>37</v>
      </c>
      <c r="B2465">
        <v>36</v>
      </c>
      <c r="C2465">
        <v>30</v>
      </c>
      <c r="D2465" s="22" t="s">
        <v>1128</v>
      </c>
      <c r="E2465" s="24" t="s">
        <v>1136</v>
      </c>
      <c r="F2465" s="24">
        <v>82</v>
      </c>
      <c r="G2465" s="24">
        <v>82</v>
      </c>
      <c r="H2465" s="24">
        <v>74</v>
      </c>
      <c r="I2465" s="5">
        <v>-3.8</v>
      </c>
      <c r="J2465" s="4"/>
      <c r="L2465" s="34">
        <v>82</v>
      </c>
      <c r="M2465" s="34">
        <v>82</v>
      </c>
      <c r="N2465" s="33">
        <v>69</v>
      </c>
      <c r="O2465" s="34">
        <v>123</v>
      </c>
      <c r="P2465" s="4">
        <f t="shared" si="48"/>
        <v>11.9</v>
      </c>
      <c r="R2465" s="24"/>
      <c r="S2465" s="4"/>
      <c r="T2465" s="24" t="s">
        <v>891</v>
      </c>
      <c r="U2465" s="24" t="s">
        <v>1135</v>
      </c>
      <c r="V2465" t="s">
        <v>1089</v>
      </c>
    </row>
    <row r="2466" spans="1:22" x14ac:dyDescent="0.2">
      <c r="A2466">
        <v>38</v>
      </c>
      <c r="B2466">
        <v>37</v>
      </c>
      <c r="C2466">
        <v>31</v>
      </c>
      <c r="D2466" s="22" t="s">
        <v>1143</v>
      </c>
      <c r="E2466" s="24" t="s">
        <v>492</v>
      </c>
      <c r="F2466" s="24">
        <v>74</v>
      </c>
      <c r="G2466" s="24">
        <v>74</v>
      </c>
      <c r="H2466" s="24">
        <v>67</v>
      </c>
      <c r="I2466" s="5">
        <v>-7.25</v>
      </c>
      <c r="J2466" s="5"/>
      <c r="K2466" s="29"/>
      <c r="L2466" s="36">
        <v>74</v>
      </c>
      <c r="M2466" s="34">
        <v>74</v>
      </c>
      <c r="N2466" s="33">
        <v>69.2</v>
      </c>
      <c r="O2466" s="34">
        <v>118</v>
      </c>
      <c r="P2466" s="4">
        <f t="shared" si="48"/>
        <v>4.5999999999999996</v>
      </c>
      <c r="R2466" s="24"/>
      <c r="S2466" s="4"/>
      <c r="T2466" s="24" t="s">
        <v>968</v>
      </c>
      <c r="U2466" s="24" t="s">
        <v>373</v>
      </c>
      <c r="V2466" t="s">
        <v>784</v>
      </c>
    </row>
    <row r="2467" spans="1:22" x14ac:dyDescent="0.2">
      <c r="A2467">
        <v>39</v>
      </c>
      <c r="B2467">
        <v>38</v>
      </c>
      <c r="C2467">
        <v>32</v>
      </c>
      <c r="D2467" s="22" t="s">
        <v>1159</v>
      </c>
      <c r="E2467" s="24" t="s">
        <v>24</v>
      </c>
      <c r="F2467" s="24">
        <v>79</v>
      </c>
      <c r="G2467" s="24">
        <v>79</v>
      </c>
      <c r="H2467" s="24">
        <v>72</v>
      </c>
      <c r="I2467" s="5">
        <v>0.8</v>
      </c>
      <c r="J2467" s="5"/>
      <c r="K2467" s="15"/>
      <c r="L2467" s="36">
        <v>79</v>
      </c>
      <c r="M2467" s="34">
        <v>79</v>
      </c>
      <c r="N2467" s="33">
        <v>70</v>
      </c>
      <c r="O2467" s="34">
        <v>123</v>
      </c>
      <c r="P2467" s="4">
        <f t="shared" si="48"/>
        <v>8.3000000000000007</v>
      </c>
      <c r="R2467" s="24"/>
      <c r="S2467" s="4"/>
      <c r="T2467" s="24" t="s">
        <v>398</v>
      </c>
      <c r="U2467" s="24" t="s">
        <v>1163</v>
      </c>
      <c r="V2467" t="s">
        <v>1164</v>
      </c>
    </row>
    <row r="2468" spans="1:22" x14ac:dyDescent="0.2">
      <c r="A2468">
        <v>40</v>
      </c>
      <c r="B2468">
        <v>39</v>
      </c>
      <c r="C2468">
        <v>33</v>
      </c>
      <c r="D2468" s="22" t="s">
        <v>1171</v>
      </c>
      <c r="E2468" s="24" t="s">
        <v>23</v>
      </c>
      <c r="F2468" s="24">
        <v>86</v>
      </c>
      <c r="G2468" s="24">
        <v>85</v>
      </c>
      <c r="H2468" s="24">
        <v>79</v>
      </c>
      <c r="I2468" s="5">
        <v>-16</v>
      </c>
      <c r="J2468" s="5"/>
      <c r="L2468" s="36">
        <v>86</v>
      </c>
      <c r="M2468" s="34">
        <v>85</v>
      </c>
      <c r="N2468" s="33">
        <v>68.900000000000006</v>
      </c>
      <c r="O2468" s="34">
        <v>126</v>
      </c>
      <c r="P2468" s="4">
        <f t="shared" si="48"/>
        <v>14.4</v>
      </c>
      <c r="R2468" s="24"/>
      <c r="S2468" s="4"/>
      <c r="T2468" s="24" t="s">
        <v>1178</v>
      </c>
      <c r="U2468" s="24" t="s">
        <v>1179</v>
      </c>
      <c r="V2468" s="24" t="s">
        <v>949</v>
      </c>
    </row>
    <row r="2469" spans="1:22" x14ac:dyDescent="0.2">
      <c r="A2469">
        <v>41</v>
      </c>
      <c r="B2469">
        <v>40</v>
      </c>
      <c r="C2469">
        <v>34</v>
      </c>
      <c r="D2469" s="22" t="s">
        <v>1185</v>
      </c>
      <c r="E2469" s="24" t="s">
        <v>548</v>
      </c>
      <c r="F2469" s="24">
        <v>82</v>
      </c>
      <c r="G2469" s="24">
        <v>81</v>
      </c>
      <c r="H2469" s="24">
        <v>72</v>
      </c>
      <c r="I2469" s="5">
        <v>20</v>
      </c>
      <c r="J2469" s="5"/>
      <c r="L2469" s="34">
        <v>82</v>
      </c>
      <c r="M2469" s="34">
        <v>81</v>
      </c>
      <c r="N2469" s="33">
        <v>70.099999999999994</v>
      </c>
      <c r="O2469" s="34">
        <v>136</v>
      </c>
      <c r="P2469" s="4">
        <f t="shared" si="48"/>
        <v>9.1</v>
      </c>
      <c r="R2469" s="24"/>
      <c r="S2469" s="4"/>
      <c r="T2469" s="24" t="s">
        <v>740</v>
      </c>
      <c r="U2469" s="24" t="s">
        <v>764</v>
      </c>
      <c r="V2469" s="24" t="s">
        <v>817</v>
      </c>
    </row>
    <row r="2470" spans="1:22" x14ac:dyDescent="0.2">
      <c r="A2470">
        <v>42</v>
      </c>
      <c r="B2470">
        <v>41</v>
      </c>
      <c r="C2470">
        <v>35</v>
      </c>
      <c r="D2470" s="31" t="s">
        <v>1191</v>
      </c>
      <c r="E2470" s="24" t="s">
        <v>26</v>
      </c>
      <c r="F2470" s="24">
        <v>87</v>
      </c>
      <c r="G2470" s="24">
        <v>86</v>
      </c>
      <c r="H2470" s="24">
        <v>80</v>
      </c>
      <c r="I2470" s="5">
        <v>-20.5</v>
      </c>
      <c r="J2470" s="5"/>
      <c r="L2470" s="34">
        <v>87</v>
      </c>
      <c r="M2470" s="34">
        <v>86</v>
      </c>
      <c r="N2470" s="33">
        <v>70.2</v>
      </c>
      <c r="O2470" s="34">
        <v>128</v>
      </c>
      <c r="P2470" s="4">
        <f t="shared" si="48"/>
        <v>13.9</v>
      </c>
      <c r="R2470" s="24"/>
      <c r="S2470" s="4"/>
      <c r="T2470" s="24" t="s">
        <v>1059</v>
      </c>
      <c r="U2470" s="24" t="s">
        <v>886</v>
      </c>
      <c r="V2470" s="24" t="s">
        <v>1193</v>
      </c>
    </row>
    <row r="2471" spans="1:22" x14ac:dyDescent="0.2">
      <c r="A2471">
        <v>43</v>
      </c>
      <c r="B2471">
        <v>42</v>
      </c>
      <c r="C2471">
        <v>36</v>
      </c>
      <c r="D2471" s="22" t="s">
        <v>1195</v>
      </c>
      <c r="E2471" s="24" t="s">
        <v>492</v>
      </c>
      <c r="F2471" s="24">
        <v>79</v>
      </c>
      <c r="G2471" s="24">
        <v>76</v>
      </c>
      <c r="H2471" s="24">
        <v>72</v>
      </c>
      <c r="I2471" s="5">
        <v>58.5</v>
      </c>
      <c r="J2471" s="5"/>
      <c r="K2471" s="48" t="s">
        <v>1205</v>
      </c>
      <c r="L2471" s="34">
        <v>79</v>
      </c>
      <c r="M2471" s="34">
        <v>76</v>
      </c>
      <c r="N2471" s="33">
        <v>69.2</v>
      </c>
      <c r="O2471" s="34">
        <v>118</v>
      </c>
      <c r="P2471" s="4">
        <f t="shared" si="48"/>
        <v>6.5</v>
      </c>
      <c r="R2471" s="24"/>
      <c r="S2471" s="4"/>
      <c r="T2471" s="24" t="s">
        <v>1196</v>
      </c>
      <c r="U2471" s="24" t="s">
        <v>1197</v>
      </c>
    </row>
    <row r="2472" spans="1:22" x14ac:dyDescent="0.2">
      <c r="A2472">
        <v>44</v>
      </c>
      <c r="B2472">
        <v>43</v>
      </c>
      <c r="C2472">
        <v>37</v>
      </c>
      <c r="D2472" s="22" t="s">
        <v>1210</v>
      </c>
      <c r="E2472" s="24" t="s">
        <v>548</v>
      </c>
      <c r="F2472" s="24">
        <v>85</v>
      </c>
      <c r="G2472" s="24">
        <v>84</v>
      </c>
      <c r="H2472" s="24">
        <v>77</v>
      </c>
      <c r="I2472" s="5">
        <v>-17</v>
      </c>
      <c r="J2472" s="5"/>
      <c r="K2472" s="48"/>
      <c r="L2472" s="34">
        <v>85</v>
      </c>
      <c r="M2472" s="34">
        <v>84</v>
      </c>
      <c r="N2472" s="33">
        <v>70.099999999999994</v>
      </c>
      <c r="O2472" s="34">
        <v>136</v>
      </c>
      <c r="P2472" s="4">
        <f t="shared" si="48"/>
        <v>11.5</v>
      </c>
      <c r="T2472" s="24" t="s">
        <v>730</v>
      </c>
      <c r="U2472" s="24" t="s">
        <v>1121</v>
      </c>
      <c r="V2472" s="24" t="s">
        <v>1087</v>
      </c>
    </row>
    <row r="2473" spans="1:22" x14ac:dyDescent="0.2">
      <c r="A2473">
        <v>45</v>
      </c>
      <c r="B2473">
        <v>44</v>
      </c>
      <c r="C2473">
        <v>38</v>
      </c>
      <c r="D2473" s="22" t="s">
        <v>1212</v>
      </c>
      <c r="E2473" s="24" t="s">
        <v>548</v>
      </c>
      <c r="F2473" s="24">
        <v>80</v>
      </c>
      <c r="G2473" s="24">
        <v>80</v>
      </c>
      <c r="H2473" s="24">
        <v>72</v>
      </c>
      <c r="I2473" s="5">
        <v>34.6</v>
      </c>
      <c r="J2473" s="5"/>
      <c r="K2473" s="29"/>
      <c r="L2473" s="34">
        <v>80</v>
      </c>
      <c r="M2473" s="34">
        <v>80</v>
      </c>
      <c r="N2473" s="24">
        <v>70.099999999999994</v>
      </c>
      <c r="O2473" s="24">
        <v>136</v>
      </c>
      <c r="P2473" s="4">
        <f t="shared" si="48"/>
        <v>8.1999999999999993</v>
      </c>
      <c r="S2473" s="4"/>
      <c r="T2473" s="24" t="s">
        <v>753</v>
      </c>
      <c r="U2473" s="24" t="s">
        <v>1220</v>
      </c>
      <c r="V2473" s="24" t="s">
        <v>816</v>
      </c>
    </row>
    <row r="2474" spans="1:22" x14ac:dyDescent="0.2">
      <c r="D2474" s="22" t="s">
        <v>1212</v>
      </c>
      <c r="E2474" s="24" t="s">
        <v>21</v>
      </c>
      <c r="F2474" s="24"/>
      <c r="G2474" s="24"/>
      <c r="H2474" s="24"/>
      <c r="I2474" s="5">
        <v>62</v>
      </c>
      <c r="J2474" s="5"/>
      <c r="K2474" s="48" t="s">
        <v>105</v>
      </c>
      <c r="L2474" s="34"/>
      <c r="M2474" s="34"/>
      <c r="N2474" s="33"/>
      <c r="O2474" s="34"/>
      <c r="P2474" s="4"/>
      <c r="T2474" s="24"/>
      <c r="U2474" s="24"/>
      <c r="V2474" s="24"/>
    </row>
    <row r="2475" spans="1:22" x14ac:dyDescent="0.2">
      <c r="A2475">
        <v>46</v>
      </c>
      <c r="B2475">
        <v>45</v>
      </c>
      <c r="C2475">
        <v>39</v>
      </c>
      <c r="D2475" s="22" t="s">
        <v>1234</v>
      </c>
      <c r="E2475" s="24" t="s">
        <v>24</v>
      </c>
      <c r="F2475" s="24">
        <v>79</v>
      </c>
      <c r="G2475" s="24">
        <v>79</v>
      </c>
      <c r="H2475" s="24">
        <v>72</v>
      </c>
      <c r="I2475" s="5">
        <v>-19</v>
      </c>
      <c r="J2475" s="5"/>
      <c r="K2475" s="30"/>
      <c r="L2475" s="34">
        <v>79</v>
      </c>
      <c r="M2475" s="34">
        <v>79</v>
      </c>
      <c r="N2475" s="33">
        <v>70</v>
      </c>
      <c r="O2475" s="34">
        <v>123</v>
      </c>
      <c r="P2475" s="4">
        <f t="shared" si="48"/>
        <v>8.3000000000000007</v>
      </c>
      <c r="T2475" s="24" t="s">
        <v>350</v>
      </c>
      <c r="U2475" s="24" t="s">
        <v>884</v>
      </c>
      <c r="V2475" s="24" t="s">
        <v>1239</v>
      </c>
    </row>
    <row r="2476" spans="1:22" x14ac:dyDescent="0.2">
      <c r="A2476">
        <v>47</v>
      </c>
      <c r="B2476">
        <v>46</v>
      </c>
      <c r="C2476">
        <v>40</v>
      </c>
      <c r="D2476" s="22" t="s">
        <v>1244</v>
      </c>
      <c r="E2476" s="24" t="s">
        <v>1245</v>
      </c>
      <c r="F2476" s="24">
        <v>86</v>
      </c>
      <c r="G2476" s="24">
        <v>83</v>
      </c>
      <c r="H2476" s="24">
        <v>79</v>
      </c>
      <c r="I2476" s="5">
        <v>1</v>
      </c>
      <c r="J2476" s="5"/>
      <c r="K2476" s="30"/>
      <c r="L2476" s="34">
        <v>86</v>
      </c>
      <c r="M2476" s="34">
        <v>83</v>
      </c>
      <c r="N2476" s="33">
        <v>69.5</v>
      </c>
      <c r="O2476" s="34">
        <v>128</v>
      </c>
      <c r="P2476" s="4">
        <f t="shared" si="48"/>
        <v>11.9</v>
      </c>
      <c r="T2476" s="24" t="s">
        <v>1169</v>
      </c>
      <c r="U2476" s="24" t="s">
        <v>983</v>
      </c>
      <c r="V2476" s="24" t="s">
        <v>1247</v>
      </c>
    </row>
    <row r="2477" spans="1:22" x14ac:dyDescent="0.2">
      <c r="A2477">
        <v>48</v>
      </c>
      <c r="B2477">
        <v>47</v>
      </c>
      <c r="C2477">
        <v>41</v>
      </c>
      <c r="D2477" s="22" t="s">
        <v>1249</v>
      </c>
      <c r="E2477" s="24" t="s">
        <v>23</v>
      </c>
      <c r="F2477" s="24">
        <v>76</v>
      </c>
      <c r="G2477" s="24">
        <v>75</v>
      </c>
      <c r="H2477" s="24">
        <v>69</v>
      </c>
      <c r="I2477" s="5">
        <v>105</v>
      </c>
      <c r="J2477" s="4"/>
      <c r="K2477" s="30" t="s">
        <v>104</v>
      </c>
      <c r="L2477" s="34">
        <v>76</v>
      </c>
      <c r="M2477" s="34">
        <v>75</v>
      </c>
      <c r="N2477" s="33">
        <v>68.900000000000006</v>
      </c>
      <c r="O2477" s="34">
        <v>126</v>
      </c>
      <c r="P2477" s="4">
        <f t="shared" si="48"/>
        <v>5.5</v>
      </c>
      <c r="T2477" s="24" t="s">
        <v>708</v>
      </c>
      <c r="U2477" s="24" t="s">
        <v>953</v>
      </c>
      <c r="V2477" s="24" t="s">
        <v>1250</v>
      </c>
    </row>
    <row r="2478" spans="1:22" x14ac:dyDescent="0.2">
      <c r="A2478">
        <v>49</v>
      </c>
      <c r="D2478" s="22" t="s">
        <v>1265</v>
      </c>
      <c r="E2478" s="24" t="s">
        <v>217</v>
      </c>
      <c r="F2478" s="24"/>
      <c r="G2478" s="24"/>
      <c r="H2478" s="24"/>
      <c r="I2478" s="5">
        <v>-10</v>
      </c>
      <c r="J2478" s="5"/>
      <c r="K2478" s="30" t="s">
        <v>1266</v>
      </c>
      <c r="L2478" s="34"/>
      <c r="M2478" s="34"/>
      <c r="N2478" s="33"/>
      <c r="O2478" s="34"/>
      <c r="P2478" s="4"/>
      <c r="T2478" s="24" t="s">
        <v>810</v>
      </c>
      <c r="U2478" s="24" t="s">
        <v>1217</v>
      </c>
      <c r="V2478" s="24" t="s">
        <v>1257</v>
      </c>
    </row>
    <row r="2479" spans="1:22" x14ac:dyDescent="0.2">
      <c r="A2479">
        <v>50</v>
      </c>
      <c r="B2479">
        <v>48</v>
      </c>
      <c r="C2479">
        <v>42</v>
      </c>
      <c r="D2479" s="22" t="s">
        <v>1270</v>
      </c>
      <c r="E2479" s="24" t="s">
        <v>221</v>
      </c>
      <c r="F2479" s="24">
        <v>83</v>
      </c>
      <c r="G2479" s="24">
        <v>83</v>
      </c>
      <c r="H2479" s="24">
        <v>75</v>
      </c>
      <c r="I2479" s="5">
        <v>5.5</v>
      </c>
      <c r="J2479" s="5"/>
      <c r="K2479" s="15"/>
      <c r="L2479" s="34">
        <v>83</v>
      </c>
      <c r="M2479" s="34">
        <v>83</v>
      </c>
      <c r="N2479" s="33">
        <v>71.099999999999994</v>
      </c>
      <c r="O2479" s="34">
        <v>137</v>
      </c>
      <c r="P2479" s="4">
        <f t="shared" si="48"/>
        <v>9.8000000000000007</v>
      </c>
      <c r="T2479" s="24" t="s">
        <v>957</v>
      </c>
      <c r="U2479" s="24" t="s">
        <v>1275</v>
      </c>
    </row>
    <row r="2480" spans="1:22" x14ac:dyDescent="0.2">
      <c r="A2480">
        <v>51</v>
      </c>
      <c r="B2480">
        <v>49</v>
      </c>
      <c r="C2480">
        <v>43</v>
      </c>
      <c r="D2480" s="22" t="s">
        <v>1272</v>
      </c>
      <c r="E2480" s="24" t="s">
        <v>217</v>
      </c>
      <c r="F2480" s="24">
        <v>89</v>
      </c>
      <c r="G2480" s="24">
        <v>87</v>
      </c>
      <c r="H2480" s="24">
        <v>82</v>
      </c>
      <c r="I2480" s="5">
        <v>-13</v>
      </c>
      <c r="J2480" s="5"/>
      <c r="K2480" s="15"/>
      <c r="L2480" s="34">
        <v>89</v>
      </c>
      <c r="M2480" s="34">
        <v>82</v>
      </c>
      <c r="N2480" s="33">
        <v>69.7</v>
      </c>
      <c r="O2480" s="34">
        <v>130</v>
      </c>
      <c r="P2480" s="4">
        <f t="shared" si="48"/>
        <v>10.7</v>
      </c>
      <c r="T2480" s="24" t="s">
        <v>845</v>
      </c>
      <c r="U2480" s="24" t="s">
        <v>917</v>
      </c>
    </row>
    <row r="2481" spans="1:24" x14ac:dyDescent="0.2">
      <c r="A2481">
        <v>52</v>
      </c>
      <c r="B2481">
        <v>50</v>
      </c>
      <c r="C2481">
        <v>44</v>
      </c>
      <c r="D2481" s="22" t="s">
        <v>1282</v>
      </c>
      <c r="E2481" s="24" t="s">
        <v>219</v>
      </c>
      <c r="F2481" s="24">
        <v>86</v>
      </c>
      <c r="G2481" s="24">
        <v>82</v>
      </c>
      <c r="H2481" s="24">
        <v>79</v>
      </c>
      <c r="I2481" s="5">
        <v>-5</v>
      </c>
      <c r="J2481" s="5"/>
      <c r="K2481" s="30" t="s">
        <v>1285</v>
      </c>
      <c r="L2481" s="34">
        <v>86</v>
      </c>
      <c r="M2481" s="34">
        <v>82</v>
      </c>
      <c r="N2481" s="33">
        <v>68.900000000000006</v>
      </c>
      <c r="O2481" s="34">
        <v>126</v>
      </c>
      <c r="P2481" s="4">
        <f t="shared" si="48"/>
        <v>11.7</v>
      </c>
      <c r="T2481" s="24" t="s">
        <v>1023</v>
      </c>
      <c r="U2481" s="24" t="s">
        <v>1286</v>
      </c>
    </row>
    <row r="2482" spans="1:24" x14ac:dyDescent="0.2">
      <c r="A2482">
        <v>53</v>
      </c>
      <c r="B2482">
        <v>51</v>
      </c>
      <c r="C2482">
        <v>45</v>
      </c>
      <c r="D2482" s="22" t="s">
        <v>1288</v>
      </c>
      <c r="E2482" s="24" t="s">
        <v>221</v>
      </c>
      <c r="F2482" s="24">
        <v>92</v>
      </c>
      <c r="G2482" s="24">
        <v>90</v>
      </c>
      <c r="H2482" s="24">
        <v>84</v>
      </c>
      <c r="I2482" s="5">
        <v>-16.399999999999999</v>
      </c>
      <c r="J2482" s="5"/>
      <c r="K2482" s="15" t="s">
        <v>1297</v>
      </c>
      <c r="L2482" s="34">
        <v>92</v>
      </c>
      <c r="M2482" s="34">
        <v>90</v>
      </c>
      <c r="N2482" s="33">
        <v>71.099999999999994</v>
      </c>
      <c r="O2482" s="34">
        <v>137</v>
      </c>
      <c r="P2482" s="4">
        <f t="shared" si="48"/>
        <v>15.6</v>
      </c>
      <c r="T2482" s="24" t="s">
        <v>856</v>
      </c>
      <c r="U2482" s="24" t="s">
        <v>349</v>
      </c>
      <c r="V2482" t="s">
        <v>1298</v>
      </c>
    </row>
    <row r="2483" spans="1:24" x14ac:dyDescent="0.2">
      <c r="A2483">
        <v>54</v>
      </c>
      <c r="D2483" s="22" t="s">
        <v>1293</v>
      </c>
      <c r="E2483" s="24" t="s">
        <v>215</v>
      </c>
      <c r="F2483" s="24"/>
      <c r="G2483" s="24"/>
      <c r="H2483" s="24"/>
      <c r="I2483" s="5"/>
      <c r="J2483" s="5"/>
      <c r="K2483" s="13" t="s">
        <v>1301</v>
      </c>
      <c r="L2483" s="24"/>
      <c r="M2483" s="24"/>
      <c r="N2483" s="24"/>
      <c r="O2483" s="24"/>
      <c r="P2483" s="4"/>
      <c r="T2483" s="24" t="s">
        <v>1116</v>
      </c>
      <c r="U2483" s="24" t="s">
        <v>1173</v>
      </c>
      <c r="V2483" s="24" t="s">
        <v>1308</v>
      </c>
    </row>
    <row r="2484" spans="1:24" x14ac:dyDescent="0.2">
      <c r="A2484">
        <v>55</v>
      </c>
      <c r="D2484" s="22" t="s">
        <v>1294</v>
      </c>
      <c r="E2484" s="24" t="s">
        <v>221</v>
      </c>
      <c r="F2484" s="24"/>
      <c r="G2484" s="24"/>
      <c r="H2484" s="24"/>
      <c r="I2484" s="5">
        <v>-11.35</v>
      </c>
      <c r="J2484" s="5"/>
      <c r="K2484" s="13" t="s">
        <v>1302</v>
      </c>
      <c r="L2484" s="24"/>
      <c r="M2484" s="24"/>
      <c r="N2484" s="24"/>
      <c r="O2484" s="24"/>
      <c r="P2484" s="4"/>
      <c r="T2484" s="24" t="s">
        <v>927</v>
      </c>
      <c r="U2484" s="24" t="s">
        <v>1274</v>
      </c>
      <c r="V2484" s="24" t="s">
        <v>1307</v>
      </c>
    </row>
    <row r="2485" spans="1:24" x14ac:dyDescent="0.2">
      <c r="A2485">
        <v>56</v>
      </c>
      <c r="B2485">
        <v>52</v>
      </c>
      <c r="C2485">
        <v>46</v>
      </c>
      <c r="D2485" s="22" t="s">
        <v>1313</v>
      </c>
      <c r="E2485" s="24" t="s">
        <v>24</v>
      </c>
      <c r="F2485" s="24">
        <v>81</v>
      </c>
      <c r="G2485" s="24">
        <v>81</v>
      </c>
      <c r="H2485" s="24">
        <v>74</v>
      </c>
      <c r="I2485" s="5">
        <v>-13.5</v>
      </c>
      <c r="J2485" s="5"/>
      <c r="L2485" s="34">
        <v>81</v>
      </c>
      <c r="M2485" s="34">
        <v>81</v>
      </c>
      <c r="N2485" s="33">
        <v>70</v>
      </c>
      <c r="O2485" s="34">
        <v>123</v>
      </c>
      <c r="P2485" s="4">
        <f t="shared" ref="P2485:P2488" si="49">ROUND(((M2485-N2485)*113/O2485),1)</f>
        <v>10.1</v>
      </c>
      <c r="T2485" s="24" t="s">
        <v>812</v>
      </c>
      <c r="U2485" s="24" t="s">
        <v>904</v>
      </c>
      <c r="V2485" s="24" t="s">
        <v>381</v>
      </c>
    </row>
    <row r="2486" spans="1:24" x14ac:dyDescent="0.2">
      <c r="A2486">
        <v>57</v>
      </c>
      <c r="B2486">
        <v>53</v>
      </c>
      <c r="C2486">
        <v>47</v>
      </c>
      <c r="D2486" s="22" t="s">
        <v>1332</v>
      </c>
      <c r="E2486" s="24" t="s">
        <v>23</v>
      </c>
      <c r="F2486" s="24">
        <v>75</v>
      </c>
      <c r="G2486" s="24">
        <v>75</v>
      </c>
      <c r="H2486" s="24">
        <v>68</v>
      </c>
      <c r="I2486" s="5">
        <v>33.799999999999997</v>
      </c>
      <c r="J2486" s="5"/>
      <c r="K2486" s="48" t="s">
        <v>1335</v>
      </c>
      <c r="L2486" s="34">
        <v>75</v>
      </c>
      <c r="M2486" s="34">
        <v>75</v>
      </c>
      <c r="N2486" s="33">
        <v>68.900000000000006</v>
      </c>
      <c r="O2486" s="34">
        <v>126</v>
      </c>
      <c r="P2486" s="4">
        <f t="shared" si="49"/>
        <v>5.5</v>
      </c>
      <c r="T2486" s="24" t="s">
        <v>1311</v>
      </c>
      <c r="U2486" s="24" t="s">
        <v>1333</v>
      </c>
      <c r="V2486" s="24"/>
    </row>
    <row r="2487" spans="1:24" x14ac:dyDescent="0.2">
      <c r="A2487">
        <v>58</v>
      </c>
      <c r="B2487">
        <v>54</v>
      </c>
      <c r="C2487">
        <v>48</v>
      </c>
      <c r="D2487" s="22" t="s">
        <v>1345</v>
      </c>
      <c r="E2487" s="24" t="s">
        <v>24</v>
      </c>
      <c r="F2487" s="24">
        <v>78</v>
      </c>
      <c r="G2487" s="24">
        <v>77</v>
      </c>
      <c r="H2487" s="24">
        <v>71</v>
      </c>
      <c r="I2487" s="5">
        <v>9.5</v>
      </c>
      <c r="J2487" s="5"/>
      <c r="L2487" s="34">
        <v>78</v>
      </c>
      <c r="M2487" s="34">
        <v>77</v>
      </c>
      <c r="N2487" s="33">
        <v>70</v>
      </c>
      <c r="O2487" s="34">
        <v>123</v>
      </c>
      <c r="P2487" s="4">
        <f t="shared" si="49"/>
        <v>6.4</v>
      </c>
      <c r="T2487" s="24" t="s">
        <v>742</v>
      </c>
      <c r="U2487" s="24" t="s">
        <v>1351</v>
      </c>
      <c r="V2487" s="24"/>
    </row>
    <row r="2488" spans="1:24" x14ac:dyDescent="0.2">
      <c r="A2488">
        <v>59</v>
      </c>
      <c r="B2488">
        <v>55</v>
      </c>
      <c r="C2488">
        <v>49</v>
      </c>
      <c r="D2488" s="22" t="s">
        <v>1349</v>
      </c>
      <c r="E2488" s="24" t="s">
        <v>536</v>
      </c>
      <c r="F2488" s="24">
        <v>83</v>
      </c>
      <c r="G2488" s="24">
        <v>81</v>
      </c>
      <c r="H2488" s="24">
        <v>76</v>
      </c>
      <c r="I2488" s="5">
        <v>28</v>
      </c>
      <c r="J2488" s="5"/>
      <c r="K2488" s="15"/>
      <c r="L2488" s="34">
        <v>83</v>
      </c>
      <c r="M2488" s="34">
        <v>81</v>
      </c>
      <c r="N2488" s="33">
        <v>70.2</v>
      </c>
      <c r="O2488" s="34">
        <v>129</v>
      </c>
      <c r="P2488" s="4">
        <f t="shared" si="49"/>
        <v>9.5</v>
      </c>
      <c r="T2488" s="24" t="s">
        <v>374</v>
      </c>
      <c r="U2488" s="24" t="s">
        <v>1360</v>
      </c>
      <c r="V2488" s="24" t="s">
        <v>1018</v>
      </c>
      <c r="W2488" s="24" t="s">
        <v>1028</v>
      </c>
    </row>
    <row r="2489" spans="1:24" x14ac:dyDescent="0.2">
      <c r="A2489">
        <v>60</v>
      </c>
      <c r="B2489">
        <v>56</v>
      </c>
      <c r="D2489" s="22" t="s">
        <v>1367</v>
      </c>
      <c r="E2489" s="24" t="s">
        <v>537</v>
      </c>
      <c r="F2489" s="24">
        <v>84</v>
      </c>
      <c r="G2489" s="24">
        <v>84</v>
      </c>
      <c r="H2489" s="24"/>
      <c r="I2489" s="5">
        <v>1.5</v>
      </c>
      <c r="J2489" s="5"/>
      <c r="K2489" s="15" t="s">
        <v>1405</v>
      </c>
      <c r="P2489" s="4"/>
      <c r="T2489" s="24" t="s">
        <v>754</v>
      </c>
      <c r="U2489" s="24" t="s">
        <v>842</v>
      </c>
      <c r="V2489" s="24" t="s">
        <v>770</v>
      </c>
      <c r="W2489" s="24" t="s">
        <v>1369</v>
      </c>
      <c r="X2489" s="24" t="s">
        <v>1030</v>
      </c>
    </row>
    <row r="2490" spans="1:24" x14ac:dyDescent="0.2">
      <c r="A2490">
        <v>61</v>
      </c>
      <c r="B2490">
        <v>57</v>
      </c>
      <c r="D2490" s="22" t="s">
        <v>1370</v>
      </c>
      <c r="E2490" s="24" t="s">
        <v>24</v>
      </c>
      <c r="F2490" s="24">
        <v>77</v>
      </c>
      <c r="G2490" s="24">
        <v>77</v>
      </c>
      <c r="H2490" s="24"/>
      <c r="I2490" s="5">
        <v>22</v>
      </c>
      <c r="J2490" s="5"/>
      <c r="K2490" s="13" t="s">
        <v>104</v>
      </c>
      <c r="L2490" s="24"/>
      <c r="M2490" s="24"/>
      <c r="P2490" s="33"/>
      <c r="T2490" s="24" t="s">
        <v>772</v>
      </c>
      <c r="U2490" s="24" t="s">
        <v>1036</v>
      </c>
    </row>
    <row r="2491" spans="1:24" x14ac:dyDescent="0.2">
      <c r="A2491">
        <v>62</v>
      </c>
      <c r="B2491">
        <v>58</v>
      </c>
      <c r="D2491" s="22" t="s">
        <v>1376</v>
      </c>
      <c r="E2491" s="24" t="s">
        <v>24</v>
      </c>
      <c r="F2491" s="24">
        <v>86</v>
      </c>
      <c r="G2491" s="24">
        <v>86</v>
      </c>
      <c r="H2491" s="24"/>
      <c r="I2491" s="5">
        <v>-8</v>
      </c>
      <c r="J2491" s="5"/>
      <c r="K2491" s="13" t="s">
        <v>1377</v>
      </c>
      <c r="L2491" s="24"/>
      <c r="M2491" s="24"/>
      <c r="N2491" s="24"/>
      <c r="O2491" s="24"/>
      <c r="P2491" s="33"/>
      <c r="T2491" s="24" t="s">
        <v>1218</v>
      </c>
      <c r="U2491" s="24" t="s">
        <v>1208</v>
      </c>
    </row>
    <row r="2492" spans="1:24" x14ac:dyDescent="0.2">
      <c r="A2492">
        <v>63</v>
      </c>
      <c r="B2492">
        <v>59</v>
      </c>
      <c r="D2492" s="22" t="s">
        <v>1378</v>
      </c>
      <c r="E2492" s="24" t="s">
        <v>23</v>
      </c>
      <c r="F2492" s="24">
        <v>83</v>
      </c>
      <c r="G2492" s="24">
        <v>83</v>
      </c>
      <c r="I2492" s="5">
        <v>1.4</v>
      </c>
      <c r="J2492" s="5"/>
      <c r="K2492" s="15"/>
      <c r="T2492" s="24" t="s">
        <v>1151</v>
      </c>
      <c r="U2492" s="24" t="s">
        <v>800</v>
      </c>
      <c r="V2492" t="s">
        <v>1379</v>
      </c>
    </row>
    <row r="2493" spans="1:24" x14ac:dyDescent="0.2">
      <c r="A2493">
        <v>64</v>
      </c>
      <c r="B2493">
        <v>60</v>
      </c>
      <c r="D2493" s="22" t="s">
        <v>1383</v>
      </c>
      <c r="E2493" s="24" t="s">
        <v>1384</v>
      </c>
      <c r="F2493" s="24">
        <v>82</v>
      </c>
      <c r="G2493" s="24">
        <v>82</v>
      </c>
      <c r="I2493" s="5">
        <v>-7.2</v>
      </c>
      <c r="J2493" s="5"/>
      <c r="K2493" s="15"/>
      <c r="P2493" s="33"/>
      <c r="T2493" s="24" t="s">
        <v>1390</v>
      </c>
      <c r="U2493" s="24" t="s">
        <v>1042</v>
      </c>
      <c r="V2493" s="24"/>
    </row>
    <row r="2494" spans="1:24" x14ac:dyDescent="0.2">
      <c r="A2494">
        <v>65</v>
      </c>
      <c r="B2494">
        <v>61</v>
      </c>
      <c r="D2494" s="22" t="s">
        <v>1392</v>
      </c>
      <c r="E2494" s="24" t="s">
        <v>24</v>
      </c>
      <c r="F2494" s="24">
        <v>80</v>
      </c>
      <c r="G2494" s="24">
        <v>80</v>
      </c>
      <c r="H2494" s="24"/>
      <c r="I2494" s="5">
        <v>-1.35</v>
      </c>
      <c r="J2494" s="5"/>
      <c r="K2494" s="29"/>
      <c r="T2494" s="24" t="s">
        <v>387</v>
      </c>
      <c r="U2494" s="24" t="s">
        <v>1396</v>
      </c>
      <c r="V2494" s="24" t="s">
        <v>830</v>
      </c>
    </row>
    <row r="2495" spans="1:24" x14ac:dyDescent="0.2">
      <c r="A2495">
        <v>66</v>
      </c>
      <c r="B2495">
        <v>62</v>
      </c>
      <c r="D2495" s="22" t="s">
        <v>1398</v>
      </c>
      <c r="E2495" s="24" t="s">
        <v>1399</v>
      </c>
      <c r="F2495" s="24">
        <v>86</v>
      </c>
      <c r="G2495" s="24">
        <v>86</v>
      </c>
      <c r="H2495" s="24"/>
      <c r="I2495" s="5">
        <v>26</v>
      </c>
      <c r="J2495" s="5"/>
      <c r="K2495" s="15"/>
      <c r="P2495" s="33"/>
      <c r="T2495" s="24" t="s">
        <v>768</v>
      </c>
      <c r="U2495" s="24" t="s">
        <v>1037</v>
      </c>
      <c r="V2495" s="24" t="s">
        <v>805</v>
      </c>
      <c r="W2495" s="24" t="s">
        <v>1402</v>
      </c>
      <c r="X2495" s="24" t="s">
        <v>1039</v>
      </c>
    </row>
    <row r="2496" spans="1:24" x14ac:dyDescent="0.2">
      <c r="A2496">
        <v>67</v>
      </c>
      <c r="B2496">
        <v>63</v>
      </c>
      <c r="D2496" s="22" t="s">
        <v>1406</v>
      </c>
      <c r="E2496" s="24" t="s">
        <v>548</v>
      </c>
      <c r="F2496" s="24">
        <v>85</v>
      </c>
      <c r="G2496" s="24">
        <v>85</v>
      </c>
      <c r="H2496" s="24"/>
      <c r="I2496" s="5">
        <v>22.5</v>
      </c>
      <c r="J2496" s="5"/>
      <c r="K2496" s="15"/>
      <c r="P2496" s="33"/>
      <c r="T2496" s="24" t="s">
        <v>1411</v>
      </c>
      <c r="U2496" s="24" t="s">
        <v>1085</v>
      </c>
    </row>
    <row r="2497" spans="1:22" x14ac:dyDescent="0.2">
      <c r="D2497" s="22"/>
      <c r="E2497" s="24"/>
      <c r="F2497" s="24"/>
      <c r="G2497" s="24"/>
      <c r="H2497" s="24"/>
      <c r="I2497" s="5"/>
      <c r="J2497" s="5"/>
      <c r="K2497" s="15"/>
      <c r="P2497" s="33"/>
      <c r="T2497" s="24"/>
      <c r="U2497" s="24"/>
      <c r="V2497" s="24"/>
    </row>
    <row r="2498" spans="1:22" x14ac:dyDescent="0.2">
      <c r="D2498" s="22"/>
      <c r="E2498" s="24"/>
      <c r="F2498" s="24"/>
      <c r="G2498" s="24"/>
      <c r="H2498" s="24"/>
      <c r="I2498" s="5"/>
      <c r="J2498" s="5"/>
      <c r="K2498" s="15"/>
      <c r="P2498" s="33"/>
      <c r="T2498" s="24"/>
      <c r="U2498" s="24"/>
      <c r="V2498" s="24"/>
    </row>
    <row r="2499" spans="1:22" x14ac:dyDescent="0.2">
      <c r="D2499" s="22"/>
      <c r="E2499" s="24"/>
      <c r="F2499" s="24"/>
      <c r="G2499" s="24"/>
      <c r="H2499" s="24"/>
      <c r="I2499" s="5"/>
      <c r="J2499" s="5"/>
      <c r="K2499" s="15"/>
      <c r="P2499" s="33"/>
      <c r="T2499" s="24"/>
      <c r="U2499" s="24"/>
      <c r="V2499" s="24"/>
    </row>
    <row r="2500" spans="1:22" x14ac:dyDescent="0.2">
      <c r="A2500">
        <f>COUNT(A2409:A2499)</f>
        <v>67</v>
      </c>
      <c r="B2500">
        <f>COUNT(B2409:B2499)</f>
        <v>63</v>
      </c>
      <c r="C2500">
        <f>COUNT(C2409:C2499)</f>
        <v>49</v>
      </c>
      <c r="F2500">
        <f>AVERAGE(F2409:F2499)</f>
        <v>82.634920634920633</v>
      </c>
      <c r="G2500">
        <f>AVERAGE(G2409:G2499)</f>
        <v>81.825396825396822</v>
      </c>
      <c r="H2500">
        <f>AVERAGE(H2409:H2499)</f>
        <v>73.91836734693878</v>
      </c>
      <c r="I2500" s="5">
        <f>SUM(I2406:I2499)</f>
        <v>579</v>
      </c>
      <c r="J2500" s="4">
        <f>SUM(J2406:J2499)</f>
        <v>3</v>
      </c>
      <c r="P2500" s="4">
        <f>SUM(Q2409:Q2418)</f>
        <v>71.900000000000006</v>
      </c>
      <c r="Q2500" s="4">
        <f>TRUNC(P2500*0.096,1)</f>
        <v>6.9</v>
      </c>
      <c r="R2500" s="13">
        <f>P2500*0.096</f>
        <v>6.902400000000001</v>
      </c>
      <c r="S2500">
        <f>SUM(S2406:S2498)</f>
        <v>0</v>
      </c>
    </row>
    <row r="2501" spans="1:22" ht="18" x14ac:dyDescent="0.25">
      <c r="A2501" s="3" t="s">
        <v>71</v>
      </c>
      <c r="C2501" s="11" t="s">
        <v>72</v>
      </c>
      <c r="D2501">
        <v>3701639</v>
      </c>
      <c r="E2501" s="11" t="s">
        <v>647</v>
      </c>
      <c r="F2501" s="11"/>
    </row>
    <row r="2502" spans="1:22" x14ac:dyDescent="0.2">
      <c r="A2502" t="s">
        <v>2</v>
      </c>
      <c r="D2502" s="4">
        <v>124.8</v>
      </c>
      <c r="E2502" t="s">
        <v>3</v>
      </c>
      <c r="F2502" s="4">
        <f>TRUNC(D2502*0.096,1)</f>
        <v>11.9</v>
      </c>
      <c r="H2502" s="4">
        <f>P2600</f>
        <v>147.29999999999998</v>
      </c>
      <c r="K2502" s="15"/>
    </row>
    <row r="2503" spans="1:22" x14ac:dyDescent="0.2">
      <c r="A2503" t="s">
        <v>4</v>
      </c>
      <c r="D2503" s="4">
        <v>147.30000000000001</v>
      </c>
      <c r="E2503" t="s">
        <v>5</v>
      </c>
      <c r="F2503" s="4">
        <f>TRUNC(D2503*0.096,1)</f>
        <v>14.1</v>
      </c>
    </row>
    <row r="2504" spans="1:22" x14ac:dyDescent="0.2">
      <c r="A2504" s="1" t="s">
        <v>9</v>
      </c>
      <c r="B2504" s="1" t="s">
        <v>6</v>
      </c>
      <c r="C2504" s="1" t="s">
        <v>7</v>
      </c>
      <c r="D2504" s="1" t="s">
        <v>10</v>
      </c>
      <c r="E2504" s="1" t="s">
        <v>11</v>
      </c>
      <c r="F2504" s="1" t="s">
        <v>12</v>
      </c>
      <c r="G2504" s="1" t="s">
        <v>13</v>
      </c>
      <c r="H2504" s="1" t="s">
        <v>7</v>
      </c>
      <c r="I2504" s="1" t="s">
        <v>14</v>
      </c>
      <c r="J2504" s="1" t="s">
        <v>258</v>
      </c>
      <c r="K2504" s="14" t="s">
        <v>125</v>
      </c>
      <c r="L2504" s="14" t="s">
        <v>12</v>
      </c>
      <c r="M2504" s="1" t="s">
        <v>13</v>
      </c>
      <c r="N2504" s="1" t="s">
        <v>15</v>
      </c>
      <c r="O2504" s="1" t="s">
        <v>16</v>
      </c>
      <c r="P2504" s="1" t="s">
        <v>18</v>
      </c>
      <c r="Q2504" s="1" t="s">
        <v>225</v>
      </c>
      <c r="R2504" s="1" t="s">
        <v>334</v>
      </c>
      <c r="S2504" s="1" t="s">
        <v>335</v>
      </c>
    </row>
    <row r="2506" spans="1:22" x14ac:dyDescent="0.2">
      <c r="D2506" s="2"/>
      <c r="E2506" t="s">
        <v>20</v>
      </c>
      <c r="I2506" s="5">
        <v>-12</v>
      </c>
      <c r="J2506" s="5"/>
      <c r="K2506" s="14"/>
      <c r="L2506" s="4"/>
    </row>
    <row r="2507" spans="1:22" x14ac:dyDescent="0.2">
      <c r="E2507" t="s">
        <v>21</v>
      </c>
      <c r="I2507" s="5">
        <v>-12</v>
      </c>
      <c r="J2507" s="5"/>
      <c r="L2507" s="1"/>
    </row>
    <row r="2508" spans="1:22" x14ac:dyDescent="0.2">
      <c r="D2508" s="2"/>
      <c r="E2508" t="s">
        <v>22</v>
      </c>
      <c r="I2508" s="5">
        <v>-15</v>
      </c>
      <c r="J2508" s="5"/>
    </row>
    <row r="2509" spans="1:22" x14ac:dyDescent="0.2">
      <c r="D2509" s="22" t="s">
        <v>643</v>
      </c>
      <c r="E2509" s="24" t="s">
        <v>461</v>
      </c>
      <c r="F2509" s="24"/>
      <c r="G2509" s="24"/>
      <c r="H2509" s="24"/>
      <c r="I2509" s="5"/>
      <c r="J2509" s="4"/>
      <c r="L2509" s="36">
        <v>96</v>
      </c>
      <c r="M2509" s="24">
        <v>92</v>
      </c>
      <c r="N2509" s="24">
        <v>69.599999999999994</v>
      </c>
      <c r="O2509" s="24">
        <v>124</v>
      </c>
      <c r="P2509" s="33">
        <f t="shared" ref="P2509:P2545" si="50">ROUND(((M2509-N2509)*113/O2509),1)</f>
        <v>20.399999999999999</v>
      </c>
      <c r="Q2509" s="4">
        <v>11.3</v>
      </c>
    </row>
    <row r="2510" spans="1:22" x14ac:dyDescent="0.2">
      <c r="D2510" s="22" t="s">
        <v>644</v>
      </c>
      <c r="E2510" s="24" t="s">
        <v>492</v>
      </c>
      <c r="F2510" s="24"/>
      <c r="G2510" s="24"/>
      <c r="H2510" s="24"/>
      <c r="I2510" s="5"/>
      <c r="J2510" s="4"/>
      <c r="L2510" s="36">
        <v>89</v>
      </c>
      <c r="M2510" s="24">
        <v>89</v>
      </c>
      <c r="N2510" s="24">
        <v>69.2</v>
      </c>
      <c r="O2510" s="24">
        <v>118</v>
      </c>
      <c r="P2510" s="33">
        <f t="shared" si="50"/>
        <v>19</v>
      </c>
      <c r="Q2510" s="4">
        <v>12.9</v>
      </c>
    </row>
    <row r="2511" spans="1:22" x14ac:dyDescent="0.2">
      <c r="D2511" s="22" t="s">
        <v>645</v>
      </c>
      <c r="E2511" s="24" t="s">
        <v>386</v>
      </c>
      <c r="F2511" s="24"/>
      <c r="G2511" s="24"/>
      <c r="H2511" s="24"/>
      <c r="I2511" s="5"/>
      <c r="J2511" s="4"/>
      <c r="L2511" s="36">
        <v>81</v>
      </c>
      <c r="M2511" s="24">
        <v>81</v>
      </c>
      <c r="N2511" s="24">
        <v>69</v>
      </c>
      <c r="O2511" s="24">
        <v>125</v>
      </c>
      <c r="P2511" s="33">
        <f t="shared" si="50"/>
        <v>10.8</v>
      </c>
      <c r="Q2511" s="4">
        <v>13.2</v>
      </c>
    </row>
    <row r="2512" spans="1:22" x14ac:dyDescent="0.2">
      <c r="D2512" s="22" t="s">
        <v>648</v>
      </c>
      <c r="E2512" s="24" t="s">
        <v>24</v>
      </c>
      <c r="F2512" s="24"/>
      <c r="G2512" s="24"/>
      <c r="H2512" s="24"/>
      <c r="I2512" s="5"/>
      <c r="J2512" s="5"/>
      <c r="L2512" s="36">
        <v>82</v>
      </c>
      <c r="M2512" s="24">
        <v>80</v>
      </c>
      <c r="N2512" s="24">
        <v>70</v>
      </c>
      <c r="O2512" s="24">
        <v>123</v>
      </c>
      <c r="P2512" s="33">
        <f t="shared" si="50"/>
        <v>9.1999999999999993</v>
      </c>
      <c r="Q2512" s="4">
        <v>13.8</v>
      </c>
    </row>
    <row r="2513" spans="4:17" x14ac:dyDescent="0.2">
      <c r="D2513" s="22" t="s">
        <v>652</v>
      </c>
      <c r="E2513" s="24" t="s">
        <v>461</v>
      </c>
      <c r="F2513" s="24"/>
      <c r="G2513" s="24"/>
      <c r="H2513" s="24"/>
      <c r="I2513" s="5"/>
      <c r="J2513" s="5"/>
      <c r="L2513" s="34">
        <v>83</v>
      </c>
      <c r="M2513" s="24">
        <v>83</v>
      </c>
      <c r="N2513" s="24">
        <v>69.599999999999994</v>
      </c>
      <c r="O2513" s="24">
        <v>124</v>
      </c>
      <c r="P2513" s="33">
        <f t="shared" si="50"/>
        <v>12.2</v>
      </c>
      <c r="Q2513" s="4">
        <v>14.2</v>
      </c>
    </row>
    <row r="2514" spans="4:17" x14ac:dyDescent="0.2">
      <c r="D2514" s="22" t="s">
        <v>654</v>
      </c>
      <c r="E2514" s="24" t="s">
        <v>26</v>
      </c>
      <c r="F2514" s="24"/>
      <c r="G2514" s="24"/>
      <c r="H2514" s="24"/>
      <c r="I2514" s="5"/>
      <c r="J2514" s="5"/>
      <c r="L2514" s="34">
        <v>83</v>
      </c>
      <c r="M2514" s="24">
        <v>83</v>
      </c>
      <c r="N2514" s="24">
        <v>70.2</v>
      </c>
      <c r="O2514" s="24">
        <v>128</v>
      </c>
      <c r="P2514" s="33">
        <f t="shared" si="50"/>
        <v>11.3</v>
      </c>
      <c r="Q2514" s="4">
        <v>15.1</v>
      </c>
    </row>
    <row r="2515" spans="4:17" x14ac:dyDescent="0.2">
      <c r="D2515" s="22" t="s">
        <v>656</v>
      </c>
      <c r="E2515" s="24" t="s">
        <v>386</v>
      </c>
      <c r="F2515" s="24"/>
      <c r="G2515" s="24"/>
      <c r="H2515" s="24"/>
      <c r="I2515" s="5"/>
      <c r="J2515" s="4"/>
      <c r="K2515" s="29"/>
      <c r="L2515" s="34">
        <v>87</v>
      </c>
      <c r="M2515" s="24">
        <v>86</v>
      </c>
      <c r="N2515" s="24">
        <v>69</v>
      </c>
      <c r="O2515" s="24">
        <v>125</v>
      </c>
      <c r="P2515" s="33">
        <f t="shared" si="50"/>
        <v>15.4</v>
      </c>
      <c r="Q2515" s="4">
        <v>15.6</v>
      </c>
    </row>
    <row r="2516" spans="4:17" x14ac:dyDescent="0.2">
      <c r="D2516" s="22" t="s">
        <v>659</v>
      </c>
      <c r="E2516" s="24" t="s">
        <v>365</v>
      </c>
      <c r="F2516" s="24"/>
      <c r="G2516" s="24"/>
      <c r="H2516" s="24"/>
      <c r="I2516" s="5"/>
      <c r="J2516" s="5"/>
      <c r="L2516" s="34">
        <v>93</v>
      </c>
      <c r="M2516" s="24">
        <v>93</v>
      </c>
      <c r="N2516" s="24">
        <v>69.8</v>
      </c>
      <c r="O2516" s="24">
        <v>135</v>
      </c>
      <c r="P2516" s="33">
        <f t="shared" si="50"/>
        <v>19.399999999999999</v>
      </c>
      <c r="Q2516" s="4">
        <v>17</v>
      </c>
    </row>
    <row r="2517" spans="4:17" x14ac:dyDescent="0.2">
      <c r="D2517" s="22" t="s">
        <v>660</v>
      </c>
      <c r="E2517" s="24" t="s">
        <v>184</v>
      </c>
      <c r="F2517" s="24"/>
      <c r="G2517" s="24"/>
      <c r="H2517" s="24"/>
      <c r="I2517" s="5"/>
      <c r="J2517" s="5"/>
      <c r="L2517" s="34">
        <v>88</v>
      </c>
      <c r="M2517" s="24">
        <v>87</v>
      </c>
      <c r="N2517" s="24">
        <v>69.3</v>
      </c>
      <c r="O2517" s="24">
        <v>123</v>
      </c>
      <c r="P2517" s="33">
        <f t="shared" si="50"/>
        <v>16.3</v>
      </c>
      <c r="Q2517" s="4">
        <v>17.100000000000001</v>
      </c>
    </row>
    <row r="2518" spans="4:17" x14ac:dyDescent="0.2">
      <c r="D2518" s="22" t="s">
        <v>664</v>
      </c>
      <c r="E2518" s="24" t="s">
        <v>23</v>
      </c>
      <c r="F2518" s="24"/>
      <c r="G2518" s="24"/>
      <c r="H2518" s="24"/>
      <c r="I2518" s="5"/>
      <c r="J2518" s="5"/>
      <c r="L2518" s="34">
        <v>87</v>
      </c>
      <c r="M2518" s="24">
        <v>87</v>
      </c>
      <c r="N2518" s="24">
        <v>69</v>
      </c>
      <c r="O2518" s="24">
        <v>126</v>
      </c>
      <c r="P2518" s="33">
        <f t="shared" si="50"/>
        <v>16.100000000000001</v>
      </c>
      <c r="Q2518" s="4">
        <v>17.100000000000001</v>
      </c>
    </row>
    <row r="2519" spans="4:17" x14ac:dyDescent="0.2">
      <c r="D2519" s="22" t="s">
        <v>665</v>
      </c>
      <c r="E2519" s="24" t="s">
        <v>492</v>
      </c>
      <c r="F2519" s="24"/>
      <c r="G2519" s="24"/>
      <c r="H2519" s="24"/>
      <c r="I2519" s="5"/>
      <c r="J2519" s="5"/>
      <c r="K2519" s="29"/>
      <c r="L2519" s="34">
        <v>87</v>
      </c>
      <c r="M2519" s="24">
        <v>87</v>
      </c>
      <c r="N2519" s="24">
        <v>69.2</v>
      </c>
      <c r="O2519" s="24">
        <v>118</v>
      </c>
      <c r="P2519" s="33">
        <f t="shared" si="50"/>
        <v>17</v>
      </c>
      <c r="Q2519" s="4">
        <v>17.5</v>
      </c>
    </row>
    <row r="2520" spans="4:17" x14ac:dyDescent="0.2">
      <c r="D2520" s="22" t="s">
        <v>671</v>
      </c>
      <c r="E2520" s="24" t="s">
        <v>26</v>
      </c>
      <c r="F2520" s="24"/>
      <c r="G2520" s="24"/>
      <c r="H2520" s="24"/>
      <c r="I2520" s="5"/>
      <c r="J2520" s="5"/>
      <c r="K2520" s="29"/>
      <c r="L2520" s="34">
        <v>86</v>
      </c>
      <c r="M2520" s="24">
        <v>86</v>
      </c>
      <c r="N2520" s="24">
        <v>70.2</v>
      </c>
      <c r="O2520" s="24">
        <v>128</v>
      </c>
      <c r="P2520" s="33">
        <f t="shared" si="50"/>
        <v>13.9</v>
      </c>
      <c r="Q2520" s="4">
        <v>18</v>
      </c>
    </row>
    <row r="2521" spans="4:17" x14ac:dyDescent="0.2">
      <c r="D2521" s="22" t="s">
        <v>675</v>
      </c>
      <c r="E2521" s="24" t="s">
        <v>461</v>
      </c>
      <c r="F2521" s="24"/>
      <c r="G2521" s="24"/>
      <c r="H2521" s="24"/>
      <c r="I2521" s="5"/>
      <c r="J2521" s="5"/>
      <c r="L2521" s="34">
        <v>92</v>
      </c>
      <c r="M2521" s="24">
        <v>90</v>
      </c>
      <c r="N2521" s="24">
        <v>69.599999999999994</v>
      </c>
      <c r="O2521" s="24">
        <v>124</v>
      </c>
      <c r="P2521" s="33">
        <f t="shared" si="50"/>
        <v>18.600000000000001</v>
      </c>
      <c r="Q2521" s="4">
        <v>18.399999999999999</v>
      </c>
    </row>
    <row r="2522" spans="4:17" x14ac:dyDescent="0.2">
      <c r="D2522" s="22" t="s">
        <v>678</v>
      </c>
      <c r="E2522" s="24" t="s">
        <v>24</v>
      </c>
      <c r="F2522" s="24"/>
      <c r="G2522" s="24"/>
      <c r="H2522" s="24"/>
      <c r="I2522" s="5"/>
      <c r="J2522" s="5"/>
      <c r="L2522" s="34">
        <v>78</v>
      </c>
      <c r="M2522" s="24">
        <v>78</v>
      </c>
      <c r="N2522" s="24">
        <v>70</v>
      </c>
      <c r="O2522" s="24">
        <v>123</v>
      </c>
      <c r="P2522" s="33">
        <f t="shared" si="50"/>
        <v>7.3</v>
      </c>
      <c r="Q2522" s="4">
        <v>18.899999999999999</v>
      </c>
    </row>
    <row r="2523" spans="4:17" x14ac:dyDescent="0.2">
      <c r="D2523" s="22" t="s">
        <v>680</v>
      </c>
      <c r="E2523" s="24" t="s">
        <v>461</v>
      </c>
      <c r="F2523" s="24"/>
      <c r="G2523" s="24"/>
      <c r="H2523" s="24"/>
      <c r="I2523" s="5"/>
      <c r="J2523" s="5"/>
      <c r="K2523" s="29"/>
      <c r="L2523" s="34">
        <v>95</v>
      </c>
      <c r="M2523" s="24">
        <v>92</v>
      </c>
      <c r="N2523" s="24">
        <v>69.599999999999994</v>
      </c>
      <c r="O2523" s="24">
        <v>124</v>
      </c>
      <c r="P2523" s="33">
        <f t="shared" si="50"/>
        <v>20.399999999999999</v>
      </c>
      <c r="Q2523" s="4">
        <v>19.2</v>
      </c>
    </row>
    <row r="2524" spans="4:17" x14ac:dyDescent="0.2">
      <c r="D2524" s="22" t="s">
        <v>681</v>
      </c>
      <c r="E2524" s="24" t="s">
        <v>492</v>
      </c>
      <c r="F2524" s="24"/>
      <c r="G2524" s="24"/>
      <c r="H2524" s="24"/>
      <c r="I2524" s="5"/>
      <c r="J2524" s="5"/>
      <c r="K2524" s="29"/>
      <c r="L2524" s="34">
        <v>86</v>
      </c>
      <c r="M2524" s="24">
        <v>86</v>
      </c>
      <c r="N2524" s="24">
        <v>69.2</v>
      </c>
      <c r="O2524" s="24">
        <v>118</v>
      </c>
      <c r="P2524" s="33">
        <f t="shared" si="50"/>
        <v>16.100000000000001</v>
      </c>
      <c r="Q2524" s="4">
        <v>19.2</v>
      </c>
    </row>
    <row r="2525" spans="4:17" x14ac:dyDescent="0.2">
      <c r="D2525" s="22" t="s">
        <v>682</v>
      </c>
      <c r="E2525" s="24" t="s">
        <v>608</v>
      </c>
      <c r="F2525" s="24"/>
      <c r="G2525" s="24"/>
      <c r="H2525" s="24"/>
      <c r="I2525" s="5"/>
      <c r="J2525" s="5"/>
      <c r="K2525" s="29"/>
      <c r="L2525" s="34">
        <v>98</v>
      </c>
      <c r="M2525" s="24">
        <v>96</v>
      </c>
      <c r="N2525" s="24">
        <v>69.400000000000006</v>
      </c>
      <c r="O2525" s="24">
        <v>130</v>
      </c>
      <c r="P2525" s="33">
        <f t="shared" si="50"/>
        <v>23.1</v>
      </c>
      <c r="Q2525" s="4">
        <v>20.9</v>
      </c>
    </row>
    <row r="2526" spans="4:17" x14ac:dyDescent="0.2">
      <c r="D2526" s="22" t="s">
        <v>683</v>
      </c>
      <c r="E2526" s="24" t="s">
        <v>23</v>
      </c>
      <c r="F2526" s="24"/>
      <c r="G2526" s="24"/>
      <c r="H2526" s="24"/>
      <c r="I2526" s="5"/>
      <c r="J2526" s="5"/>
      <c r="L2526" s="34">
        <v>84</v>
      </c>
      <c r="M2526" s="24">
        <v>84</v>
      </c>
      <c r="N2526" s="24">
        <v>68.900000000000006</v>
      </c>
      <c r="O2526" s="24">
        <v>126</v>
      </c>
      <c r="P2526" s="33">
        <f t="shared" si="50"/>
        <v>13.5</v>
      </c>
      <c r="Q2526" s="4">
        <v>21</v>
      </c>
    </row>
    <row r="2527" spans="4:17" x14ac:dyDescent="0.2">
      <c r="D2527" s="22" t="s">
        <v>684</v>
      </c>
      <c r="E2527" s="24" t="s">
        <v>461</v>
      </c>
      <c r="F2527" s="24"/>
      <c r="G2527" s="24"/>
      <c r="H2527" s="24"/>
      <c r="I2527" s="5"/>
      <c r="J2527" s="5"/>
      <c r="L2527" s="34">
        <v>89</v>
      </c>
      <c r="M2527" s="24">
        <v>89</v>
      </c>
      <c r="N2527" s="24">
        <v>69.599999999999994</v>
      </c>
      <c r="O2527" s="24">
        <v>124</v>
      </c>
      <c r="P2527" s="33">
        <f t="shared" si="50"/>
        <v>17.7</v>
      </c>
      <c r="Q2527" s="4">
        <v>21.5</v>
      </c>
    </row>
    <row r="2528" spans="4:17" x14ac:dyDescent="0.2">
      <c r="D2528" s="22" t="s">
        <v>685</v>
      </c>
      <c r="E2528" s="24" t="s">
        <v>492</v>
      </c>
      <c r="F2528" s="24"/>
      <c r="G2528" s="24"/>
      <c r="H2528" s="24"/>
      <c r="I2528" s="5"/>
      <c r="J2528" s="5"/>
      <c r="L2528" s="34">
        <v>85</v>
      </c>
      <c r="M2528" s="24">
        <v>85</v>
      </c>
      <c r="N2528" s="24">
        <v>69.2</v>
      </c>
      <c r="O2528" s="24">
        <v>118</v>
      </c>
      <c r="P2528" s="33">
        <f t="shared" si="50"/>
        <v>15.1</v>
      </c>
      <c r="Q2528" s="4">
        <v>22.6</v>
      </c>
    </row>
    <row r="2529" spans="1:22" x14ac:dyDescent="0.2">
      <c r="A2529">
        <v>1</v>
      </c>
      <c r="B2529">
        <v>1</v>
      </c>
      <c r="C2529">
        <v>1</v>
      </c>
      <c r="D2529" s="22" t="s">
        <v>820</v>
      </c>
      <c r="E2529" s="24" t="s">
        <v>492</v>
      </c>
      <c r="F2529" s="24">
        <v>90</v>
      </c>
      <c r="G2529" s="24">
        <v>90</v>
      </c>
      <c r="H2529" s="24">
        <v>78</v>
      </c>
      <c r="I2529" s="5">
        <v>-3.5</v>
      </c>
      <c r="J2529" s="4"/>
      <c r="K2529" s="29"/>
      <c r="L2529" s="34">
        <v>90</v>
      </c>
      <c r="M2529" s="24">
        <v>90</v>
      </c>
      <c r="N2529" s="24">
        <v>69.2</v>
      </c>
      <c r="O2529" s="24">
        <v>118</v>
      </c>
      <c r="P2529" s="33">
        <f t="shared" si="50"/>
        <v>19.899999999999999</v>
      </c>
      <c r="Q2529" s="4"/>
      <c r="R2529" s="24"/>
      <c r="S2529" s="4"/>
      <c r="T2529" t="s">
        <v>343</v>
      </c>
      <c r="U2529" t="s">
        <v>385</v>
      </c>
      <c r="V2529" t="s">
        <v>434</v>
      </c>
    </row>
    <row r="2530" spans="1:22" x14ac:dyDescent="0.2">
      <c r="A2530">
        <v>2</v>
      </c>
      <c r="B2530">
        <v>2</v>
      </c>
      <c r="C2530">
        <v>2</v>
      </c>
      <c r="D2530" s="22" t="s">
        <v>847</v>
      </c>
      <c r="E2530" s="24" t="s">
        <v>848</v>
      </c>
      <c r="F2530" s="24">
        <v>92</v>
      </c>
      <c r="G2530" s="24">
        <v>91</v>
      </c>
      <c r="H2530" s="24">
        <v>79</v>
      </c>
      <c r="I2530" s="5">
        <v>-3</v>
      </c>
      <c r="J2530" s="5"/>
      <c r="K2530" s="13" t="s">
        <v>852</v>
      </c>
      <c r="L2530" s="36">
        <v>92</v>
      </c>
      <c r="M2530" s="24">
        <v>91</v>
      </c>
      <c r="N2530" s="24">
        <v>69.3</v>
      </c>
      <c r="O2530" s="24">
        <v>123</v>
      </c>
      <c r="P2530" s="33">
        <f t="shared" si="50"/>
        <v>19.899999999999999</v>
      </c>
      <c r="Q2530" s="4"/>
      <c r="R2530" s="24"/>
      <c r="S2530" s="4"/>
      <c r="T2530" t="s">
        <v>346</v>
      </c>
      <c r="U2530" t="s">
        <v>562</v>
      </c>
      <c r="V2530" t="s">
        <v>356</v>
      </c>
    </row>
    <row r="2531" spans="1:22" x14ac:dyDescent="0.2">
      <c r="A2531">
        <v>3</v>
      </c>
      <c r="B2531">
        <v>3</v>
      </c>
      <c r="C2531">
        <v>3</v>
      </c>
      <c r="D2531" s="22" t="s">
        <v>853</v>
      </c>
      <c r="E2531" s="24" t="s">
        <v>23</v>
      </c>
      <c r="F2531" s="24">
        <v>95</v>
      </c>
      <c r="G2531" s="24">
        <v>95</v>
      </c>
      <c r="H2531" s="24">
        <v>82</v>
      </c>
      <c r="I2531" s="5">
        <v>-16.850000000000001</v>
      </c>
      <c r="J2531" s="5"/>
      <c r="L2531" s="36">
        <v>95</v>
      </c>
      <c r="M2531" s="24">
        <v>95</v>
      </c>
      <c r="N2531" s="24">
        <v>68.900000000000006</v>
      </c>
      <c r="O2531" s="24">
        <v>126</v>
      </c>
      <c r="P2531" s="33">
        <f t="shared" si="50"/>
        <v>23.4</v>
      </c>
      <c r="Q2531" s="24"/>
      <c r="R2531" s="24"/>
      <c r="S2531" s="4"/>
      <c r="T2531" s="24" t="s">
        <v>345</v>
      </c>
      <c r="U2531" s="24" t="s">
        <v>860</v>
      </c>
    </row>
    <row r="2532" spans="1:22" x14ac:dyDescent="0.2">
      <c r="A2532">
        <v>4</v>
      </c>
      <c r="B2532">
        <v>4</v>
      </c>
      <c r="C2532">
        <v>4</v>
      </c>
      <c r="D2532" s="22" t="s">
        <v>862</v>
      </c>
      <c r="E2532" s="24" t="s">
        <v>184</v>
      </c>
      <c r="F2532" s="24">
        <v>85</v>
      </c>
      <c r="G2532" s="24">
        <v>85</v>
      </c>
      <c r="H2532" s="24">
        <v>72</v>
      </c>
      <c r="I2532" s="5">
        <v>-6</v>
      </c>
      <c r="J2532" s="5"/>
      <c r="K2532" s="29"/>
      <c r="L2532" s="36">
        <v>85</v>
      </c>
      <c r="M2532" s="24">
        <v>85</v>
      </c>
      <c r="N2532" s="24">
        <v>69.3</v>
      </c>
      <c r="O2532" s="24">
        <v>123</v>
      </c>
      <c r="P2532" s="33">
        <f t="shared" si="50"/>
        <v>14.4</v>
      </c>
      <c r="Q2532" s="24"/>
      <c r="R2532" s="24"/>
      <c r="S2532" s="4"/>
      <c r="T2532" s="24" t="s">
        <v>376</v>
      </c>
      <c r="U2532" s="24" t="s">
        <v>707</v>
      </c>
      <c r="V2532" t="s">
        <v>342</v>
      </c>
    </row>
    <row r="2533" spans="1:22" x14ac:dyDescent="0.2">
      <c r="A2533">
        <v>5</v>
      </c>
      <c r="B2533">
        <v>5</v>
      </c>
      <c r="C2533">
        <v>5</v>
      </c>
      <c r="D2533" s="22" t="s">
        <v>865</v>
      </c>
      <c r="E2533" s="24" t="s">
        <v>24</v>
      </c>
      <c r="F2533" s="24">
        <v>84</v>
      </c>
      <c r="G2533" s="24">
        <v>84</v>
      </c>
      <c r="H2533" s="24">
        <v>71</v>
      </c>
      <c r="I2533" s="5">
        <v>-10.5</v>
      </c>
      <c r="J2533" s="5"/>
      <c r="L2533" s="35">
        <v>84</v>
      </c>
      <c r="M2533" s="24">
        <v>84</v>
      </c>
      <c r="N2533" s="24">
        <v>70</v>
      </c>
      <c r="O2533" s="24">
        <v>123</v>
      </c>
      <c r="P2533" s="33">
        <f t="shared" si="50"/>
        <v>12.9</v>
      </c>
      <c r="Q2533" s="24"/>
      <c r="R2533" s="24"/>
      <c r="S2533" s="4"/>
      <c r="T2533" s="24" t="s">
        <v>384</v>
      </c>
      <c r="U2533" s="24" t="s">
        <v>662</v>
      </c>
      <c r="V2533" t="s">
        <v>348</v>
      </c>
    </row>
    <row r="2534" spans="1:22" x14ac:dyDescent="0.2">
      <c r="A2534">
        <v>6</v>
      </c>
      <c r="B2534">
        <v>6</v>
      </c>
      <c r="C2534">
        <v>6</v>
      </c>
      <c r="D2534" s="22" t="s">
        <v>877</v>
      </c>
      <c r="E2534" s="24" t="s">
        <v>461</v>
      </c>
      <c r="F2534" s="24">
        <v>83</v>
      </c>
      <c r="G2534" s="24">
        <v>83</v>
      </c>
      <c r="H2534" s="24">
        <v>70</v>
      </c>
      <c r="I2534" s="5">
        <v>7.3</v>
      </c>
      <c r="J2534" s="5"/>
      <c r="L2534" s="35">
        <v>83</v>
      </c>
      <c r="M2534" s="24">
        <v>83</v>
      </c>
      <c r="N2534" s="24">
        <v>69.599999999999994</v>
      </c>
      <c r="O2534" s="24">
        <v>124</v>
      </c>
      <c r="P2534" s="33">
        <f t="shared" si="50"/>
        <v>12.2</v>
      </c>
      <c r="Q2534" s="24"/>
      <c r="R2534" s="24"/>
      <c r="S2534" s="4"/>
      <c r="T2534" s="24" t="s">
        <v>375</v>
      </c>
      <c r="U2534" s="24" t="s">
        <v>441</v>
      </c>
      <c r="V2534" t="s">
        <v>377</v>
      </c>
    </row>
    <row r="2535" spans="1:22" x14ac:dyDescent="0.2">
      <c r="A2535">
        <v>7</v>
      </c>
      <c r="B2535">
        <v>7</v>
      </c>
      <c r="C2535">
        <v>7</v>
      </c>
      <c r="D2535" s="22" t="s">
        <v>880</v>
      </c>
      <c r="E2535" s="24" t="s">
        <v>26</v>
      </c>
      <c r="F2535" s="24">
        <v>82</v>
      </c>
      <c r="G2535" s="24">
        <v>82</v>
      </c>
      <c r="H2535" s="24">
        <v>69</v>
      </c>
      <c r="I2535" s="5">
        <v>58.15</v>
      </c>
      <c r="J2535" s="4">
        <v>2.5</v>
      </c>
      <c r="K2535" s="13" t="s">
        <v>881</v>
      </c>
      <c r="L2535" s="36">
        <v>82</v>
      </c>
      <c r="M2535" s="24">
        <v>82</v>
      </c>
      <c r="N2535" s="24">
        <v>70.2</v>
      </c>
      <c r="O2535" s="24">
        <v>128</v>
      </c>
      <c r="P2535" s="33">
        <f t="shared" si="50"/>
        <v>10.4</v>
      </c>
      <c r="Q2535" s="24"/>
      <c r="R2535" s="24"/>
      <c r="S2535" s="4"/>
      <c r="T2535" s="24" t="s">
        <v>722</v>
      </c>
      <c r="U2535" s="24" t="s">
        <v>743</v>
      </c>
      <c r="V2535" t="s">
        <v>373</v>
      </c>
    </row>
    <row r="2536" spans="1:22" x14ac:dyDescent="0.2">
      <c r="A2536">
        <v>8</v>
      </c>
      <c r="B2536">
        <v>8</v>
      </c>
      <c r="C2536">
        <v>8</v>
      </c>
      <c r="D2536" s="22" t="s">
        <v>889</v>
      </c>
      <c r="E2536" s="24" t="s">
        <v>461</v>
      </c>
      <c r="F2536" s="24">
        <v>95</v>
      </c>
      <c r="G2536" s="24">
        <v>91</v>
      </c>
      <c r="H2536" s="24">
        <v>81</v>
      </c>
      <c r="I2536" s="5">
        <v>-20</v>
      </c>
      <c r="J2536" s="5"/>
      <c r="L2536" s="34">
        <v>95</v>
      </c>
      <c r="M2536" s="24">
        <v>91</v>
      </c>
      <c r="N2536" s="24">
        <v>69.599999999999994</v>
      </c>
      <c r="O2536" s="24">
        <v>124</v>
      </c>
      <c r="P2536" s="33">
        <f t="shared" si="50"/>
        <v>19.5</v>
      </c>
      <c r="Q2536" s="24"/>
      <c r="R2536" s="24"/>
      <c r="S2536" s="4"/>
      <c r="T2536" s="24" t="s">
        <v>699</v>
      </c>
      <c r="U2536" s="24" t="s">
        <v>344</v>
      </c>
      <c r="V2536" t="s">
        <v>706</v>
      </c>
    </row>
    <row r="2537" spans="1:22" x14ac:dyDescent="0.2">
      <c r="A2537">
        <v>9</v>
      </c>
      <c r="B2537">
        <v>9</v>
      </c>
      <c r="C2537">
        <v>9</v>
      </c>
      <c r="D2537" s="22" t="s">
        <v>892</v>
      </c>
      <c r="E2537" s="24" t="s">
        <v>492</v>
      </c>
      <c r="F2537" s="24">
        <v>90</v>
      </c>
      <c r="G2537" s="24">
        <v>90</v>
      </c>
      <c r="H2537" s="24">
        <v>77</v>
      </c>
      <c r="I2537" s="5">
        <v>-17.7</v>
      </c>
      <c r="J2537" s="5"/>
      <c r="K2537" s="29"/>
      <c r="L2537" s="36">
        <v>90</v>
      </c>
      <c r="M2537" s="24">
        <v>90</v>
      </c>
      <c r="N2537" s="24">
        <v>69.2</v>
      </c>
      <c r="O2537" s="24">
        <v>118</v>
      </c>
      <c r="P2537" s="33">
        <f t="shared" si="50"/>
        <v>19.899999999999999</v>
      </c>
      <c r="Q2537" s="24"/>
      <c r="R2537" s="24"/>
      <c r="S2537" s="4"/>
      <c r="T2537" s="24" t="s">
        <v>387</v>
      </c>
      <c r="U2537" s="24" t="s">
        <v>397</v>
      </c>
      <c r="V2537" t="s">
        <v>370</v>
      </c>
    </row>
    <row r="2538" spans="1:22" x14ac:dyDescent="0.2">
      <c r="A2538">
        <v>10</v>
      </c>
      <c r="B2538">
        <v>10</v>
      </c>
      <c r="C2538">
        <v>10</v>
      </c>
      <c r="D2538" s="22" t="s">
        <v>898</v>
      </c>
      <c r="E2538" s="24" t="s">
        <v>184</v>
      </c>
      <c r="F2538" s="24">
        <v>84</v>
      </c>
      <c r="G2538" s="24">
        <v>84</v>
      </c>
      <c r="H2538" s="24">
        <v>70</v>
      </c>
      <c r="I2538" s="5">
        <v>6.45</v>
      </c>
      <c r="J2538" s="5"/>
      <c r="K2538" s="29"/>
      <c r="L2538" s="36">
        <v>84</v>
      </c>
      <c r="M2538" s="24">
        <v>84</v>
      </c>
      <c r="N2538" s="24">
        <v>69.3</v>
      </c>
      <c r="O2538" s="24">
        <v>123</v>
      </c>
      <c r="P2538" s="33">
        <f t="shared" si="50"/>
        <v>13.5</v>
      </c>
      <c r="Q2538" s="24"/>
      <c r="R2538" s="24"/>
      <c r="S2538" s="4"/>
      <c r="T2538" s="24" t="s">
        <v>465</v>
      </c>
      <c r="U2538" s="24" t="s">
        <v>721</v>
      </c>
    </row>
    <row r="2539" spans="1:22" x14ac:dyDescent="0.2">
      <c r="A2539">
        <v>11</v>
      </c>
      <c r="B2539">
        <v>11</v>
      </c>
      <c r="C2539">
        <v>11</v>
      </c>
      <c r="D2539" s="22" t="s">
        <v>902</v>
      </c>
      <c r="E2539" s="24" t="s">
        <v>184</v>
      </c>
      <c r="F2539" s="24">
        <v>91</v>
      </c>
      <c r="G2539" s="24">
        <v>90</v>
      </c>
      <c r="H2539" s="24">
        <v>78</v>
      </c>
      <c r="I2539" s="5">
        <v>-16.25</v>
      </c>
      <c r="J2539" s="4"/>
      <c r="L2539" s="36">
        <v>91</v>
      </c>
      <c r="M2539" s="24">
        <v>90</v>
      </c>
      <c r="N2539" s="24">
        <v>69.3</v>
      </c>
      <c r="O2539" s="24">
        <v>123</v>
      </c>
      <c r="P2539" s="33">
        <f t="shared" si="50"/>
        <v>19</v>
      </c>
      <c r="Q2539" s="24"/>
      <c r="R2539" s="24"/>
      <c r="S2539" s="4"/>
      <c r="T2539" s="24" t="s">
        <v>372</v>
      </c>
      <c r="U2539" s="24" t="s">
        <v>351</v>
      </c>
      <c r="V2539" t="s">
        <v>720</v>
      </c>
    </row>
    <row r="2540" spans="1:22" x14ac:dyDescent="0.2">
      <c r="A2540">
        <v>12</v>
      </c>
      <c r="B2540">
        <v>12</v>
      </c>
      <c r="C2540">
        <v>12</v>
      </c>
      <c r="D2540" s="22" t="s">
        <v>906</v>
      </c>
      <c r="E2540" s="24" t="s">
        <v>23</v>
      </c>
      <c r="F2540" s="24">
        <v>90</v>
      </c>
      <c r="G2540" s="24">
        <v>90</v>
      </c>
      <c r="H2540" s="24">
        <v>76</v>
      </c>
      <c r="I2540" s="5">
        <v>-14.75</v>
      </c>
      <c r="J2540" s="5"/>
      <c r="K2540" s="29"/>
      <c r="L2540" s="36">
        <v>90</v>
      </c>
      <c r="M2540" s="24">
        <v>90</v>
      </c>
      <c r="N2540" s="24">
        <v>68.900000000000006</v>
      </c>
      <c r="O2540" s="24">
        <v>126</v>
      </c>
      <c r="P2540" s="33">
        <f t="shared" si="50"/>
        <v>18.899999999999999</v>
      </c>
      <c r="Q2540" s="24"/>
      <c r="R2540" s="24"/>
      <c r="S2540" s="4"/>
      <c r="T2540" s="24" t="s">
        <v>915</v>
      </c>
      <c r="U2540" s="24" t="s">
        <v>738</v>
      </c>
      <c r="V2540" s="24" t="s">
        <v>460</v>
      </c>
    </row>
    <row r="2541" spans="1:22" x14ac:dyDescent="0.2">
      <c r="A2541">
        <v>13</v>
      </c>
      <c r="B2541">
        <v>13</v>
      </c>
      <c r="C2541">
        <v>13</v>
      </c>
      <c r="D2541" s="22" t="s">
        <v>926</v>
      </c>
      <c r="E2541" s="24" t="s">
        <v>24</v>
      </c>
      <c r="F2541" s="24">
        <v>85</v>
      </c>
      <c r="G2541" s="24">
        <v>85</v>
      </c>
      <c r="H2541" s="24">
        <v>72</v>
      </c>
      <c r="I2541" s="5">
        <v>-13.5</v>
      </c>
      <c r="J2541" s="5"/>
      <c r="L2541" s="36">
        <v>85</v>
      </c>
      <c r="M2541" s="24">
        <v>85</v>
      </c>
      <c r="N2541" s="24">
        <v>70</v>
      </c>
      <c r="O2541" s="24">
        <v>123</v>
      </c>
      <c r="P2541" s="33">
        <f t="shared" si="50"/>
        <v>13.8</v>
      </c>
      <c r="Q2541" s="24"/>
      <c r="R2541" s="24"/>
      <c r="S2541" s="4"/>
      <c r="T2541" s="24" t="s">
        <v>890</v>
      </c>
      <c r="U2541" s="24" t="s">
        <v>718</v>
      </c>
    </row>
    <row r="2542" spans="1:22" x14ac:dyDescent="0.2">
      <c r="A2542">
        <v>14</v>
      </c>
      <c r="B2542">
        <v>14</v>
      </c>
      <c r="C2542">
        <v>14</v>
      </c>
      <c r="D2542" s="22" t="s">
        <v>933</v>
      </c>
      <c r="E2542" s="24" t="s">
        <v>492</v>
      </c>
      <c r="F2542" s="24">
        <v>87</v>
      </c>
      <c r="G2542" s="24">
        <v>87</v>
      </c>
      <c r="H2542" s="24">
        <v>74</v>
      </c>
      <c r="I2542" s="5">
        <v>-17</v>
      </c>
      <c r="J2542" s="5"/>
      <c r="L2542" s="36">
        <v>87</v>
      </c>
      <c r="M2542" s="24">
        <v>87</v>
      </c>
      <c r="N2542" s="24">
        <v>69.2</v>
      </c>
      <c r="O2542" s="24">
        <v>118</v>
      </c>
      <c r="P2542" s="33">
        <f t="shared" si="50"/>
        <v>17</v>
      </c>
      <c r="Q2542" s="24"/>
      <c r="R2542" s="24"/>
      <c r="S2542" s="4"/>
      <c r="T2542" s="24" t="s">
        <v>788</v>
      </c>
      <c r="U2542" s="24" t="s">
        <v>709</v>
      </c>
      <c r="V2542" s="24"/>
    </row>
    <row r="2543" spans="1:22" x14ac:dyDescent="0.2">
      <c r="A2543">
        <v>15</v>
      </c>
      <c r="B2543">
        <v>15</v>
      </c>
      <c r="C2543">
        <v>15</v>
      </c>
      <c r="D2543" s="22" t="s">
        <v>941</v>
      </c>
      <c r="E2543" s="24" t="s">
        <v>492</v>
      </c>
      <c r="F2543" s="24">
        <v>84</v>
      </c>
      <c r="G2543" s="24">
        <v>84</v>
      </c>
      <c r="H2543" s="24">
        <v>70</v>
      </c>
      <c r="I2543" s="5">
        <v>14.5</v>
      </c>
      <c r="J2543" s="4"/>
      <c r="L2543" s="36">
        <v>84</v>
      </c>
      <c r="M2543" s="24">
        <v>84</v>
      </c>
      <c r="N2543" s="24">
        <v>69.2</v>
      </c>
      <c r="O2543" s="24">
        <v>118</v>
      </c>
      <c r="P2543" s="33">
        <f t="shared" si="50"/>
        <v>14.2</v>
      </c>
      <c r="Q2543" s="24"/>
      <c r="R2543" s="24"/>
      <c r="S2543" s="4"/>
      <c r="T2543" s="24" t="s">
        <v>961</v>
      </c>
      <c r="U2543" s="24" t="s">
        <v>962</v>
      </c>
      <c r="V2543" s="24" t="s">
        <v>963</v>
      </c>
    </row>
    <row r="2544" spans="1:22" x14ac:dyDescent="0.2">
      <c r="A2544">
        <v>16</v>
      </c>
      <c r="B2544">
        <v>16</v>
      </c>
      <c r="C2544">
        <v>16</v>
      </c>
      <c r="D2544" s="22" t="s">
        <v>982</v>
      </c>
      <c r="E2544" s="24" t="s">
        <v>24</v>
      </c>
      <c r="F2544" s="24">
        <v>85</v>
      </c>
      <c r="G2544" s="24">
        <v>85</v>
      </c>
      <c r="H2544" s="24">
        <v>71</v>
      </c>
      <c r="I2544" s="5">
        <v>-20</v>
      </c>
      <c r="J2544" s="5"/>
      <c r="K2544" s="13" t="s">
        <v>994</v>
      </c>
      <c r="L2544" s="36">
        <v>85</v>
      </c>
      <c r="M2544" s="24">
        <v>85</v>
      </c>
      <c r="N2544" s="24">
        <v>70</v>
      </c>
      <c r="O2544" s="24">
        <v>123</v>
      </c>
      <c r="P2544" s="33">
        <f t="shared" si="50"/>
        <v>13.8</v>
      </c>
      <c r="Q2544" s="24"/>
      <c r="R2544" s="24"/>
      <c r="S2544" s="4"/>
      <c r="T2544" s="24" t="s">
        <v>717</v>
      </c>
      <c r="U2544" s="24" t="s">
        <v>745</v>
      </c>
      <c r="V2544" s="24" t="s">
        <v>764</v>
      </c>
    </row>
    <row r="2545" spans="1:22" x14ac:dyDescent="0.2">
      <c r="A2545">
        <v>17</v>
      </c>
      <c r="B2545">
        <v>17</v>
      </c>
      <c r="C2545">
        <v>17</v>
      </c>
      <c r="D2545" s="22" t="s">
        <v>976</v>
      </c>
      <c r="E2545" s="24" t="s">
        <v>184</v>
      </c>
      <c r="F2545" s="24">
        <v>84</v>
      </c>
      <c r="G2545" s="24">
        <v>84</v>
      </c>
      <c r="H2545" s="24">
        <v>70</v>
      </c>
      <c r="I2545" s="5">
        <v>26</v>
      </c>
      <c r="J2545" s="5"/>
      <c r="K2545" s="15"/>
      <c r="L2545" s="34">
        <v>84</v>
      </c>
      <c r="M2545" s="18">
        <v>84</v>
      </c>
      <c r="N2545" s="4">
        <v>69.3</v>
      </c>
      <c r="O2545" s="18">
        <v>123</v>
      </c>
      <c r="P2545" s="33">
        <f t="shared" si="50"/>
        <v>13.5</v>
      </c>
      <c r="Q2545" s="24"/>
      <c r="R2545" s="24"/>
      <c r="S2545" s="4"/>
      <c r="T2545" s="24" t="s">
        <v>581</v>
      </c>
      <c r="U2545" s="24" t="s">
        <v>374</v>
      </c>
      <c r="V2545" s="24" t="s">
        <v>893</v>
      </c>
    </row>
    <row r="2546" spans="1:22" x14ac:dyDescent="0.2">
      <c r="A2546">
        <v>18</v>
      </c>
      <c r="B2546">
        <v>18</v>
      </c>
      <c r="C2546">
        <v>18</v>
      </c>
      <c r="D2546" s="22" t="s">
        <v>977</v>
      </c>
      <c r="E2546" s="24" t="s">
        <v>185</v>
      </c>
      <c r="F2546" s="24">
        <v>90</v>
      </c>
      <c r="G2546" s="24">
        <v>88</v>
      </c>
      <c r="H2546" s="24">
        <v>76</v>
      </c>
      <c r="I2546" s="5">
        <v>-5.35</v>
      </c>
      <c r="J2546" s="5"/>
      <c r="K2546" s="48"/>
      <c r="L2546" s="22">
        <v>90</v>
      </c>
      <c r="M2546" s="24">
        <v>88</v>
      </c>
      <c r="N2546" s="24">
        <v>69</v>
      </c>
      <c r="O2546" s="24">
        <v>123</v>
      </c>
      <c r="P2546" s="33">
        <f t="shared" ref="P2546:P2569" si="51">ROUND(((M2546-N2546)*113/O2546),1)</f>
        <v>17.5</v>
      </c>
      <c r="Q2546" s="24"/>
      <c r="R2546" s="24"/>
      <c r="S2546" s="4"/>
      <c r="T2546" s="24" t="s">
        <v>802</v>
      </c>
      <c r="U2546" s="24" t="s">
        <v>755</v>
      </c>
      <c r="V2546" s="24" t="s">
        <v>773</v>
      </c>
    </row>
    <row r="2547" spans="1:22" x14ac:dyDescent="0.2">
      <c r="A2547">
        <v>19</v>
      </c>
      <c r="B2547">
        <v>19</v>
      </c>
      <c r="C2547">
        <v>19</v>
      </c>
      <c r="D2547" s="22" t="s">
        <v>988</v>
      </c>
      <c r="E2547" s="24" t="s">
        <v>185</v>
      </c>
      <c r="F2547" s="24">
        <v>85</v>
      </c>
      <c r="G2547" s="24">
        <v>85</v>
      </c>
      <c r="H2547" s="24">
        <v>71</v>
      </c>
      <c r="I2547" s="5">
        <v>18.3</v>
      </c>
      <c r="J2547" s="5"/>
      <c r="L2547" s="36">
        <v>85</v>
      </c>
      <c r="M2547" s="24">
        <v>85</v>
      </c>
      <c r="N2547" s="24">
        <v>69</v>
      </c>
      <c r="O2547" s="24">
        <v>123</v>
      </c>
      <c r="P2547" s="33">
        <f t="shared" si="51"/>
        <v>14.7</v>
      </c>
      <c r="Q2547" s="24"/>
      <c r="R2547" s="24"/>
      <c r="S2547" s="4"/>
      <c r="T2547" s="24" t="s">
        <v>786</v>
      </c>
      <c r="U2547" s="24"/>
    </row>
    <row r="2548" spans="1:22" x14ac:dyDescent="0.2">
      <c r="A2548">
        <v>20</v>
      </c>
      <c r="B2548">
        <v>20</v>
      </c>
      <c r="C2548">
        <v>20</v>
      </c>
      <c r="D2548" s="22" t="s">
        <v>987</v>
      </c>
      <c r="E2548" s="24" t="s">
        <v>461</v>
      </c>
      <c r="F2548" s="24">
        <v>79</v>
      </c>
      <c r="G2548" s="24">
        <v>79</v>
      </c>
      <c r="H2548" s="24">
        <v>65</v>
      </c>
      <c r="I2548" s="5">
        <v>49</v>
      </c>
      <c r="J2548" s="4">
        <v>2</v>
      </c>
      <c r="K2548" s="13" t="s">
        <v>1158</v>
      </c>
      <c r="L2548" s="36">
        <v>79</v>
      </c>
      <c r="M2548" s="24">
        <v>79</v>
      </c>
      <c r="N2548" s="24">
        <v>69.599999999999994</v>
      </c>
      <c r="O2548" s="24">
        <v>124</v>
      </c>
      <c r="P2548" s="33">
        <f t="shared" si="51"/>
        <v>8.6</v>
      </c>
      <c r="Q2548" s="24"/>
      <c r="R2548" s="24"/>
      <c r="S2548" s="4"/>
      <c r="T2548" s="24" t="s">
        <v>580</v>
      </c>
      <c r="U2548" s="24" t="s">
        <v>917</v>
      </c>
      <c r="V2548" t="s">
        <v>382</v>
      </c>
    </row>
    <row r="2549" spans="1:22" x14ac:dyDescent="0.2">
      <c r="A2549">
        <v>21</v>
      </c>
      <c r="B2549">
        <v>21</v>
      </c>
      <c r="C2549">
        <v>21</v>
      </c>
      <c r="D2549" s="22" t="s">
        <v>1026</v>
      </c>
      <c r="E2549" s="24" t="s">
        <v>492</v>
      </c>
      <c r="F2549" s="24">
        <v>85</v>
      </c>
      <c r="G2549" s="24">
        <v>85</v>
      </c>
      <c r="H2549" s="24">
        <v>72</v>
      </c>
      <c r="I2549" s="5">
        <v>-4.75</v>
      </c>
      <c r="J2549" s="5"/>
      <c r="L2549" s="36">
        <v>85</v>
      </c>
      <c r="M2549" s="24">
        <v>85</v>
      </c>
      <c r="N2549" s="24">
        <v>69.2</v>
      </c>
      <c r="O2549" s="24">
        <v>118</v>
      </c>
      <c r="P2549" s="33">
        <f t="shared" si="51"/>
        <v>15.1</v>
      </c>
      <c r="Q2549" s="24"/>
      <c r="R2549" s="24"/>
      <c r="S2549" s="4"/>
      <c r="T2549" s="24" t="s">
        <v>398</v>
      </c>
      <c r="U2549" s="24" t="s">
        <v>551</v>
      </c>
      <c r="V2549" t="s">
        <v>769</v>
      </c>
    </row>
    <row r="2550" spans="1:22" x14ac:dyDescent="0.2">
      <c r="A2550">
        <v>22</v>
      </c>
      <c r="B2550">
        <v>22</v>
      </c>
      <c r="C2550">
        <v>22</v>
      </c>
      <c r="D2550" s="22" t="s">
        <v>1041</v>
      </c>
      <c r="E2550" s="24" t="s">
        <v>186</v>
      </c>
      <c r="F2550" s="24">
        <v>90</v>
      </c>
      <c r="G2550" s="24">
        <v>90</v>
      </c>
      <c r="H2550" s="24">
        <v>77</v>
      </c>
      <c r="I2550" s="5">
        <v>-5.75</v>
      </c>
      <c r="J2550" s="5"/>
      <c r="L2550" s="36">
        <v>90</v>
      </c>
      <c r="M2550" s="24">
        <v>90</v>
      </c>
      <c r="N2550" s="24">
        <v>69.099999999999994</v>
      </c>
      <c r="O2550" s="24">
        <v>123</v>
      </c>
      <c r="P2550" s="33">
        <f t="shared" si="51"/>
        <v>19.2</v>
      </c>
      <c r="Q2550" s="24"/>
      <c r="R2550" s="24"/>
      <c r="S2550" s="4"/>
      <c r="T2550" s="24" t="s">
        <v>801</v>
      </c>
      <c r="U2550" s="24" t="s">
        <v>780</v>
      </c>
    </row>
    <row r="2551" spans="1:22" x14ac:dyDescent="0.2">
      <c r="A2551">
        <v>23</v>
      </c>
      <c r="B2551">
        <v>23</v>
      </c>
      <c r="C2551">
        <v>23</v>
      </c>
      <c r="D2551" s="22" t="s">
        <v>1043</v>
      </c>
      <c r="E2551" s="24" t="s">
        <v>26</v>
      </c>
      <c r="F2551" s="24">
        <v>91</v>
      </c>
      <c r="G2551" s="24">
        <v>91</v>
      </c>
      <c r="H2551" s="24">
        <v>77</v>
      </c>
      <c r="I2551" s="5">
        <v>-12.35</v>
      </c>
      <c r="J2551" s="5"/>
      <c r="L2551" s="36">
        <v>91</v>
      </c>
      <c r="M2551" s="24">
        <v>91</v>
      </c>
      <c r="N2551" s="24">
        <v>70.2</v>
      </c>
      <c r="O2551" s="24">
        <v>128</v>
      </c>
      <c r="P2551" s="33">
        <f t="shared" si="51"/>
        <v>18.399999999999999</v>
      </c>
      <c r="Q2551" s="24"/>
      <c r="R2551" s="24"/>
      <c r="S2551" s="4"/>
      <c r="T2551" s="24" t="s">
        <v>965</v>
      </c>
      <c r="U2551" s="24" t="s">
        <v>886</v>
      </c>
      <c r="V2551" s="24" t="s">
        <v>784</v>
      </c>
    </row>
    <row r="2552" spans="1:22" x14ac:dyDescent="0.2">
      <c r="A2552">
        <v>24</v>
      </c>
      <c r="B2552">
        <v>24</v>
      </c>
      <c r="C2552">
        <v>24</v>
      </c>
      <c r="D2552" s="22" t="s">
        <v>1069</v>
      </c>
      <c r="E2552" s="24" t="s">
        <v>23</v>
      </c>
      <c r="F2552" s="24">
        <v>88</v>
      </c>
      <c r="G2552" s="24">
        <v>88</v>
      </c>
      <c r="H2552" s="24">
        <v>74</v>
      </c>
      <c r="I2552" s="5">
        <v>-22.35</v>
      </c>
      <c r="J2552" s="5"/>
      <c r="L2552" s="36">
        <v>88</v>
      </c>
      <c r="M2552" s="24">
        <v>88</v>
      </c>
      <c r="N2552" s="24">
        <v>68.900000000000006</v>
      </c>
      <c r="O2552" s="24">
        <v>126</v>
      </c>
      <c r="P2552" s="33">
        <f t="shared" si="51"/>
        <v>17.100000000000001</v>
      </c>
      <c r="Q2552" s="24"/>
      <c r="R2552" s="24"/>
      <c r="S2552" s="4"/>
      <c r="T2552" s="24" t="s">
        <v>868</v>
      </c>
      <c r="U2552" s="24" t="s">
        <v>726</v>
      </c>
      <c r="V2552" s="24" t="s">
        <v>897</v>
      </c>
    </row>
    <row r="2553" spans="1:22" x14ac:dyDescent="0.2">
      <c r="A2553">
        <v>25</v>
      </c>
      <c r="B2553">
        <v>25</v>
      </c>
      <c r="C2553">
        <v>25</v>
      </c>
      <c r="D2553" s="22" t="s">
        <v>1083</v>
      </c>
      <c r="E2553" s="24" t="s">
        <v>97</v>
      </c>
      <c r="F2553" s="24">
        <v>92</v>
      </c>
      <c r="G2553" s="24">
        <v>92</v>
      </c>
      <c r="H2553" s="24">
        <v>79</v>
      </c>
      <c r="I2553" s="5">
        <v>-11.4</v>
      </c>
      <c r="J2553" s="5"/>
      <c r="K2553" s="29"/>
      <c r="L2553" s="36">
        <v>92</v>
      </c>
      <c r="M2553" s="24">
        <v>92</v>
      </c>
      <c r="N2553" s="24">
        <v>71.3</v>
      </c>
      <c r="O2553" s="24">
        <v>124</v>
      </c>
      <c r="P2553" s="33">
        <f t="shared" si="51"/>
        <v>18.899999999999999</v>
      </c>
      <c r="Q2553" s="24"/>
      <c r="R2553" s="24"/>
      <c r="S2553" s="4"/>
      <c r="T2553" s="24" t="s">
        <v>566</v>
      </c>
      <c r="U2553" s="24" t="s">
        <v>807</v>
      </c>
      <c r="V2553" s="24"/>
    </row>
    <row r="2554" spans="1:22" x14ac:dyDescent="0.2">
      <c r="A2554">
        <v>26</v>
      </c>
      <c r="B2554">
        <v>26</v>
      </c>
      <c r="C2554">
        <v>26</v>
      </c>
      <c r="D2554" s="22" t="s">
        <v>1090</v>
      </c>
      <c r="E2554" s="24" t="s">
        <v>24</v>
      </c>
      <c r="F2554" s="24">
        <v>84</v>
      </c>
      <c r="G2554" s="24">
        <v>84</v>
      </c>
      <c r="H2554" s="24">
        <v>71</v>
      </c>
      <c r="I2554" s="5">
        <v>-19</v>
      </c>
      <c r="J2554" s="5"/>
      <c r="L2554" s="36">
        <v>84</v>
      </c>
      <c r="M2554" s="24">
        <v>84</v>
      </c>
      <c r="N2554" s="24">
        <v>70</v>
      </c>
      <c r="O2554" s="24">
        <v>123</v>
      </c>
      <c r="P2554" s="33">
        <f t="shared" si="51"/>
        <v>12.9</v>
      </c>
      <c r="Q2554" s="24"/>
      <c r="R2554" s="24"/>
      <c r="S2554" s="4"/>
      <c r="T2554" s="24" t="s">
        <v>1059</v>
      </c>
      <c r="U2554" s="24" t="s">
        <v>1093</v>
      </c>
      <c r="V2554" s="24" t="s">
        <v>921</v>
      </c>
    </row>
    <row r="2555" spans="1:22" x14ac:dyDescent="0.2">
      <c r="A2555">
        <v>27</v>
      </c>
      <c r="B2555">
        <v>27</v>
      </c>
      <c r="C2555">
        <v>27</v>
      </c>
      <c r="D2555" s="22" t="s">
        <v>1118</v>
      </c>
      <c r="E2555" s="24" t="s">
        <v>26</v>
      </c>
      <c r="F2555" s="24">
        <v>94</v>
      </c>
      <c r="G2555" s="24">
        <v>92</v>
      </c>
      <c r="H2555" s="24">
        <v>80</v>
      </c>
      <c r="I2555" s="5">
        <v>-13.5</v>
      </c>
      <c r="J2555" s="5"/>
      <c r="K2555" s="29" t="s">
        <v>1123</v>
      </c>
      <c r="L2555" s="36">
        <v>94</v>
      </c>
      <c r="M2555" s="24">
        <v>92</v>
      </c>
      <c r="N2555" s="24">
        <v>70.2</v>
      </c>
      <c r="O2555" s="24">
        <v>128</v>
      </c>
      <c r="P2555" s="33">
        <f t="shared" si="51"/>
        <v>19.2</v>
      </c>
      <c r="Q2555" s="24"/>
      <c r="R2555" s="24"/>
      <c r="S2555" s="4"/>
      <c r="T2555" s="24" t="s">
        <v>698</v>
      </c>
      <c r="U2555" s="24" t="s">
        <v>1124</v>
      </c>
    </row>
    <row r="2556" spans="1:22" x14ac:dyDescent="0.2">
      <c r="A2556">
        <v>28</v>
      </c>
      <c r="B2556">
        <v>28</v>
      </c>
      <c r="C2556">
        <v>28</v>
      </c>
      <c r="D2556" s="22" t="s">
        <v>1143</v>
      </c>
      <c r="E2556" s="24" t="s">
        <v>492</v>
      </c>
      <c r="F2556" s="24">
        <v>87</v>
      </c>
      <c r="G2556" s="24">
        <v>87</v>
      </c>
      <c r="H2556" s="24">
        <v>73</v>
      </c>
      <c r="I2556" s="5">
        <v>-23.2</v>
      </c>
      <c r="J2556" s="5"/>
      <c r="L2556" s="36">
        <v>87</v>
      </c>
      <c r="M2556" s="24">
        <v>87</v>
      </c>
      <c r="N2556" s="24">
        <v>69.2</v>
      </c>
      <c r="O2556" s="24">
        <v>118</v>
      </c>
      <c r="P2556" s="33">
        <f t="shared" si="51"/>
        <v>17</v>
      </c>
      <c r="Q2556" s="24"/>
      <c r="R2556" s="24"/>
      <c r="S2556" s="4"/>
      <c r="T2556" s="24" t="s">
        <v>1121</v>
      </c>
      <c r="U2556" s="24" t="s">
        <v>801</v>
      </c>
      <c r="V2556" t="s">
        <v>725</v>
      </c>
    </row>
    <row r="2557" spans="1:22" x14ac:dyDescent="0.2">
      <c r="A2557">
        <v>29</v>
      </c>
      <c r="B2557">
        <v>29</v>
      </c>
      <c r="C2557">
        <v>29</v>
      </c>
      <c r="D2557" s="22" t="s">
        <v>1159</v>
      </c>
      <c r="E2557" s="24" t="s">
        <v>24</v>
      </c>
      <c r="F2557" s="24">
        <v>89</v>
      </c>
      <c r="G2557" s="24">
        <v>89</v>
      </c>
      <c r="H2557" s="24">
        <v>75</v>
      </c>
      <c r="I2557" s="5">
        <v>-20.5</v>
      </c>
      <c r="J2557" s="4"/>
      <c r="L2557" s="36">
        <v>89</v>
      </c>
      <c r="M2557" s="24">
        <v>89</v>
      </c>
      <c r="N2557" s="24">
        <v>70</v>
      </c>
      <c r="O2557" s="24">
        <v>123</v>
      </c>
      <c r="P2557" s="33">
        <f t="shared" si="51"/>
        <v>17.5</v>
      </c>
      <c r="Q2557" s="24"/>
      <c r="R2557" s="24"/>
      <c r="S2557" s="4"/>
      <c r="T2557" s="24" t="s">
        <v>742</v>
      </c>
      <c r="U2557" s="24" t="s">
        <v>353</v>
      </c>
    </row>
    <row r="2558" spans="1:22" x14ac:dyDescent="0.2">
      <c r="A2558">
        <v>30</v>
      </c>
      <c r="B2558">
        <v>30</v>
      </c>
      <c r="C2558">
        <v>30</v>
      </c>
      <c r="D2558" s="22" t="s">
        <v>1191</v>
      </c>
      <c r="E2558" s="24" t="s">
        <v>26</v>
      </c>
      <c r="F2558" s="24">
        <v>94</v>
      </c>
      <c r="G2558" s="24">
        <v>94</v>
      </c>
      <c r="H2558" s="24">
        <v>79</v>
      </c>
      <c r="I2558" s="5">
        <v>-19</v>
      </c>
      <c r="J2558" s="4"/>
      <c r="L2558" s="36">
        <v>94</v>
      </c>
      <c r="M2558" s="24">
        <v>94</v>
      </c>
      <c r="N2558" s="24">
        <v>70.2</v>
      </c>
      <c r="O2558" s="24">
        <v>128</v>
      </c>
      <c r="P2558" s="33">
        <f t="shared" si="51"/>
        <v>21</v>
      </c>
      <c r="Q2558" s="24"/>
      <c r="R2558" s="24"/>
      <c r="S2558" s="4"/>
      <c r="T2558" s="24" t="s">
        <v>1178</v>
      </c>
      <c r="U2558" s="24" t="s">
        <v>894</v>
      </c>
    </row>
    <row r="2559" spans="1:22" x14ac:dyDescent="0.2">
      <c r="A2559">
        <v>31</v>
      </c>
      <c r="B2559">
        <v>31</v>
      </c>
      <c r="C2559">
        <v>31</v>
      </c>
      <c r="D2559" s="22" t="s">
        <v>1195</v>
      </c>
      <c r="E2559" s="24" t="s">
        <v>492</v>
      </c>
      <c r="F2559" s="24">
        <v>88</v>
      </c>
      <c r="G2559" s="24">
        <v>88</v>
      </c>
      <c r="H2559" s="24">
        <v>74</v>
      </c>
      <c r="I2559" s="5">
        <v>7.3</v>
      </c>
      <c r="J2559" s="4"/>
      <c r="K2559" s="13" t="s">
        <v>1200</v>
      </c>
      <c r="L2559" s="36">
        <v>88</v>
      </c>
      <c r="M2559" s="24">
        <v>88</v>
      </c>
      <c r="N2559" s="24">
        <v>69.2</v>
      </c>
      <c r="O2559" s="24">
        <v>118</v>
      </c>
      <c r="P2559" s="33">
        <f t="shared" si="51"/>
        <v>18</v>
      </c>
      <c r="Q2559" s="24"/>
      <c r="R2559" s="24"/>
      <c r="S2559" s="4"/>
      <c r="T2559" s="24" t="s">
        <v>378</v>
      </c>
      <c r="U2559" s="24" t="s">
        <v>772</v>
      </c>
      <c r="V2559" t="s">
        <v>1027</v>
      </c>
    </row>
    <row r="2560" spans="1:22" x14ac:dyDescent="0.2">
      <c r="A2560">
        <v>32</v>
      </c>
      <c r="B2560">
        <v>32</v>
      </c>
      <c r="C2560">
        <v>32</v>
      </c>
      <c r="D2560" s="22" t="s">
        <v>1212</v>
      </c>
      <c r="E2560" s="24" t="s">
        <v>548</v>
      </c>
      <c r="F2560" s="24">
        <v>98</v>
      </c>
      <c r="G2560" s="24">
        <v>96</v>
      </c>
      <c r="H2560" s="24">
        <v>82</v>
      </c>
      <c r="I2560" s="5">
        <v>-19.5</v>
      </c>
      <c r="J2560" s="5"/>
      <c r="K2560" s="29"/>
      <c r="L2560" s="34">
        <v>98</v>
      </c>
      <c r="M2560" s="24">
        <v>96</v>
      </c>
      <c r="N2560" s="24">
        <v>70.099999999999994</v>
      </c>
      <c r="O2560" s="24">
        <v>136</v>
      </c>
      <c r="P2560" s="33">
        <f t="shared" si="51"/>
        <v>21.5</v>
      </c>
      <c r="Q2560" s="24"/>
      <c r="R2560" s="24"/>
      <c r="S2560" s="4"/>
      <c r="T2560" s="24" t="s">
        <v>1135</v>
      </c>
      <c r="U2560" s="24" t="s">
        <v>1192</v>
      </c>
    </row>
    <row r="2561" spans="1:24" x14ac:dyDescent="0.2">
      <c r="A2561">
        <v>33</v>
      </c>
      <c r="B2561">
        <v>33</v>
      </c>
      <c r="C2561">
        <v>33</v>
      </c>
      <c r="D2561" s="22" t="s">
        <v>1263</v>
      </c>
      <c r="E2561" s="24" t="s">
        <v>26</v>
      </c>
      <c r="F2561" s="24">
        <v>83</v>
      </c>
      <c r="G2561" s="24">
        <v>83</v>
      </c>
      <c r="H2561" s="24">
        <v>68</v>
      </c>
      <c r="I2561" s="5">
        <v>11.9</v>
      </c>
      <c r="J2561" s="5"/>
      <c r="K2561" s="13" t="s">
        <v>104</v>
      </c>
      <c r="L2561" s="36">
        <v>83</v>
      </c>
      <c r="M2561" s="24">
        <v>83</v>
      </c>
      <c r="N2561" s="24">
        <v>70.2</v>
      </c>
      <c r="O2561" s="24">
        <v>128</v>
      </c>
      <c r="P2561" s="33">
        <f t="shared" si="51"/>
        <v>11.3</v>
      </c>
      <c r="Q2561" s="24"/>
      <c r="R2561" s="24"/>
      <c r="S2561" s="4"/>
      <c r="T2561" s="24" t="s">
        <v>1264</v>
      </c>
      <c r="U2561" s="24"/>
      <c r="V2561" s="24"/>
    </row>
    <row r="2562" spans="1:24" x14ac:dyDescent="0.2">
      <c r="A2562">
        <v>34</v>
      </c>
      <c r="B2562">
        <v>34</v>
      </c>
      <c r="C2562">
        <v>34</v>
      </c>
      <c r="D2562" s="22" t="s">
        <v>1294</v>
      </c>
      <c r="E2562" s="24" t="s">
        <v>492</v>
      </c>
      <c r="F2562" s="24">
        <v>83</v>
      </c>
      <c r="G2562" s="24">
        <v>83</v>
      </c>
      <c r="H2562" s="24">
        <v>69</v>
      </c>
      <c r="I2562" s="5">
        <v>10</v>
      </c>
      <c r="J2562" s="5"/>
      <c r="L2562" s="34">
        <v>83</v>
      </c>
      <c r="M2562" s="24">
        <v>83</v>
      </c>
      <c r="N2562" s="24">
        <v>69.2</v>
      </c>
      <c r="O2562" s="24">
        <v>118</v>
      </c>
      <c r="P2562" s="33">
        <f t="shared" si="51"/>
        <v>13.2</v>
      </c>
      <c r="R2562" s="24"/>
      <c r="S2562" s="4"/>
      <c r="T2562" s="24" t="s">
        <v>891</v>
      </c>
      <c r="U2562" s="24" t="s">
        <v>1312</v>
      </c>
      <c r="V2562" s="24" t="s">
        <v>744</v>
      </c>
    </row>
    <row r="2563" spans="1:24" x14ac:dyDescent="0.2">
      <c r="A2563">
        <v>35</v>
      </c>
      <c r="B2563">
        <v>35</v>
      </c>
      <c r="C2563">
        <v>35</v>
      </c>
      <c r="D2563" s="22" t="s">
        <v>1313</v>
      </c>
      <c r="E2563" s="24" t="s">
        <v>24</v>
      </c>
      <c r="F2563" s="24">
        <v>85</v>
      </c>
      <c r="G2563" s="24">
        <v>85</v>
      </c>
      <c r="H2563" s="24">
        <v>71</v>
      </c>
      <c r="I2563" s="5">
        <v>-15</v>
      </c>
      <c r="J2563" s="5"/>
      <c r="L2563" s="34">
        <v>85</v>
      </c>
      <c r="M2563" s="24">
        <v>85</v>
      </c>
      <c r="N2563" s="24">
        <v>70</v>
      </c>
      <c r="O2563" s="24">
        <v>123</v>
      </c>
      <c r="P2563" s="33">
        <f t="shared" si="51"/>
        <v>13.8</v>
      </c>
      <c r="R2563" s="24"/>
      <c r="S2563" s="4"/>
      <c r="T2563" s="24" t="s">
        <v>350</v>
      </c>
      <c r="U2563" s="24" t="s">
        <v>733</v>
      </c>
      <c r="V2563" s="24" t="s">
        <v>381</v>
      </c>
    </row>
    <row r="2564" spans="1:24" x14ac:dyDescent="0.2">
      <c r="A2564">
        <v>36</v>
      </c>
      <c r="B2564">
        <v>36</v>
      </c>
      <c r="C2564">
        <v>36</v>
      </c>
      <c r="D2564" s="22" t="s">
        <v>1332</v>
      </c>
      <c r="E2564" s="24" t="s">
        <v>23</v>
      </c>
      <c r="F2564" s="24">
        <v>89</v>
      </c>
      <c r="G2564" s="24">
        <v>88</v>
      </c>
      <c r="H2564" s="24">
        <v>75</v>
      </c>
      <c r="I2564" s="5">
        <v>-18</v>
      </c>
      <c r="J2564" s="4"/>
      <c r="K2564" s="29" t="s">
        <v>1340</v>
      </c>
      <c r="L2564" s="34">
        <v>89</v>
      </c>
      <c r="M2564" s="24">
        <v>88</v>
      </c>
      <c r="N2564" s="24">
        <v>68.900000000000006</v>
      </c>
      <c r="O2564" s="24">
        <v>126</v>
      </c>
      <c r="P2564" s="33">
        <f t="shared" si="51"/>
        <v>17.100000000000001</v>
      </c>
      <c r="R2564" s="24"/>
      <c r="S2564" s="4"/>
      <c r="T2564" s="24" t="s">
        <v>708</v>
      </c>
      <c r="U2564" s="24" t="s">
        <v>1173</v>
      </c>
      <c r="V2564" s="24" t="s">
        <v>1216</v>
      </c>
    </row>
    <row r="2565" spans="1:24" x14ac:dyDescent="0.2">
      <c r="D2565" s="22" t="s">
        <v>1332</v>
      </c>
      <c r="E2565" s="24" t="s">
        <v>22</v>
      </c>
      <c r="F2565" s="24"/>
      <c r="G2565" s="24"/>
      <c r="H2565" s="24"/>
      <c r="I2565" s="5">
        <v>60</v>
      </c>
      <c r="J2565" s="5"/>
      <c r="K2565" s="13" t="s">
        <v>105</v>
      </c>
      <c r="L2565" s="34"/>
      <c r="M2565" s="24"/>
      <c r="N2565" s="24"/>
      <c r="O2565" s="24"/>
      <c r="P2565" s="33"/>
      <c r="R2565" s="24"/>
      <c r="S2565" s="4"/>
      <c r="T2565" s="24"/>
      <c r="U2565" s="24"/>
    </row>
    <row r="2566" spans="1:24" x14ac:dyDescent="0.2">
      <c r="A2566">
        <v>37</v>
      </c>
      <c r="B2566">
        <v>37</v>
      </c>
      <c r="C2566">
        <v>37</v>
      </c>
      <c r="D2566" s="22" t="s">
        <v>1345</v>
      </c>
      <c r="E2566" s="24" t="s">
        <v>534</v>
      </c>
      <c r="F2566" s="24">
        <v>98</v>
      </c>
      <c r="G2566" s="24">
        <v>96</v>
      </c>
      <c r="H2566" s="24">
        <v>82</v>
      </c>
      <c r="I2566" s="5">
        <v>-16</v>
      </c>
      <c r="J2566" s="5"/>
      <c r="L2566" s="34">
        <v>98</v>
      </c>
      <c r="M2566" s="24">
        <v>96</v>
      </c>
      <c r="N2566" s="24">
        <v>71</v>
      </c>
      <c r="O2566" s="24">
        <v>135</v>
      </c>
      <c r="P2566" s="33">
        <f t="shared" si="51"/>
        <v>20.9</v>
      </c>
      <c r="R2566" s="24"/>
      <c r="S2566" s="4"/>
      <c r="T2566" s="24" t="s">
        <v>842</v>
      </c>
      <c r="U2566" s="24" t="s">
        <v>703</v>
      </c>
      <c r="V2566" t="s">
        <v>735</v>
      </c>
      <c r="W2566" t="s">
        <v>840</v>
      </c>
    </row>
    <row r="2567" spans="1:24" x14ac:dyDescent="0.2">
      <c r="A2567">
        <v>38</v>
      </c>
      <c r="B2567">
        <v>38</v>
      </c>
      <c r="C2567">
        <v>38</v>
      </c>
      <c r="D2567" s="22" t="s">
        <v>1349</v>
      </c>
      <c r="E2567" s="24" t="s">
        <v>24</v>
      </c>
      <c r="F2567" s="24">
        <v>87</v>
      </c>
      <c r="G2567" s="24">
        <v>87</v>
      </c>
      <c r="H2567" s="24">
        <v>73</v>
      </c>
      <c r="I2567" s="5">
        <v>-13.5</v>
      </c>
      <c r="J2567" s="5"/>
      <c r="L2567" s="34">
        <v>87</v>
      </c>
      <c r="M2567" s="24">
        <v>87</v>
      </c>
      <c r="N2567" s="24">
        <v>70</v>
      </c>
      <c r="O2567" s="24">
        <v>123</v>
      </c>
      <c r="P2567" s="33">
        <f t="shared" si="51"/>
        <v>15.6</v>
      </c>
      <c r="R2567" s="24"/>
      <c r="S2567" s="4"/>
      <c r="T2567" s="24" t="s">
        <v>1151</v>
      </c>
      <c r="U2567" s="24" t="s">
        <v>1354</v>
      </c>
      <c r="V2567" t="s">
        <v>1196</v>
      </c>
    </row>
    <row r="2568" spans="1:24" x14ac:dyDescent="0.2">
      <c r="A2568">
        <v>39</v>
      </c>
      <c r="B2568">
        <v>39</v>
      </c>
      <c r="C2568">
        <v>39</v>
      </c>
      <c r="D2568" s="22" t="s">
        <v>1359</v>
      </c>
      <c r="E2568" s="24" t="s">
        <v>536</v>
      </c>
      <c r="F2568" s="24">
        <v>96</v>
      </c>
      <c r="G2568" s="24">
        <v>96</v>
      </c>
      <c r="H2568" s="24">
        <v>81</v>
      </c>
      <c r="I2568" s="5">
        <v>-13</v>
      </c>
      <c r="J2568" s="5"/>
      <c r="K2568" s="29"/>
      <c r="L2568" s="34">
        <v>96</v>
      </c>
      <c r="M2568" s="24">
        <v>96</v>
      </c>
      <c r="N2568" s="24">
        <v>70.2</v>
      </c>
      <c r="O2568" s="24">
        <v>129</v>
      </c>
      <c r="P2568" s="33">
        <f t="shared" si="51"/>
        <v>22.6</v>
      </c>
      <c r="T2568" s="24" t="s">
        <v>1037</v>
      </c>
      <c r="U2568" s="24" t="s">
        <v>751</v>
      </c>
      <c r="V2568" t="s">
        <v>737</v>
      </c>
      <c r="W2568" t="s">
        <v>879</v>
      </c>
    </row>
    <row r="2569" spans="1:24" x14ac:dyDescent="0.2">
      <c r="A2569">
        <v>40</v>
      </c>
      <c r="B2569">
        <v>40</v>
      </c>
      <c r="C2569">
        <v>40</v>
      </c>
      <c r="D2569" s="22" t="s">
        <v>1363</v>
      </c>
      <c r="E2569" s="24" t="s">
        <v>492</v>
      </c>
      <c r="F2569" s="24">
        <v>84</v>
      </c>
      <c r="G2569" s="24">
        <v>84</v>
      </c>
      <c r="H2569" s="24">
        <v>70</v>
      </c>
      <c r="I2569" s="5">
        <v>26.25</v>
      </c>
      <c r="J2569" s="5"/>
      <c r="K2569" s="29" t="s">
        <v>104</v>
      </c>
      <c r="L2569" s="34">
        <v>84</v>
      </c>
      <c r="M2569" s="24">
        <v>84</v>
      </c>
      <c r="N2569" s="24">
        <v>69.2</v>
      </c>
      <c r="O2569" s="24">
        <v>118</v>
      </c>
      <c r="P2569" s="33">
        <f t="shared" si="51"/>
        <v>14.2</v>
      </c>
      <c r="T2569" s="24" t="s">
        <v>1217</v>
      </c>
      <c r="U2569" s="24" t="s">
        <v>901</v>
      </c>
      <c r="V2569" t="s">
        <v>884</v>
      </c>
      <c r="W2569" t="s">
        <v>744</v>
      </c>
    </row>
    <row r="2570" spans="1:24" x14ac:dyDescent="0.2">
      <c r="A2570">
        <v>41</v>
      </c>
      <c r="B2570">
        <v>41</v>
      </c>
      <c r="D2570" s="22" t="s">
        <v>1367</v>
      </c>
      <c r="E2570" s="24" t="s">
        <v>537</v>
      </c>
      <c r="F2570" s="24">
        <v>97</v>
      </c>
      <c r="G2570" s="24">
        <v>97</v>
      </c>
      <c r="H2570" s="24"/>
      <c r="I2570" s="5">
        <v>-16</v>
      </c>
      <c r="J2570" s="5"/>
      <c r="L2570" s="34"/>
      <c r="M2570" s="24"/>
      <c r="N2570" s="24"/>
      <c r="O2570" s="24"/>
      <c r="P2570" s="33"/>
      <c r="T2570" s="24" t="s">
        <v>701</v>
      </c>
      <c r="U2570" s="24" t="s">
        <v>1315</v>
      </c>
      <c r="V2570" s="24" t="s">
        <v>713</v>
      </c>
      <c r="W2570" s="24" t="s">
        <v>765</v>
      </c>
      <c r="X2570" s="24" t="s">
        <v>1391</v>
      </c>
    </row>
    <row r="2571" spans="1:24" x14ac:dyDescent="0.2">
      <c r="A2571">
        <v>42</v>
      </c>
      <c r="B2571">
        <v>42</v>
      </c>
      <c r="D2571" s="22" t="s">
        <v>1371</v>
      </c>
      <c r="E2571" s="24" t="s">
        <v>386</v>
      </c>
      <c r="F2571" s="24">
        <v>91</v>
      </c>
      <c r="G2571" s="24">
        <v>91</v>
      </c>
      <c r="H2571" s="24"/>
      <c r="I2571" s="5">
        <v>-8.6</v>
      </c>
      <c r="J2571" s="5"/>
      <c r="L2571" s="34"/>
      <c r="M2571" s="24"/>
      <c r="N2571" s="24"/>
      <c r="O2571" s="24"/>
      <c r="P2571" s="33"/>
      <c r="T2571" s="24" t="s">
        <v>1361</v>
      </c>
      <c r="U2571" s="24" t="s">
        <v>729</v>
      </c>
      <c r="V2571" s="24" t="s">
        <v>766</v>
      </c>
      <c r="W2571" s="24" t="s">
        <v>939</v>
      </c>
    </row>
    <row r="2572" spans="1:24" x14ac:dyDescent="0.2">
      <c r="A2572">
        <v>43</v>
      </c>
      <c r="B2572">
        <v>43</v>
      </c>
      <c r="D2572" s="22" t="s">
        <v>1383</v>
      </c>
      <c r="E2572" s="24" t="s">
        <v>1384</v>
      </c>
      <c r="F2572" s="24">
        <v>91</v>
      </c>
      <c r="G2572" s="24">
        <v>91</v>
      </c>
      <c r="H2572" s="24"/>
      <c r="I2572" s="5">
        <v>-21</v>
      </c>
      <c r="J2572" s="5"/>
      <c r="K2572" s="29"/>
      <c r="L2572" s="34"/>
      <c r="M2572" s="24"/>
      <c r="N2572" s="24"/>
      <c r="O2572" s="24"/>
      <c r="P2572" s="33"/>
      <c r="T2572" s="24" t="s">
        <v>776</v>
      </c>
      <c r="U2572" s="24" t="s">
        <v>878</v>
      </c>
    </row>
    <row r="2573" spans="1:24" x14ac:dyDescent="0.2">
      <c r="A2573">
        <v>44</v>
      </c>
      <c r="B2573">
        <v>44</v>
      </c>
      <c r="D2573" s="22" t="s">
        <v>1406</v>
      </c>
      <c r="E2573" s="24" t="s">
        <v>548</v>
      </c>
      <c r="F2573" s="24">
        <v>94</v>
      </c>
      <c r="G2573" s="24">
        <v>94</v>
      </c>
      <c r="H2573" s="24"/>
      <c r="I2573" s="5">
        <v>14.65</v>
      </c>
      <c r="J2573" s="5"/>
      <c r="K2573" s="29"/>
      <c r="L2573" s="34"/>
      <c r="M2573" s="24"/>
      <c r="N2573" s="24"/>
      <c r="O2573" s="24"/>
      <c r="P2573" s="33"/>
      <c r="T2573" s="24" t="s">
        <v>833</v>
      </c>
      <c r="U2573" s="24" t="s">
        <v>899</v>
      </c>
    </row>
    <row r="2574" spans="1:24" x14ac:dyDescent="0.2">
      <c r="D2574" s="22"/>
      <c r="E2574" s="24"/>
      <c r="F2574" s="24"/>
      <c r="G2574" s="24"/>
      <c r="H2574" s="24"/>
      <c r="I2574" s="5"/>
      <c r="J2574" s="5"/>
      <c r="K2574" s="29"/>
      <c r="L2574" s="34"/>
      <c r="M2574" s="24"/>
      <c r="N2574" s="24"/>
      <c r="O2574" s="24"/>
      <c r="P2574" s="33"/>
      <c r="T2574" s="24"/>
      <c r="U2574" s="24"/>
    </row>
    <row r="2575" spans="1:24" x14ac:dyDescent="0.2">
      <c r="D2575" s="22"/>
      <c r="E2575" s="24"/>
      <c r="F2575" s="24"/>
      <c r="G2575" s="24"/>
      <c r="H2575" s="24"/>
      <c r="I2575" s="5"/>
      <c r="J2575" s="5"/>
      <c r="L2575" s="34"/>
      <c r="M2575" s="24"/>
      <c r="N2575" s="24"/>
      <c r="O2575" s="24"/>
      <c r="P2575" s="33"/>
      <c r="T2575" s="24"/>
      <c r="U2575" s="24"/>
    </row>
    <row r="2576" spans="1:24" x14ac:dyDescent="0.2">
      <c r="D2576" s="22"/>
      <c r="E2576" s="24"/>
      <c r="F2576" s="24"/>
      <c r="G2576" s="24"/>
      <c r="H2576" s="24"/>
      <c r="I2576" s="5"/>
      <c r="J2576" s="5"/>
      <c r="L2576" s="34"/>
      <c r="M2576" s="24"/>
      <c r="N2576" s="24"/>
      <c r="O2576" s="24"/>
      <c r="P2576" s="33"/>
      <c r="T2576" s="24"/>
      <c r="U2576" s="24"/>
    </row>
    <row r="2577" spans="1:23" x14ac:dyDescent="0.2">
      <c r="D2577" s="22"/>
      <c r="E2577" s="24"/>
      <c r="F2577" s="24"/>
      <c r="G2577" s="24"/>
      <c r="H2577" s="24"/>
      <c r="I2577" s="5"/>
      <c r="J2577" s="5"/>
      <c r="L2577" s="34"/>
      <c r="M2577" s="24"/>
      <c r="N2577" s="24"/>
      <c r="O2577" s="24"/>
      <c r="P2577" s="33"/>
      <c r="T2577" s="24"/>
      <c r="U2577" s="24"/>
      <c r="V2577" s="24"/>
    </row>
    <row r="2578" spans="1:23" x14ac:dyDescent="0.2">
      <c r="D2578" s="22"/>
      <c r="E2578" s="24"/>
      <c r="F2578" s="24"/>
      <c r="G2578" s="24"/>
      <c r="I2578" s="5"/>
      <c r="J2578" s="5"/>
      <c r="L2578" s="34"/>
      <c r="M2578" s="24"/>
      <c r="N2578" s="24"/>
      <c r="O2578" s="24"/>
      <c r="P2578" s="33"/>
      <c r="T2578" s="24"/>
      <c r="U2578" s="24"/>
    </row>
    <row r="2579" spans="1:23" x14ac:dyDescent="0.2">
      <c r="D2579" s="22"/>
      <c r="E2579" s="24"/>
      <c r="F2579" s="24"/>
      <c r="G2579" s="24"/>
      <c r="I2579" s="5"/>
      <c r="J2579" s="5"/>
      <c r="T2579" s="24"/>
      <c r="U2579" s="24"/>
      <c r="V2579" s="24"/>
    </row>
    <row r="2580" spans="1:23" x14ac:dyDescent="0.2">
      <c r="D2580" s="22"/>
      <c r="E2580" s="24"/>
      <c r="F2580" s="24"/>
      <c r="G2580" s="24"/>
      <c r="I2580" s="5"/>
      <c r="J2580" s="5"/>
      <c r="T2580" s="24"/>
      <c r="U2580" s="24"/>
      <c r="V2580" s="24"/>
    </row>
    <row r="2581" spans="1:23" x14ac:dyDescent="0.2">
      <c r="D2581" s="22"/>
      <c r="E2581" s="24"/>
      <c r="F2581" s="24"/>
      <c r="G2581" s="24"/>
      <c r="I2581" s="5"/>
      <c r="J2581" s="5"/>
      <c r="T2581" s="24"/>
      <c r="U2581" s="24"/>
      <c r="V2581" s="24"/>
      <c r="W2581" s="24"/>
    </row>
    <row r="2582" spans="1:23" x14ac:dyDescent="0.2">
      <c r="D2582" s="22"/>
      <c r="E2582" s="24"/>
      <c r="F2582" s="24"/>
      <c r="G2582" s="24"/>
      <c r="I2582" s="5"/>
      <c r="J2582" s="5"/>
      <c r="T2582" s="24"/>
      <c r="U2582" s="24"/>
      <c r="V2582" s="24"/>
    </row>
    <row r="2583" spans="1:23" x14ac:dyDescent="0.2">
      <c r="D2583" s="22"/>
      <c r="E2583" s="24"/>
      <c r="F2583" s="24"/>
      <c r="G2583" s="24"/>
      <c r="I2583" s="5"/>
      <c r="J2583" s="5"/>
      <c r="T2583" s="24"/>
      <c r="U2583" s="24"/>
      <c r="V2583" s="24"/>
    </row>
    <row r="2584" spans="1:23" x14ac:dyDescent="0.2">
      <c r="I2584" s="5"/>
      <c r="J2584" s="5"/>
      <c r="T2584" s="24"/>
      <c r="U2584" s="24"/>
      <c r="V2584" s="24"/>
    </row>
    <row r="2585" spans="1:23" x14ac:dyDescent="0.2">
      <c r="I2585" s="5"/>
      <c r="J2585" s="5"/>
      <c r="T2585" s="24"/>
      <c r="U2585" s="24"/>
    </row>
    <row r="2586" spans="1:23" x14ac:dyDescent="0.2">
      <c r="A2586" s="24" t="s">
        <v>389</v>
      </c>
      <c r="I2586" s="5"/>
      <c r="J2586" s="5"/>
      <c r="T2586" s="24"/>
      <c r="U2586" s="24"/>
    </row>
    <row r="2587" spans="1:23" x14ac:dyDescent="0.2">
      <c r="I2587" s="5"/>
      <c r="J2587" s="5"/>
      <c r="T2587" s="24"/>
      <c r="U2587" s="24"/>
      <c r="V2587" s="24"/>
    </row>
    <row r="2588" spans="1:23" x14ac:dyDescent="0.2">
      <c r="I2588" s="5"/>
      <c r="J2588" s="5"/>
      <c r="T2588" s="24"/>
      <c r="U2588" s="24"/>
    </row>
    <row r="2589" spans="1:23" x14ac:dyDescent="0.2">
      <c r="I2589" s="5"/>
      <c r="J2589" s="5"/>
      <c r="T2589" s="24"/>
    </row>
    <row r="2590" spans="1:23" x14ac:dyDescent="0.2">
      <c r="I2590" s="5"/>
      <c r="J2590" s="5"/>
    </row>
    <row r="2591" spans="1:23" x14ac:dyDescent="0.2">
      <c r="I2591" s="5"/>
      <c r="J2591" s="5"/>
    </row>
    <row r="2592" spans="1:23" x14ac:dyDescent="0.2">
      <c r="I2592" s="5"/>
      <c r="J2592" s="5"/>
    </row>
    <row r="2593" spans="1:19" x14ac:dyDescent="0.2">
      <c r="I2593" s="5"/>
      <c r="J2593" s="5"/>
    </row>
    <row r="2594" spans="1:19" x14ac:dyDescent="0.2">
      <c r="I2594" s="5"/>
      <c r="J2594" s="5"/>
    </row>
    <row r="2595" spans="1:19" x14ac:dyDescent="0.2">
      <c r="I2595" s="5"/>
      <c r="J2595" s="5"/>
    </row>
    <row r="2596" spans="1:19" x14ac:dyDescent="0.2">
      <c r="I2596" s="5"/>
      <c r="J2596" s="5"/>
    </row>
    <row r="2597" spans="1:19" x14ac:dyDescent="0.2">
      <c r="I2597" s="5"/>
      <c r="J2597" s="5"/>
    </row>
    <row r="2598" spans="1:19" x14ac:dyDescent="0.2">
      <c r="I2598" s="5"/>
      <c r="J2598" s="5"/>
    </row>
    <row r="2599" spans="1:19" x14ac:dyDescent="0.2">
      <c r="I2599" s="5"/>
      <c r="J2599" s="5"/>
    </row>
    <row r="2600" spans="1:19" x14ac:dyDescent="0.2">
      <c r="A2600">
        <f>COUNT(A2509:A2599)</f>
        <v>44</v>
      </c>
      <c r="B2600">
        <f>COUNT(B2509:B2599)</f>
        <v>44</v>
      </c>
      <c r="C2600">
        <f>COUNT(C2509:C2599)</f>
        <v>40</v>
      </c>
      <c r="F2600">
        <f>AVERAGE(F2509:F2599)</f>
        <v>88.590909090909093</v>
      </c>
      <c r="G2600">
        <f>AVERAGE(G2509:G2599)</f>
        <v>88.25</v>
      </c>
      <c r="H2600">
        <f>AVERAGE(H2509:H2599)</f>
        <v>74.349999999999994</v>
      </c>
      <c r="I2600" s="5">
        <f>SUM(I2506:I2599)</f>
        <v>-185.99999999999997</v>
      </c>
      <c r="J2600" s="4">
        <f>SUM(J2506:J2599)</f>
        <v>4.5</v>
      </c>
      <c r="P2600" s="4">
        <f>SUM(Q2509:Q2518)</f>
        <v>147.29999999999998</v>
      </c>
      <c r="Q2600" s="4">
        <f>(P2600*0.096)-0.05</f>
        <v>14.090799999999998</v>
      </c>
      <c r="S2600">
        <f>SUM(S2506:S2599)</f>
        <v>0</v>
      </c>
    </row>
    <row r="2601" spans="1:19" ht="18" x14ac:dyDescent="0.25">
      <c r="A2601" s="3" t="s">
        <v>75</v>
      </c>
      <c r="C2601" s="11" t="s">
        <v>76</v>
      </c>
      <c r="D2601">
        <v>3348852</v>
      </c>
      <c r="I2601" s="15"/>
      <c r="J2601" s="15"/>
    </row>
    <row r="2602" spans="1:19" x14ac:dyDescent="0.2">
      <c r="A2602" t="s">
        <v>2</v>
      </c>
      <c r="D2602" s="4">
        <v>188.7</v>
      </c>
      <c r="E2602" t="s">
        <v>3</v>
      </c>
      <c r="F2602" s="4">
        <f>TRUNC(D2602*0.096,1)</f>
        <v>18.100000000000001</v>
      </c>
      <c r="H2602" s="4">
        <f>P2700</f>
        <v>200.9</v>
      </c>
      <c r="I2602" s="15"/>
      <c r="J2602" s="15"/>
      <c r="K2602" s="15"/>
    </row>
    <row r="2603" spans="1:19" x14ac:dyDescent="0.2">
      <c r="A2603" t="s">
        <v>4</v>
      </c>
      <c r="D2603" s="4">
        <v>200.9</v>
      </c>
      <c r="E2603" t="s">
        <v>5</v>
      </c>
      <c r="F2603" s="4">
        <f>TRUNC(D2603*0.096,1)</f>
        <v>19.2</v>
      </c>
      <c r="I2603" s="15"/>
      <c r="J2603" s="15"/>
    </row>
    <row r="2604" spans="1:19" x14ac:dyDescent="0.2">
      <c r="A2604" s="1" t="s">
        <v>9</v>
      </c>
      <c r="B2604" s="1" t="s">
        <v>6</v>
      </c>
      <c r="C2604" s="1" t="s">
        <v>7</v>
      </c>
      <c r="D2604" s="1" t="s">
        <v>10</v>
      </c>
      <c r="E2604" s="1" t="s">
        <v>11</v>
      </c>
      <c r="F2604" s="1" t="s">
        <v>12</v>
      </c>
      <c r="G2604" s="1" t="s">
        <v>13</v>
      </c>
      <c r="H2604" s="1" t="s">
        <v>7</v>
      </c>
      <c r="I2604" s="1" t="s">
        <v>14</v>
      </c>
      <c r="J2604" s="1" t="s">
        <v>258</v>
      </c>
      <c r="K2604" s="14" t="s">
        <v>125</v>
      </c>
      <c r="L2604" s="14" t="s">
        <v>12</v>
      </c>
      <c r="M2604" s="1" t="s">
        <v>13</v>
      </c>
      <c r="N2604" s="1" t="s">
        <v>15</v>
      </c>
      <c r="O2604" s="1" t="s">
        <v>16</v>
      </c>
      <c r="P2604" s="1" t="s">
        <v>18</v>
      </c>
      <c r="Q2604" s="1" t="s">
        <v>225</v>
      </c>
      <c r="R2604" s="1" t="s">
        <v>334</v>
      </c>
      <c r="S2604" s="1" t="s">
        <v>335</v>
      </c>
    </row>
    <row r="2605" spans="1:19" x14ac:dyDescent="0.2">
      <c r="I2605" s="15"/>
      <c r="J2605" s="15"/>
    </row>
    <row r="2606" spans="1:19" x14ac:dyDescent="0.2">
      <c r="D2606" s="2"/>
      <c r="E2606" t="s">
        <v>20</v>
      </c>
      <c r="I2606" s="5">
        <v>-12</v>
      </c>
      <c r="J2606" s="5"/>
      <c r="K2606" s="14"/>
      <c r="L2606" s="4"/>
    </row>
    <row r="2607" spans="1:19" x14ac:dyDescent="0.2">
      <c r="E2607" t="s">
        <v>21</v>
      </c>
      <c r="I2607" s="5">
        <v>-12</v>
      </c>
      <c r="J2607" s="5"/>
      <c r="L2607" s="1"/>
    </row>
    <row r="2608" spans="1:19" x14ac:dyDescent="0.2">
      <c r="D2608" s="2"/>
      <c r="E2608" t="s">
        <v>22</v>
      </c>
      <c r="I2608" s="5">
        <v>-15</v>
      </c>
      <c r="J2608" s="5"/>
    </row>
    <row r="2609" spans="4:18" x14ac:dyDescent="0.2">
      <c r="D2609" s="22" t="s">
        <v>617</v>
      </c>
      <c r="E2609" s="24" t="s">
        <v>30</v>
      </c>
      <c r="F2609" s="24"/>
      <c r="G2609" s="24"/>
      <c r="H2609" s="24"/>
      <c r="I2609" s="5"/>
      <c r="J2609" s="5"/>
      <c r="K2609" s="15"/>
      <c r="L2609" s="34">
        <v>89</v>
      </c>
      <c r="M2609" s="24">
        <v>88</v>
      </c>
      <c r="N2609" s="24">
        <v>69.099999999999994</v>
      </c>
      <c r="O2609" s="24">
        <v>122</v>
      </c>
      <c r="P2609" s="33">
        <f t="shared" ref="P2609:P2628" si="52">ROUND(((M2609-N2609)*113/O2609),1)</f>
        <v>17.5</v>
      </c>
      <c r="Q2609" s="4">
        <v>12.9</v>
      </c>
      <c r="R2609" s="24"/>
    </row>
    <row r="2610" spans="4:18" x14ac:dyDescent="0.2">
      <c r="D2610" s="22" t="s">
        <v>620</v>
      </c>
      <c r="E2610" s="24" t="s">
        <v>621</v>
      </c>
      <c r="F2610" s="24"/>
      <c r="G2610" s="24"/>
      <c r="H2610" s="24"/>
      <c r="I2610" s="5"/>
      <c r="J2610" s="5"/>
      <c r="L2610" s="36">
        <v>103</v>
      </c>
      <c r="M2610" s="24">
        <v>96</v>
      </c>
      <c r="N2610" s="24">
        <v>71</v>
      </c>
      <c r="O2610" s="24">
        <v>127</v>
      </c>
      <c r="P2610" s="33">
        <f t="shared" si="52"/>
        <v>22.2</v>
      </c>
      <c r="Q2610" s="4">
        <v>18.899999999999999</v>
      </c>
      <c r="R2610" s="24"/>
    </row>
    <row r="2611" spans="4:18" x14ac:dyDescent="0.2">
      <c r="D2611" s="22" t="s">
        <v>624</v>
      </c>
      <c r="E2611" s="24" t="s">
        <v>626</v>
      </c>
      <c r="F2611" s="24"/>
      <c r="G2611" s="24"/>
      <c r="H2611" s="24"/>
      <c r="I2611" s="5"/>
      <c r="J2611" s="4"/>
      <c r="K2611" s="46"/>
      <c r="L2611" s="34">
        <v>103</v>
      </c>
      <c r="M2611" s="34">
        <v>95</v>
      </c>
      <c r="N2611" s="33">
        <v>72.8</v>
      </c>
      <c r="O2611" s="34">
        <v>126</v>
      </c>
      <c r="P2611" s="33">
        <f t="shared" si="52"/>
        <v>19.899999999999999</v>
      </c>
      <c r="Q2611" s="4">
        <v>18.899999999999999</v>
      </c>
      <c r="R2611" s="24"/>
    </row>
    <row r="2612" spans="4:18" x14ac:dyDescent="0.2">
      <c r="D2612" s="22" t="s">
        <v>625</v>
      </c>
      <c r="E2612" s="24" t="s">
        <v>627</v>
      </c>
      <c r="F2612" s="24"/>
      <c r="G2612" s="24"/>
      <c r="H2612" s="24"/>
      <c r="I2612" s="5"/>
      <c r="J2612" s="4"/>
      <c r="L2612" s="34">
        <v>102</v>
      </c>
      <c r="M2612" s="34">
        <v>98</v>
      </c>
      <c r="N2612" s="33">
        <v>71.2</v>
      </c>
      <c r="O2612" s="34">
        <v>128</v>
      </c>
      <c r="P2612" s="33">
        <f t="shared" si="52"/>
        <v>23.7</v>
      </c>
      <c r="Q2612" s="4">
        <v>20.100000000000001</v>
      </c>
      <c r="R2612" s="24"/>
    </row>
    <row r="2613" spans="4:18" x14ac:dyDescent="0.2">
      <c r="D2613" s="22" t="s">
        <v>622</v>
      </c>
      <c r="E2613" s="24" t="s">
        <v>628</v>
      </c>
      <c r="F2613" s="24"/>
      <c r="G2613" s="24"/>
      <c r="H2613" s="24"/>
      <c r="I2613" s="5"/>
      <c r="J2613" s="5"/>
      <c r="K2613" s="29"/>
      <c r="L2613" s="36">
        <v>103</v>
      </c>
      <c r="M2613" s="34">
        <v>100</v>
      </c>
      <c r="N2613" s="33">
        <v>71.900000000000006</v>
      </c>
      <c r="O2613" s="34">
        <v>135</v>
      </c>
      <c r="P2613" s="33">
        <f t="shared" si="52"/>
        <v>23.5</v>
      </c>
      <c r="Q2613" s="4">
        <v>20.7</v>
      </c>
      <c r="R2613" s="24"/>
    </row>
    <row r="2614" spans="4:18" x14ac:dyDescent="0.2">
      <c r="D2614" s="22" t="s">
        <v>629</v>
      </c>
      <c r="E2614" s="24" t="s">
        <v>630</v>
      </c>
      <c r="F2614" s="24"/>
      <c r="G2614" s="24"/>
      <c r="H2614" s="24"/>
      <c r="I2614" s="5"/>
      <c r="J2614" s="5"/>
      <c r="K2614" s="15"/>
      <c r="L2614" s="36">
        <v>101</v>
      </c>
      <c r="M2614" s="34">
        <v>95</v>
      </c>
      <c r="N2614" s="33">
        <v>71.099999999999994</v>
      </c>
      <c r="O2614" s="34">
        <v>129</v>
      </c>
      <c r="P2614" s="33">
        <f t="shared" si="52"/>
        <v>20.9</v>
      </c>
      <c r="Q2614" s="4">
        <v>20.7</v>
      </c>
      <c r="R2614" s="24"/>
    </row>
    <row r="2615" spans="4:18" x14ac:dyDescent="0.2">
      <c r="D2615" s="22" t="s">
        <v>631</v>
      </c>
      <c r="E2615" s="24" t="s">
        <v>632</v>
      </c>
      <c r="F2615" s="24"/>
      <c r="G2615" s="24"/>
      <c r="H2615" s="24"/>
      <c r="I2615" s="5"/>
      <c r="J2615" s="5"/>
      <c r="L2615" s="36">
        <v>109</v>
      </c>
      <c r="M2615" s="34">
        <v>107</v>
      </c>
      <c r="N2615" s="33">
        <v>71</v>
      </c>
      <c r="O2615" s="34">
        <v>132</v>
      </c>
      <c r="P2615" s="33">
        <f t="shared" si="52"/>
        <v>30.8</v>
      </c>
      <c r="Q2615" s="4">
        <v>21.9</v>
      </c>
      <c r="R2615" s="24"/>
    </row>
    <row r="2616" spans="4:18" x14ac:dyDescent="0.2">
      <c r="D2616" s="22" t="s">
        <v>633</v>
      </c>
      <c r="E2616" s="24" t="s">
        <v>636</v>
      </c>
      <c r="F2616" s="24"/>
      <c r="G2616" s="24"/>
      <c r="H2616" s="24"/>
      <c r="I2616" s="5"/>
      <c r="J2616" s="5"/>
      <c r="L2616" s="34">
        <v>95</v>
      </c>
      <c r="M2616" s="34">
        <v>95</v>
      </c>
      <c r="N2616" s="33">
        <v>70.7</v>
      </c>
      <c r="O2616" s="34">
        <v>132</v>
      </c>
      <c r="P2616" s="33">
        <f t="shared" si="52"/>
        <v>20.8</v>
      </c>
      <c r="Q2616" s="4">
        <v>22</v>
      </c>
    </row>
    <row r="2617" spans="4:18" x14ac:dyDescent="0.2">
      <c r="D2617" s="22" t="s">
        <v>639</v>
      </c>
      <c r="E2617" s="24" t="s">
        <v>185</v>
      </c>
      <c r="F2617" s="24"/>
      <c r="G2617" s="24"/>
      <c r="H2617" s="24"/>
      <c r="I2617" s="5"/>
      <c r="J2617" s="5"/>
      <c r="K2617" s="29"/>
      <c r="L2617" s="34">
        <v>89</v>
      </c>
      <c r="M2617" s="34">
        <v>87</v>
      </c>
      <c r="N2617" s="33">
        <v>69</v>
      </c>
      <c r="O2617" s="34">
        <v>123</v>
      </c>
      <c r="P2617" s="33">
        <f t="shared" si="52"/>
        <v>16.5</v>
      </c>
      <c r="Q2617" s="4">
        <v>22</v>
      </c>
      <c r="R2617" s="24"/>
    </row>
    <row r="2618" spans="4:18" x14ac:dyDescent="0.2">
      <c r="D2618" s="22" t="s">
        <v>644</v>
      </c>
      <c r="E2618" s="24" t="s">
        <v>492</v>
      </c>
      <c r="F2618" s="24"/>
      <c r="G2618" s="24"/>
      <c r="H2618" s="24"/>
      <c r="I2618" s="5"/>
      <c r="J2618" s="5"/>
      <c r="K2618" s="29"/>
      <c r="L2618" s="34">
        <v>96</v>
      </c>
      <c r="M2618" s="34">
        <v>95</v>
      </c>
      <c r="N2618" s="33">
        <v>69.2</v>
      </c>
      <c r="O2618" s="34">
        <v>118</v>
      </c>
      <c r="P2618" s="4">
        <f t="shared" si="52"/>
        <v>24.7</v>
      </c>
      <c r="Q2618" s="24">
        <v>22.8</v>
      </c>
      <c r="R2618" s="24"/>
    </row>
    <row r="2619" spans="4:18" x14ac:dyDescent="0.2">
      <c r="D2619" s="22" t="s">
        <v>648</v>
      </c>
      <c r="E2619" s="24" t="s">
        <v>24</v>
      </c>
      <c r="F2619" s="24"/>
      <c r="G2619" s="24"/>
      <c r="H2619" s="24"/>
      <c r="I2619" s="5"/>
      <c r="J2619" s="5"/>
      <c r="L2619" s="34">
        <v>87</v>
      </c>
      <c r="M2619" s="34">
        <v>87</v>
      </c>
      <c r="N2619" s="33">
        <v>70</v>
      </c>
      <c r="O2619" s="34">
        <v>123</v>
      </c>
      <c r="P2619" s="4">
        <f t="shared" si="52"/>
        <v>15.6</v>
      </c>
      <c r="Q2619" s="4">
        <v>22.8</v>
      </c>
    </row>
    <row r="2620" spans="4:18" x14ac:dyDescent="0.2">
      <c r="D2620" s="22" t="s">
        <v>654</v>
      </c>
      <c r="E2620" s="24" t="s">
        <v>26</v>
      </c>
      <c r="F2620" s="24"/>
      <c r="G2620" s="24"/>
      <c r="H2620" s="24"/>
      <c r="I2620" s="5"/>
      <c r="J2620" s="5"/>
      <c r="L2620" s="34">
        <v>102</v>
      </c>
      <c r="M2620" s="34">
        <v>99</v>
      </c>
      <c r="N2620" s="33">
        <v>70.2</v>
      </c>
      <c r="O2620" s="34">
        <v>128</v>
      </c>
      <c r="P2620" s="4">
        <f t="shared" si="52"/>
        <v>25.4</v>
      </c>
      <c r="Q2620" s="4">
        <v>24.5</v>
      </c>
    </row>
    <row r="2621" spans="4:18" x14ac:dyDescent="0.2">
      <c r="D2621" s="22" t="s">
        <v>659</v>
      </c>
      <c r="E2621" s="24" t="s">
        <v>365</v>
      </c>
      <c r="F2621" s="24"/>
      <c r="G2621" s="24"/>
      <c r="H2621" s="24"/>
      <c r="I2621" s="5"/>
      <c r="J2621" s="5"/>
      <c r="L2621" s="34">
        <v>92</v>
      </c>
      <c r="M2621" s="34">
        <v>92</v>
      </c>
      <c r="N2621" s="33">
        <v>69.8</v>
      </c>
      <c r="O2621" s="34">
        <v>135</v>
      </c>
      <c r="P2621" s="4">
        <f t="shared" si="52"/>
        <v>18.600000000000001</v>
      </c>
      <c r="Q2621" s="4">
        <v>24.7</v>
      </c>
    </row>
    <row r="2622" spans="4:18" x14ac:dyDescent="0.2">
      <c r="D2622" s="22" t="s">
        <v>661</v>
      </c>
      <c r="E2622" s="24" t="s">
        <v>24</v>
      </c>
      <c r="F2622" s="24"/>
      <c r="G2622" s="24"/>
      <c r="H2622" s="24"/>
      <c r="I2622" s="16"/>
      <c r="J2622" s="16"/>
      <c r="L2622" s="36">
        <v>91</v>
      </c>
      <c r="M2622" s="34">
        <v>89</v>
      </c>
      <c r="N2622" s="33">
        <v>70</v>
      </c>
      <c r="O2622" s="34">
        <v>123</v>
      </c>
      <c r="P2622" s="4">
        <f t="shared" si="52"/>
        <v>17.5</v>
      </c>
      <c r="Q2622" s="4">
        <v>25.4</v>
      </c>
      <c r="R2622" s="24"/>
    </row>
    <row r="2623" spans="4:18" x14ac:dyDescent="0.2">
      <c r="D2623" s="22" t="s">
        <v>670</v>
      </c>
      <c r="E2623" s="24" t="s">
        <v>215</v>
      </c>
      <c r="F2623" s="24"/>
      <c r="G2623" s="24"/>
      <c r="H2623" s="24"/>
      <c r="I2623" s="5"/>
      <c r="J2623" s="5"/>
      <c r="L2623" s="24">
        <v>104</v>
      </c>
      <c r="M2623" s="34">
        <v>100</v>
      </c>
      <c r="N2623" s="24">
        <v>68</v>
      </c>
      <c r="O2623" s="24">
        <v>118</v>
      </c>
      <c r="P2623" s="4">
        <f t="shared" si="52"/>
        <v>30.6</v>
      </c>
      <c r="Q2623" s="4">
        <v>27.6</v>
      </c>
      <c r="R2623" s="24"/>
    </row>
    <row r="2624" spans="4:18" x14ac:dyDescent="0.2">
      <c r="D2624" s="22" t="s">
        <v>674</v>
      </c>
      <c r="E2624" s="24" t="s">
        <v>215</v>
      </c>
      <c r="F2624" s="24"/>
      <c r="G2624" s="24"/>
      <c r="H2624" s="24"/>
      <c r="I2624" s="5"/>
      <c r="J2624" s="5"/>
      <c r="L2624" s="24">
        <v>102</v>
      </c>
      <c r="M2624" s="24">
        <v>100</v>
      </c>
      <c r="N2624" s="24">
        <v>68</v>
      </c>
      <c r="O2624" s="24">
        <v>118</v>
      </c>
      <c r="P2624" s="4">
        <f t="shared" si="52"/>
        <v>30.6</v>
      </c>
      <c r="Q2624" s="4">
        <v>28.8</v>
      </c>
    </row>
    <row r="2625" spans="1:22" x14ac:dyDescent="0.2">
      <c r="D2625" s="22" t="s">
        <v>675</v>
      </c>
      <c r="E2625" s="24" t="s">
        <v>221</v>
      </c>
      <c r="F2625" s="24"/>
      <c r="G2625" s="24"/>
      <c r="H2625" s="24"/>
      <c r="I2625" s="5"/>
      <c r="J2625" s="5"/>
      <c r="K2625" s="48"/>
      <c r="L2625" s="24">
        <v>103</v>
      </c>
      <c r="M2625" s="34">
        <v>102</v>
      </c>
      <c r="N2625" s="24">
        <v>71.099999999999994</v>
      </c>
      <c r="O2625" s="24">
        <v>137</v>
      </c>
      <c r="P2625" s="4">
        <f t="shared" si="52"/>
        <v>25.5</v>
      </c>
      <c r="Q2625" s="4">
        <v>28.8</v>
      </c>
      <c r="R2625" s="24"/>
    </row>
    <row r="2626" spans="1:22" x14ac:dyDescent="0.2">
      <c r="D2626" s="22" t="s">
        <v>676</v>
      </c>
      <c r="E2626" s="24" t="s">
        <v>221</v>
      </c>
      <c r="F2626" s="24"/>
      <c r="G2626" s="24"/>
      <c r="H2626" s="24"/>
      <c r="I2626" s="5"/>
      <c r="J2626" s="5"/>
      <c r="L2626" s="24">
        <v>101</v>
      </c>
      <c r="M2626" s="24">
        <v>96</v>
      </c>
      <c r="N2626" s="24">
        <v>71.099999999999994</v>
      </c>
      <c r="O2626" s="24">
        <v>137</v>
      </c>
      <c r="P2626" s="4">
        <f t="shared" si="52"/>
        <v>20.5</v>
      </c>
      <c r="Q2626" s="4">
        <v>32.200000000000003</v>
      </c>
    </row>
    <row r="2627" spans="1:22" x14ac:dyDescent="0.2">
      <c r="D2627" s="22" t="s">
        <v>681</v>
      </c>
      <c r="E2627" s="24" t="s">
        <v>492</v>
      </c>
      <c r="F2627" s="24"/>
      <c r="G2627" s="24"/>
      <c r="H2627" s="24"/>
      <c r="I2627" s="5"/>
      <c r="J2627" s="5"/>
      <c r="L2627" s="24">
        <v>94</v>
      </c>
      <c r="M2627" s="34">
        <v>93</v>
      </c>
      <c r="N2627" s="24">
        <v>69.2</v>
      </c>
      <c r="O2627" s="24">
        <v>118</v>
      </c>
      <c r="P2627" s="4">
        <f t="shared" si="52"/>
        <v>22.8</v>
      </c>
      <c r="Q2627" s="4">
        <v>33.299999999999997</v>
      </c>
    </row>
    <row r="2628" spans="1:22" x14ac:dyDescent="0.2">
      <c r="D2628" s="22" t="s">
        <v>685</v>
      </c>
      <c r="E2628" s="24" t="s">
        <v>492</v>
      </c>
      <c r="F2628" s="24"/>
      <c r="G2628" s="24"/>
      <c r="H2628" s="24"/>
      <c r="I2628" s="5"/>
      <c r="J2628" s="5"/>
      <c r="L2628" s="34">
        <v>91</v>
      </c>
      <c r="M2628" s="24">
        <v>91</v>
      </c>
      <c r="N2628" s="24">
        <v>69.2</v>
      </c>
      <c r="O2628" s="24">
        <v>118</v>
      </c>
      <c r="P2628" s="4">
        <f t="shared" si="52"/>
        <v>20.9</v>
      </c>
      <c r="Q2628" s="4">
        <v>36.799999999999997</v>
      </c>
    </row>
    <row r="2629" spans="1:22" x14ac:dyDescent="0.2">
      <c r="A2629">
        <v>1</v>
      </c>
      <c r="B2629">
        <v>1</v>
      </c>
      <c r="D2629" s="22" t="s">
        <v>693</v>
      </c>
      <c r="E2629" s="24" t="s">
        <v>24</v>
      </c>
      <c r="F2629" s="24">
        <v>85</v>
      </c>
      <c r="G2629" s="24">
        <v>85</v>
      </c>
      <c r="H2629" s="24"/>
      <c r="I2629" s="5">
        <v>34.5</v>
      </c>
      <c r="J2629" s="5"/>
      <c r="K2629" s="29" t="s">
        <v>104</v>
      </c>
      <c r="L2629" s="36"/>
      <c r="M2629" s="24"/>
      <c r="N2629" s="24"/>
      <c r="O2629" s="24"/>
      <c r="P2629" s="4"/>
      <c r="Q2629" s="24"/>
      <c r="R2629" s="24"/>
      <c r="S2629" s="18"/>
      <c r="T2629" s="24" t="s">
        <v>343</v>
      </c>
      <c r="U2629" s="24" t="s">
        <v>346</v>
      </c>
    </row>
    <row r="2630" spans="1:22" x14ac:dyDescent="0.2">
      <c r="A2630">
        <v>2</v>
      </c>
      <c r="B2630">
        <v>2</v>
      </c>
      <c r="D2630" s="22" t="s">
        <v>705</v>
      </c>
      <c r="E2630" s="24" t="s">
        <v>24</v>
      </c>
      <c r="F2630" s="24">
        <v>89</v>
      </c>
      <c r="G2630" s="24">
        <v>89</v>
      </c>
      <c r="H2630" s="24"/>
      <c r="I2630" s="5">
        <v>-5</v>
      </c>
      <c r="J2630" s="5"/>
      <c r="K2630" s="29"/>
      <c r="L2630" s="36"/>
      <c r="M2630" s="24"/>
      <c r="N2630" s="24"/>
      <c r="O2630" s="24"/>
      <c r="P2630" s="33"/>
      <c r="Q2630" s="4"/>
      <c r="R2630" s="24"/>
      <c r="S2630" s="18"/>
      <c r="T2630" t="s">
        <v>350</v>
      </c>
      <c r="U2630" t="s">
        <v>345</v>
      </c>
      <c r="V2630" t="s">
        <v>344</v>
      </c>
    </row>
    <row r="2631" spans="1:22" x14ac:dyDescent="0.2">
      <c r="A2631">
        <v>3</v>
      </c>
      <c r="B2631">
        <v>3</v>
      </c>
      <c r="D2631" s="22" t="s">
        <v>741</v>
      </c>
      <c r="E2631" s="24" t="s">
        <v>24</v>
      </c>
      <c r="F2631" s="24">
        <v>87</v>
      </c>
      <c r="G2631" s="24">
        <v>87</v>
      </c>
      <c r="H2631" s="24"/>
      <c r="I2631" s="5">
        <v>21</v>
      </c>
      <c r="J2631" s="4"/>
      <c r="K2631" s="29"/>
      <c r="L2631" s="35"/>
      <c r="M2631" s="24"/>
      <c r="N2631" s="24"/>
      <c r="O2631" s="24"/>
      <c r="P2631" s="33"/>
      <c r="Q2631" s="4"/>
      <c r="R2631" s="24"/>
      <c r="S2631" s="18"/>
      <c r="T2631" s="24" t="s">
        <v>709</v>
      </c>
      <c r="U2631" s="24" t="s">
        <v>562</v>
      </c>
    </row>
    <row r="2632" spans="1:22" x14ac:dyDescent="0.2">
      <c r="A2632">
        <v>4</v>
      </c>
      <c r="B2632">
        <v>4</v>
      </c>
      <c r="D2632" s="22" t="s">
        <v>771</v>
      </c>
      <c r="E2632" s="24" t="s">
        <v>24</v>
      </c>
      <c r="F2632" s="24">
        <v>87</v>
      </c>
      <c r="G2632" s="24">
        <v>87</v>
      </c>
      <c r="H2632" s="24"/>
      <c r="I2632" s="5">
        <v>18.100000000000001</v>
      </c>
      <c r="J2632" s="5"/>
      <c r="K2632" s="29" t="s">
        <v>697</v>
      </c>
      <c r="L2632" s="36"/>
      <c r="M2632" s="24"/>
      <c r="N2632" s="24"/>
      <c r="O2632" s="24"/>
      <c r="P2632" s="33"/>
      <c r="Q2632" s="4"/>
      <c r="R2632" s="24"/>
      <c r="S2632" s="18"/>
      <c r="T2632" s="24" t="s">
        <v>375</v>
      </c>
      <c r="U2632" s="24" t="s">
        <v>353</v>
      </c>
      <c r="V2632" t="s">
        <v>773</v>
      </c>
    </row>
    <row r="2633" spans="1:22" x14ac:dyDescent="0.2">
      <c r="A2633">
        <v>5</v>
      </c>
      <c r="B2633">
        <v>5</v>
      </c>
      <c r="D2633" s="22" t="s">
        <v>799</v>
      </c>
      <c r="E2633" s="24" t="s">
        <v>492</v>
      </c>
      <c r="F2633" s="24">
        <v>92</v>
      </c>
      <c r="G2633" s="24">
        <v>92</v>
      </c>
      <c r="H2633" s="24"/>
      <c r="I2633" s="5">
        <v>24</v>
      </c>
      <c r="J2633" s="5"/>
      <c r="L2633" s="36"/>
      <c r="M2633" s="24"/>
      <c r="N2633" s="24"/>
      <c r="O2633" s="24"/>
      <c r="P2633" s="33"/>
      <c r="Q2633" s="4"/>
      <c r="R2633" s="24"/>
      <c r="S2633" s="18"/>
      <c r="T2633" s="24" t="s">
        <v>707</v>
      </c>
      <c r="U2633" s="24" t="s">
        <v>801</v>
      </c>
    </row>
    <row r="2634" spans="1:22" x14ac:dyDescent="0.2">
      <c r="A2634">
        <v>6</v>
      </c>
      <c r="B2634">
        <v>6</v>
      </c>
      <c r="D2634" s="22" t="s">
        <v>811</v>
      </c>
      <c r="E2634" s="24" t="s">
        <v>24</v>
      </c>
      <c r="F2634" s="24">
        <v>91</v>
      </c>
      <c r="G2634" s="24">
        <v>91</v>
      </c>
      <c r="H2634" s="24"/>
      <c r="I2634" s="5">
        <v>14.5</v>
      </c>
      <c r="J2634" s="5"/>
      <c r="K2634" s="29"/>
      <c r="L2634" s="36"/>
      <c r="M2634" s="24"/>
      <c r="N2634" s="24"/>
      <c r="O2634" s="24"/>
      <c r="P2634" s="33"/>
      <c r="Q2634" s="4"/>
      <c r="R2634" s="24"/>
      <c r="S2634" s="18"/>
      <c r="T2634" s="24" t="s">
        <v>708</v>
      </c>
      <c r="U2634" s="24" t="s">
        <v>744</v>
      </c>
    </row>
    <row r="2635" spans="1:22" x14ac:dyDescent="0.2">
      <c r="A2635">
        <v>7</v>
      </c>
      <c r="B2635">
        <v>7</v>
      </c>
      <c r="C2635">
        <v>1</v>
      </c>
      <c r="D2635" s="22" t="s">
        <v>820</v>
      </c>
      <c r="E2635" s="24" t="s">
        <v>492</v>
      </c>
      <c r="F2635" s="24">
        <v>97</v>
      </c>
      <c r="G2635" s="24">
        <v>94</v>
      </c>
      <c r="H2635" s="24">
        <v>78</v>
      </c>
      <c r="I2635" s="5">
        <v>16.149999999999999</v>
      </c>
      <c r="J2635" s="4"/>
      <c r="K2635" s="29"/>
      <c r="L2635" s="35">
        <v>97</v>
      </c>
      <c r="M2635" s="24">
        <v>94</v>
      </c>
      <c r="N2635" s="24">
        <v>69.2</v>
      </c>
      <c r="O2635" s="24">
        <v>118</v>
      </c>
      <c r="P2635" s="4">
        <f t="shared" ref="P2635:P2643" si="53">ROUND(((M2635-N2635)*113/O2635),1)</f>
        <v>23.7</v>
      </c>
      <c r="Q2635" s="24"/>
      <c r="R2635" s="24"/>
      <c r="S2635" s="18"/>
      <c r="T2635" s="24" t="s">
        <v>722</v>
      </c>
      <c r="U2635" s="24" t="s">
        <v>385</v>
      </c>
      <c r="V2635" t="s">
        <v>380</v>
      </c>
    </row>
    <row r="2636" spans="1:22" x14ac:dyDescent="0.2">
      <c r="A2636">
        <v>8</v>
      </c>
      <c r="B2636">
        <v>8</v>
      </c>
      <c r="C2636">
        <v>2</v>
      </c>
      <c r="D2636" s="22" t="s">
        <v>880</v>
      </c>
      <c r="E2636" s="24" t="s">
        <v>26</v>
      </c>
      <c r="F2636" s="24">
        <v>91</v>
      </c>
      <c r="G2636" s="24">
        <v>91</v>
      </c>
      <c r="H2636" s="24">
        <v>70</v>
      </c>
      <c r="I2636" s="5">
        <v>5</v>
      </c>
      <c r="J2636" s="5"/>
      <c r="K2636" s="29" t="s">
        <v>885</v>
      </c>
      <c r="L2636" s="36">
        <v>91</v>
      </c>
      <c r="M2636" s="24">
        <v>91</v>
      </c>
      <c r="N2636" s="24">
        <v>70.2</v>
      </c>
      <c r="O2636" s="24">
        <v>128</v>
      </c>
      <c r="P2636" s="4">
        <f t="shared" si="53"/>
        <v>18.399999999999999</v>
      </c>
      <c r="Q2636" s="24"/>
      <c r="R2636" s="24"/>
      <c r="S2636" s="18"/>
      <c r="T2636" s="24" t="s">
        <v>788</v>
      </c>
      <c r="U2636" s="24" t="s">
        <v>861</v>
      </c>
      <c r="V2636" t="s">
        <v>373</v>
      </c>
    </row>
    <row r="2637" spans="1:22" x14ac:dyDescent="0.2">
      <c r="A2637">
        <v>9</v>
      </c>
      <c r="B2637">
        <v>9</v>
      </c>
      <c r="C2637">
        <v>3</v>
      </c>
      <c r="D2637" s="22" t="s">
        <v>892</v>
      </c>
      <c r="E2637" s="24" t="s">
        <v>492</v>
      </c>
      <c r="F2637" s="24">
        <v>89</v>
      </c>
      <c r="G2637" s="24">
        <v>89</v>
      </c>
      <c r="H2637" s="24">
        <v>70</v>
      </c>
      <c r="I2637" s="5">
        <v>1.7</v>
      </c>
      <c r="J2637" s="5"/>
      <c r="L2637" s="35">
        <v>89</v>
      </c>
      <c r="M2637" s="24">
        <v>89</v>
      </c>
      <c r="N2637" s="24">
        <v>69.2</v>
      </c>
      <c r="O2637" s="24">
        <v>118</v>
      </c>
      <c r="P2637" s="4">
        <f t="shared" si="53"/>
        <v>19</v>
      </c>
      <c r="Q2637" s="24"/>
      <c r="R2637" s="24"/>
      <c r="S2637" s="18"/>
      <c r="T2637" s="24" t="s">
        <v>812</v>
      </c>
      <c r="U2637" s="24" t="s">
        <v>742</v>
      </c>
    </row>
    <row r="2638" spans="1:22" x14ac:dyDescent="0.2">
      <c r="A2638">
        <v>10</v>
      </c>
      <c r="B2638">
        <v>10</v>
      </c>
      <c r="C2638">
        <v>4</v>
      </c>
      <c r="D2638" s="22" t="s">
        <v>924</v>
      </c>
      <c r="E2638" s="24" t="s">
        <v>185</v>
      </c>
      <c r="F2638" s="24">
        <v>100</v>
      </c>
      <c r="G2638" s="24">
        <v>100</v>
      </c>
      <c r="H2638" s="24">
        <v>80</v>
      </c>
      <c r="I2638" s="5">
        <v>-16</v>
      </c>
      <c r="J2638" s="5"/>
      <c r="L2638" s="36">
        <v>100</v>
      </c>
      <c r="M2638" s="24">
        <v>100</v>
      </c>
      <c r="N2638" s="24">
        <v>69</v>
      </c>
      <c r="O2638" s="24">
        <v>123</v>
      </c>
      <c r="P2638" s="4">
        <f t="shared" si="53"/>
        <v>28.5</v>
      </c>
      <c r="Q2638" s="24"/>
      <c r="R2638" s="24"/>
      <c r="S2638" s="18"/>
      <c r="T2638" s="24" t="s">
        <v>801</v>
      </c>
      <c r="U2638" s="24" t="s">
        <v>377</v>
      </c>
    </row>
    <row r="2639" spans="1:22" x14ac:dyDescent="0.2">
      <c r="A2639">
        <v>11</v>
      </c>
      <c r="B2639">
        <v>11</v>
      </c>
      <c r="C2639">
        <v>5</v>
      </c>
      <c r="D2639" s="31" t="s">
        <v>926</v>
      </c>
      <c r="E2639" s="24" t="s">
        <v>24</v>
      </c>
      <c r="F2639" s="24">
        <v>91</v>
      </c>
      <c r="G2639" s="24">
        <v>91</v>
      </c>
      <c r="H2639" s="24">
        <v>71</v>
      </c>
      <c r="I2639" s="5">
        <v>-7.15</v>
      </c>
      <c r="J2639" s="5"/>
      <c r="L2639" s="34">
        <v>91</v>
      </c>
      <c r="M2639" s="24">
        <v>91</v>
      </c>
      <c r="N2639" s="24">
        <v>70</v>
      </c>
      <c r="O2639" s="24">
        <v>123</v>
      </c>
      <c r="P2639" s="33">
        <f t="shared" si="53"/>
        <v>19.3</v>
      </c>
      <c r="Q2639" s="24"/>
      <c r="R2639" s="24"/>
      <c r="S2639" s="18"/>
      <c r="T2639" s="24" t="s">
        <v>401</v>
      </c>
      <c r="U2639" s="24" t="s">
        <v>706</v>
      </c>
      <c r="V2639" s="24" t="s">
        <v>460</v>
      </c>
    </row>
    <row r="2640" spans="1:22" x14ac:dyDescent="0.2">
      <c r="A2640">
        <v>12</v>
      </c>
      <c r="B2640">
        <v>12</v>
      </c>
      <c r="C2640">
        <v>6</v>
      </c>
      <c r="D2640" s="22" t="s">
        <v>933</v>
      </c>
      <c r="E2640" s="24" t="s">
        <v>492</v>
      </c>
      <c r="F2640" s="24">
        <v>92</v>
      </c>
      <c r="G2640" s="24">
        <v>91</v>
      </c>
      <c r="H2640" s="24">
        <v>73</v>
      </c>
      <c r="I2640" s="5">
        <v>8.5</v>
      </c>
      <c r="J2640" s="5"/>
      <c r="K2640" s="48"/>
      <c r="L2640" s="34">
        <v>92</v>
      </c>
      <c r="M2640" s="24">
        <v>91</v>
      </c>
      <c r="N2640" s="24">
        <v>69.2</v>
      </c>
      <c r="O2640" s="24">
        <v>118</v>
      </c>
      <c r="P2640" s="33">
        <f t="shared" si="53"/>
        <v>20.9</v>
      </c>
      <c r="Q2640" s="24"/>
      <c r="R2640" s="24"/>
      <c r="S2640" s="18"/>
      <c r="T2640" s="24" t="s">
        <v>717</v>
      </c>
      <c r="U2640" s="24" t="s">
        <v>721</v>
      </c>
      <c r="V2640" s="24"/>
    </row>
    <row r="2641" spans="1:22" x14ac:dyDescent="0.2">
      <c r="A2641">
        <v>13</v>
      </c>
      <c r="B2641">
        <v>13</v>
      </c>
      <c r="C2641">
        <v>7</v>
      </c>
      <c r="D2641" s="22" t="s">
        <v>941</v>
      </c>
      <c r="E2641" s="24" t="s">
        <v>492</v>
      </c>
      <c r="F2641" s="24">
        <v>96</v>
      </c>
      <c r="G2641" s="24">
        <v>94</v>
      </c>
      <c r="H2641" s="24">
        <v>77</v>
      </c>
      <c r="I2641" s="5">
        <v>-19</v>
      </c>
      <c r="J2641" s="5"/>
      <c r="K2641" s="13" t="s">
        <v>967</v>
      </c>
      <c r="L2641" s="34">
        <v>96</v>
      </c>
      <c r="M2641" s="24">
        <v>94</v>
      </c>
      <c r="N2641" s="24">
        <v>69.2</v>
      </c>
      <c r="O2641" s="24">
        <v>118</v>
      </c>
      <c r="P2641" s="33">
        <f t="shared" si="53"/>
        <v>23.7</v>
      </c>
      <c r="Q2641" s="24"/>
      <c r="R2641" s="24"/>
      <c r="S2641" s="18"/>
      <c r="T2641" s="24" t="s">
        <v>378</v>
      </c>
      <c r="U2641" s="24" t="s">
        <v>384</v>
      </c>
      <c r="V2641" t="s">
        <v>348</v>
      </c>
    </row>
    <row r="2642" spans="1:22" x14ac:dyDescent="0.2">
      <c r="A2642">
        <v>14</v>
      </c>
      <c r="B2642">
        <v>14</v>
      </c>
      <c r="C2642">
        <v>8</v>
      </c>
      <c r="D2642" s="22" t="s">
        <v>978</v>
      </c>
      <c r="E2642" s="24" t="s">
        <v>461</v>
      </c>
      <c r="F2642" s="24">
        <v>94</v>
      </c>
      <c r="G2642" s="24">
        <v>94</v>
      </c>
      <c r="H2642" s="24">
        <v>74</v>
      </c>
      <c r="I2642" s="5">
        <v>-2</v>
      </c>
      <c r="J2642" s="5"/>
      <c r="K2642" s="48"/>
      <c r="L2642" s="34">
        <v>94</v>
      </c>
      <c r="M2642" s="24">
        <v>94</v>
      </c>
      <c r="N2642" s="24">
        <v>69.599999999999994</v>
      </c>
      <c r="O2642" s="24">
        <v>124</v>
      </c>
      <c r="P2642" s="33">
        <f t="shared" si="53"/>
        <v>22.2</v>
      </c>
      <c r="Q2642" s="24"/>
      <c r="R2642" s="24"/>
      <c r="S2642" s="18"/>
      <c r="T2642" s="24" t="s">
        <v>342</v>
      </c>
      <c r="U2642" s="24" t="s">
        <v>903</v>
      </c>
    </row>
    <row r="2643" spans="1:22" x14ac:dyDescent="0.2">
      <c r="A2643">
        <v>15</v>
      </c>
      <c r="B2643">
        <v>15</v>
      </c>
      <c r="C2643">
        <v>9</v>
      </c>
      <c r="D2643" s="22" t="s">
        <v>976</v>
      </c>
      <c r="E2643" s="24" t="s">
        <v>184</v>
      </c>
      <c r="F2643" s="24">
        <v>97</v>
      </c>
      <c r="G2643" s="24">
        <v>96</v>
      </c>
      <c r="H2643" s="24">
        <v>78</v>
      </c>
      <c r="I2643" s="5">
        <v>-8</v>
      </c>
      <c r="J2643" s="5"/>
      <c r="K2643" s="15"/>
      <c r="L2643" s="34">
        <v>97</v>
      </c>
      <c r="M2643" s="18">
        <v>96</v>
      </c>
      <c r="N2643" s="4">
        <v>69.3</v>
      </c>
      <c r="O2643" s="18">
        <v>123</v>
      </c>
      <c r="P2643" s="33">
        <f t="shared" si="53"/>
        <v>24.5</v>
      </c>
      <c r="Q2643" s="24"/>
      <c r="R2643" s="24"/>
      <c r="S2643" s="18"/>
      <c r="T2643" s="24" t="s">
        <v>372</v>
      </c>
      <c r="U2643" s="24" t="s">
        <v>465</v>
      </c>
      <c r="V2643" t="s">
        <v>859</v>
      </c>
    </row>
    <row r="2644" spans="1:22" x14ac:dyDescent="0.2">
      <c r="A2644">
        <v>16</v>
      </c>
      <c r="B2644">
        <v>16</v>
      </c>
      <c r="C2644">
        <v>10</v>
      </c>
      <c r="D2644" s="22" t="s">
        <v>977</v>
      </c>
      <c r="E2644" s="24" t="s">
        <v>185</v>
      </c>
      <c r="F2644" s="24">
        <v>94</v>
      </c>
      <c r="G2644" s="24">
        <v>93</v>
      </c>
      <c r="H2644" s="24">
        <v>74</v>
      </c>
      <c r="I2644" s="5">
        <v>-7</v>
      </c>
      <c r="J2644" s="5"/>
      <c r="K2644" s="48"/>
      <c r="L2644" s="22">
        <v>94</v>
      </c>
      <c r="M2644" s="24">
        <v>93</v>
      </c>
      <c r="N2644" s="24">
        <v>69</v>
      </c>
      <c r="O2644" s="24">
        <v>123</v>
      </c>
      <c r="P2644" s="33">
        <f t="shared" ref="P2644:P2663" si="54">ROUND(((M2644-N2644)*113/O2644),1)</f>
        <v>22</v>
      </c>
      <c r="Q2644" s="24"/>
      <c r="R2644" s="24"/>
      <c r="S2644" s="18"/>
      <c r="T2644" s="24" t="s">
        <v>883</v>
      </c>
      <c r="U2644" s="24" t="s">
        <v>745</v>
      </c>
      <c r="V2644" s="24" t="s">
        <v>984</v>
      </c>
    </row>
    <row r="2645" spans="1:22" x14ac:dyDescent="0.2">
      <c r="A2645">
        <v>17</v>
      </c>
      <c r="B2645">
        <v>17</v>
      </c>
      <c r="C2645">
        <v>11</v>
      </c>
      <c r="D2645" s="22" t="s">
        <v>1026</v>
      </c>
      <c r="E2645" s="24" t="s">
        <v>492</v>
      </c>
      <c r="F2645" s="24">
        <v>94</v>
      </c>
      <c r="G2645" s="24">
        <v>93</v>
      </c>
      <c r="H2645" s="24">
        <v>75</v>
      </c>
      <c r="I2645" s="5">
        <v>-11.25</v>
      </c>
      <c r="J2645" s="4"/>
      <c r="L2645" s="36">
        <v>94</v>
      </c>
      <c r="M2645" s="24">
        <v>93</v>
      </c>
      <c r="N2645" s="24">
        <v>69.2</v>
      </c>
      <c r="O2645" s="24">
        <v>118</v>
      </c>
      <c r="P2645" s="33">
        <f t="shared" si="54"/>
        <v>22.8</v>
      </c>
      <c r="Q2645" s="24"/>
      <c r="R2645" s="24"/>
      <c r="S2645" s="18"/>
      <c r="T2645" s="24" t="s">
        <v>786</v>
      </c>
      <c r="U2645" s="24" t="s">
        <v>868</v>
      </c>
      <c r="V2645" s="24" t="s">
        <v>726</v>
      </c>
    </row>
    <row r="2646" spans="1:22" x14ac:dyDescent="0.2">
      <c r="A2646">
        <v>18</v>
      </c>
      <c r="B2646">
        <v>18</v>
      </c>
      <c r="C2646">
        <v>12</v>
      </c>
      <c r="D2646" s="22" t="s">
        <v>1033</v>
      </c>
      <c r="E2646" s="24" t="s">
        <v>26</v>
      </c>
      <c r="F2646" s="24">
        <v>99</v>
      </c>
      <c r="G2646" s="24">
        <v>99</v>
      </c>
      <c r="H2646" s="24">
        <v>78</v>
      </c>
      <c r="I2646" s="5">
        <v>-19.5</v>
      </c>
      <c r="J2646" s="5"/>
      <c r="K2646" s="15"/>
      <c r="L2646" s="34">
        <v>99</v>
      </c>
      <c r="M2646" s="24">
        <v>99</v>
      </c>
      <c r="N2646" s="24">
        <v>70.2</v>
      </c>
      <c r="O2646" s="24">
        <v>128</v>
      </c>
      <c r="P2646" s="33">
        <f t="shared" si="54"/>
        <v>25.4</v>
      </c>
      <c r="Q2646" s="24"/>
      <c r="R2646" s="24"/>
      <c r="S2646" s="18"/>
      <c r="T2646" s="24" t="s">
        <v>821</v>
      </c>
      <c r="U2646" s="24" t="s">
        <v>441</v>
      </c>
      <c r="V2646" s="24" t="s">
        <v>925</v>
      </c>
    </row>
    <row r="2647" spans="1:22" x14ac:dyDescent="0.2">
      <c r="A2647">
        <v>19</v>
      </c>
      <c r="B2647">
        <v>19</v>
      </c>
      <c r="C2647">
        <v>13</v>
      </c>
      <c r="D2647" s="22" t="s">
        <v>1041</v>
      </c>
      <c r="E2647" s="24" t="s">
        <v>186</v>
      </c>
      <c r="F2647" s="24">
        <v>98</v>
      </c>
      <c r="G2647" s="24">
        <v>91</v>
      </c>
      <c r="H2647" s="24">
        <v>78</v>
      </c>
      <c r="I2647" s="5">
        <v>-16.5</v>
      </c>
      <c r="J2647" s="5"/>
      <c r="L2647" s="36">
        <v>98</v>
      </c>
      <c r="M2647" s="24">
        <v>91</v>
      </c>
      <c r="N2647" s="24">
        <v>69.099999999999994</v>
      </c>
      <c r="O2647" s="24">
        <v>123</v>
      </c>
      <c r="P2647" s="33">
        <f t="shared" si="54"/>
        <v>20.100000000000001</v>
      </c>
      <c r="Q2647" s="24"/>
      <c r="R2647" s="24"/>
      <c r="S2647" s="18"/>
      <c r="T2647" s="24" t="s">
        <v>351</v>
      </c>
    </row>
    <row r="2648" spans="1:22" x14ac:dyDescent="0.2">
      <c r="A2648">
        <v>20</v>
      </c>
      <c r="B2648">
        <v>20</v>
      </c>
      <c r="C2648">
        <v>14</v>
      </c>
      <c r="D2648" s="22" t="s">
        <v>1043</v>
      </c>
      <c r="E2648" s="24" t="s">
        <v>26</v>
      </c>
      <c r="F2648" s="24">
        <v>95</v>
      </c>
      <c r="G2648" s="24">
        <v>95</v>
      </c>
      <c r="H2648" s="24">
        <v>74</v>
      </c>
      <c r="I2648" s="5">
        <v>-19.75</v>
      </c>
      <c r="J2648" s="4"/>
      <c r="K2648" s="46"/>
      <c r="L2648" s="34">
        <v>95</v>
      </c>
      <c r="M2648" s="34">
        <v>95</v>
      </c>
      <c r="N2648" s="33">
        <v>70.2</v>
      </c>
      <c r="O2648" s="34">
        <v>128</v>
      </c>
      <c r="P2648" s="33">
        <f t="shared" si="54"/>
        <v>21.9</v>
      </c>
      <c r="Q2648" s="24"/>
      <c r="R2648" s="24"/>
      <c r="S2648" s="18"/>
      <c r="T2648" s="24" t="s">
        <v>961</v>
      </c>
      <c r="U2648" s="24" t="s">
        <v>782</v>
      </c>
      <c r="V2648" s="24" t="s">
        <v>356</v>
      </c>
    </row>
    <row r="2649" spans="1:22" x14ac:dyDescent="0.2">
      <c r="A2649">
        <v>21</v>
      </c>
      <c r="B2649">
        <v>21</v>
      </c>
      <c r="C2649">
        <v>15</v>
      </c>
      <c r="D2649" s="22" t="s">
        <v>1069</v>
      </c>
      <c r="E2649" s="24" t="s">
        <v>23</v>
      </c>
      <c r="F2649" s="24">
        <v>90</v>
      </c>
      <c r="G2649" s="24">
        <v>90</v>
      </c>
      <c r="H2649" s="24">
        <v>68</v>
      </c>
      <c r="I2649" s="5">
        <v>58.5</v>
      </c>
      <c r="J2649" s="4">
        <v>6</v>
      </c>
      <c r="K2649" s="29" t="s">
        <v>104</v>
      </c>
      <c r="L2649" s="34">
        <v>90</v>
      </c>
      <c r="M2649" s="34">
        <v>90</v>
      </c>
      <c r="N2649" s="33">
        <v>68.900000000000006</v>
      </c>
      <c r="O2649" s="34">
        <v>126</v>
      </c>
      <c r="P2649" s="33">
        <f t="shared" si="54"/>
        <v>18.899999999999999</v>
      </c>
      <c r="Q2649" s="24"/>
      <c r="R2649" s="24"/>
      <c r="S2649" s="18"/>
      <c r="T2649" s="24" t="s">
        <v>387</v>
      </c>
      <c r="U2649" s="24" t="s">
        <v>699</v>
      </c>
    </row>
    <row r="2650" spans="1:22" x14ac:dyDescent="0.2">
      <c r="A2650">
        <v>22</v>
      </c>
      <c r="B2650">
        <v>22</v>
      </c>
      <c r="C2650">
        <v>16</v>
      </c>
      <c r="D2650" s="22" t="s">
        <v>1195</v>
      </c>
      <c r="E2650" s="24" t="s">
        <v>492</v>
      </c>
      <c r="F2650" s="24">
        <v>95</v>
      </c>
      <c r="G2650" s="24">
        <v>93</v>
      </c>
      <c r="H2650" s="24">
        <v>75</v>
      </c>
      <c r="I2650" s="5">
        <v>-13.75</v>
      </c>
      <c r="J2650" s="5"/>
      <c r="K2650" s="29"/>
      <c r="L2650" s="36">
        <v>95</v>
      </c>
      <c r="M2650" s="34">
        <v>93</v>
      </c>
      <c r="N2650" s="33">
        <v>69.2</v>
      </c>
      <c r="O2650" s="34">
        <v>118</v>
      </c>
      <c r="P2650" s="33">
        <f t="shared" si="54"/>
        <v>22.8</v>
      </c>
      <c r="Q2650" s="24"/>
      <c r="R2650" s="24"/>
      <c r="S2650" s="18"/>
      <c r="T2650" s="24" t="s">
        <v>1135</v>
      </c>
      <c r="U2650" s="24" t="s">
        <v>915</v>
      </c>
      <c r="V2650" t="s">
        <v>1004</v>
      </c>
    </row>
    <row r="2651" spans="1:22" x14ac:dyDescent="0.2">
      <c r="A2651">
        <v>23</v>
      </c>
      <c r="B2651">
        <v>23</v>
      </c>
      <c r="C2651">
        <v>17</v>
      </c>
      <c r="D2651" s="22" t="s">
        <v>1212</v>
      </c>
      <c r="E2651" s="24" t="s">
        <v>548</v>
      </c>
      <c r="F2651" s="24">
        <v>97</v>
      </c>
      <c r="G2651" s="24">
        <v>95</v>
      </c>
      <c r="H2651" s="24">
        <v>74</v>
      </c>
      <c r="I2651" s="5">
        <v>42.6</v>
      </c>
      <c r="J2651" s="5"/>
      <c r="K2651" s="29"/>
      <c r="L2651" s="34">
        <v>97</v>
      </c>
      <c r="M2651" s="34">
        <v>95</v>
      </c>
      <c r="N2651" s="24">
        <v>70.099999999999994</v>
      </c>
      <c r="O2651" s="24">
        <v>136</v>
      </c>
      <c r="P2651" s="33">
        <f t="shared" si="54"/>
        <v>20.7</v>
      </c>
      <c r="Q2651" s="24"/>
      <c r="R2651" s="24"/>
      <c r="S2651" s="18"/>
      <c r="T2651" s="24" t="s">
        <v>775</v>
      </c>
      <c r="U2651" s="24" t="s">
        <v>962</v>
      </c>
    </row>
    <row r="2652" spans="1:22" x14ac:dyDescent="0.2">
      <c r="A2652">
        <v>24</v>
      </c>
      <c r="B2652">
        <v>24</v>
      </c>
      <c r="C2652">
        <v>18</v>
      </c>
      <c r="D2652" s="22" t="s">
        <v>1234</v>
      </c>
      <c r="E2652" s="24" t="s">
        <v>24</v>
      </c>
      <c r="F2652" s="24">
        <v>84</v>
      </c>
      <c r="G2652" s="24">
        <v>84</v>
      </c>
      <c r="H2652" s="24">
        <v>63</v>
      </c>
      <c r="I2652" s="5">
        <v>37</v>
      </c>
      <c r="J2652" s="5"/>
      <c r="L2652" s="36">
        <v>84</v>
      </c>
      <c r="M2652" s="34">
        <v>84</v>
      </c>
      <c r="N2652" s="33">
        <v>70</v>
      </c>
      <c r="O2652" s="34">
        <v>123</v>
      </c>
      <c r="P2652" s="33">
        <f t="shared" si="54"/>
        <v>12.9</v>
      </c>
      <c r="Q2652" s="24"/>
      <c r="R2652" s="24"/>
      <c r="S2652" s="18"/>
      <c r="T2652" s="24" t="s">
        <v>1183</v>
      </c>
      <c r="U2652" s="24" t="s">
        <v>733</v>
      </c>
      <c r="V2652" t="s">
        <v>370</v>
      </c>
    </row>
    <row r="2653" spans="1:22" x14ac:dyDescent="0.2">
      <c r="A2653">
        <v>25</v>
      </c>
      <c r="B2653">
        <v>25</v>
      </c>
      <c r="C2653">
        <v>19</v>
      </c>
      <c r="D2653" s="22" t="s">
        <v>1244</v>
      </c>
      <c r="E2653" s="24" t="s">
        <v>1245</v>
      </c>
      <c r="F2653" s="24">
        <v>107</v>
      </c>
      <c r="G2653" s="24">
        <v>106</v>
      </c>
      <c r="H2653" s="24">
        <v>85</v>
      </c>
      <c r="I2653" s="5">
        <v>-20</v>
      </c>
      <c r="J2653" s="5"/>
      <c r="L2653" s="34">
        <v>107</v>
      </c>
      <c r="M2653" s="34">
        <v>106</v>
      </c>
      <c r="N2653" s="33">
        <v>69.5</v>
      </c>
      <c r="O2653" s="34">
        <v>128</v>
      </c>
      <c r="P2653" s="33">
        <f t="shared" si="54"/>
        <v>32.200000000000003</v>
      </c>
      <c r="Q2653" s="24"/>
      <c r="R2653" s="24"/>
      <c r="S2653" s="4"/>
      <c r="T2653" s="24" t="s">
        <v>1021</v>
      </c>
      <c r="U2653" s="24" t="s">
        <v>737</v>
      </c>
      <c r="V2653" s="24" t="s">
        <v>718</v>
      </c>
    </row>
    <row r="2654" spans="1:22" x14ac:dyDescent="0.2">
      <c r="A2654">
        <v>26</v>
      </c>
      <c r="B2654">
        <v>26</v>
      </c>
      <c r="C2654">
        <v>20</v>
      </c>
      <c r="D2654" s="22" t="s">
        <v>1249</v>
      </c>
      <c r="E2654" s="24" t="s">
        <v>23</v>
      </c>
      <c r="F2654" s="24">
        <v>92</v>
      </c>
      <c r="G2654" s="24">
        <v>92</v>
      </c>
      <c r="H2654" s="24">
        <v>70</v>
      </c>
      <c r="I2654" s="5">
        <v>20.5</v>
      </c>
      <c r="J2654" s="5"/>
      <c r="K2654" s="29"/>
      <c r="L2654" s="34">
        <v>92</v>
      </c>
      <c r="M2654" s="34">
        <v>92</v>
      </c>
      <c r="N2654" s="33">
        <v>68.900000000000006</v>
      </c>
      <c r="O2654" s="34">
        <v>126</v>
      </c>
      <c r="P2654" s="33">
        <f t="shared" si="54"/>
        <v>20.7</v>
      </c>
      <c r="Q2654" s="24"/>
      <c r="R2654" s="24"/>
      <c r="S2654" s="4"/>
      <c r="T2654" s="24" t="s">
        <v>772</v>
      </c>
      <c r="U2654" s="24" t="s">
        <v>551</v>
      </c>
      <c r="V2654" s="24" t="s">
        <v>800</v>
      </c>
    </row>
    <row r="2655" spans="1:22" x14ac:dyDescent="0.2">
      <c r="A2655">
        <v>27</v>
      </c>
      <c r="B2655">
        <v>27</v>
      </c>
      <c r="C2655">
        <v>21</v>
      </c>
      <c r="D2655" s="22" t="s">
        <v>1265</v>
      </c>
      <c r="E2655" s="24" t="s">
        <v>217</v>
      </c>
      <c r="F2655" s="24">
        <v>113</v>
      </c>
      <c r="G2655" s="24">
        <v>112</v>
      </c>
      <c r="H2655" s="24">
        <v>92</v>
      </c>
      <c r="I2655" s="5">
        <v>-11.25</v>
      </c>
      <c r="J2655" s="5"/>
      <c r="K2655" s="29" t="s">
        <v>1269</v>
      </c>
      <c r="L2655" s="34">
        <v>113</v>
      </c>
      <c r="M2655" s="34">
        <v>112</v>
      </c>
      <c r="N2655" s="33">
        <v>69.7</v>
      </c>
      <c r="O2655" s="34">
        <v>130</v>
      </c>
      <c r="P2655" s="4">
        <f t="shared" si="54"/>
        <v>36.799999999999997</v>
      </c>
      <c r="Q2655" s="24"/>
      <c r="R2655" s="24"/>
      <c r="S2655" s="4"/>
      <c r="T2655" s="24" t="s">
        <v>566</v>
      </c>
      <c r="U2655" s="24" t="s">
        <v>1087</v>
      </c>
      <c r="V2655" s="24" t="s">
        <v>917</v>
      </c>
    </row>
    <row r="2656" spans="1:22" x14ac:dyDescent="0.2">
      <c r="A2656">
        <v>28</v>
      </c>
      <c r="B2656">
        <v>28</v>
      </c>
      <c r="C2656">
        <v>22</v>
      </c>
      <c r="D2656" s="22" t="s">
        <v>1270</v>
      </c>
      <c r="E2656" s="24" t="s">
        <v>221</v>
      </c>
      <c r="F2656" s="24">
        <v>102</v>
      </c>
      <c r="G2656" s="24">
        <v>101</v>
      </c>
      <c r="H2656" s="24">
        <v>80</v>
      </c>
      <c r="I2656" s="5">
        <v>-18.7</v>
      </c>
      <c r="J2656" s="5"/>
      <c r="L2656" s="34">
        <v>102</v>
      </c>
      <c r="M2656" s="34">
        <v>101</v>
      </c>
      <c r="N2656" s="33">
        <v>71.099999999999994</v>
      </c>
      <c r="O2656" s="34">
        <v>137</v>
      </c>
      <c r="P2656" s="4">
        <f t="shared" si="54"/>
        <v>24.7</v>
      </c>
      <c r="Q2656" s="24"/>
      <c r="R2656" s="24"/>
      <c r="S2656" s="4"/>
      <c r="T2656" s="24" t="s">
        <v>1169</v>
      </c>
      <c r="U2656" s="24" t="s">
        <v>738</v>
      </c>
      <c r="V2656" s="24" t="s">
        <v>383</v>
      </c>
    </row>
    <row r="2657" spans="1:23" x14ac:dyDescent="0.2">
      <c r="A2657">
        <v>29</v>
      </c>
      <c r="B2657">
        <v>29</v>
      </c>
      <c r="C2657">
        <v>23</v>
      </c>
      <c r="D2657" s="22" t="s">
        <v>1272</v>
      </c>
      <c r="E2657" s="24" t="s">
        <v>217</v>
      </c>
      <c r="F2657" s="24">
        <v>113</v>
      </c>
      <c r="G2657" s="24">
        <v>108</v>
      </c>
      <c r="H2657" s="24">
        <v>92</v>
      </c>
      <c r="I2657" s="5">
        <v>-22.5</v>
      </c>
      <c r="J2657" s="5"/>
      <c r="L2657" s="34">
        <v>113</v>
      </c>
      <c r="M2657" s="34">
        <v>108</v>
      </c>
      <c r="N2657" s="33">
        <v>69.7</v>
      </c>
      <c r="O2657" s="34">
        <v>130</v>
      </c>
      <c r="P2657" s="4">
        <f t="shared" si="54"/>
        <v>33.299999999999997</v>
      </c>
      <c r="Q2657" s="24"/>
      <c r="R2657" s="24"/>
      <c r="S2657" s="4"/>
      <c r="T2657" s="24" t="s">
        <v>1202</v>
      </c>
      <c r="U2657" s="24" t="s">
        <v>810</v>
      </c>
      <c r="V2657" s="24" t="s">
        <v>725</v>
      </c>
    </row>
    <row r="2658" spans="1:23" x14ac:dyDescent="0.2">
      <c r="A2658">
        <v>30</v>
      </c>
      <c r="B2658">
        <v>30</v>
      </c>
      <c r="C2658">
        <v>24</v>
      </c>
      <c r="D2658" s="22" t="s">
        <v>1282</v>
      </c>
      <c r="E2658" s="24" t="s">
        <v>219</v>
      </c>
      <c r="F2658" s="24">
        <v>101</v>
      </c>
      <c r="G2658" s="24">
        <v>101</v>
      </c>
      <c r="H2658" s="24">
        <v>80</v>
      </c>
      <c r="I2658" s="5">
        <v>-19</v>
      </c>
      <c r="J2658" s="5"/>
      <c r="L2658" s="34">
        <v>101</v>
      </c>
      <c r="M2658" s="34">
        <v>101</v>
      </c>
      <c r="N2658" s="33">
        <v>68.900000000000006</v>
      </c>
      <c r="O2658" s="34">
        <v>126</v>
      </c>
      <c r="P2658" s="4">
        <f t="shared" si="54"/>
        <v>28.8</v>
      </c>
      <c r="Q2658" s="24"/>
      <c r="R2658" s="24"/>
      <c r="S2658" s="4"/>
      <c r="T2658" s="24" t="s">
        <v>397</v>
      </c>
      <c r="U2658" s="24" t="s">
        <v>1027</v>
      </c>
      <c r="V2658" s="24" t="s">
        <v>817</v>
      </c>
    </row>
    <row r="2659" spans="1:23" x14ac:dyDescent="0.2">
      <c r="A2659">
        <v>31</v>
      </c>
      <c r="B2659">
        <v>31</v>
      </c>
      <c r="C2659">
        <v>25</v>
      </c>
      <c r="D2659" s="22" t="s">
        <v>1288</v>
      </c>
      <c r="E2659" s="24" t="s">
        <v>221</v>
      </c>
      <c r="F2659" s="24">
        <v>107</v>
      </c>
      <c r="G2659" s="24">
        <v>106</v>
      </c>
      <c r="H2659" s="24">
        <v>85</v>
      </c>
      <c r="I2659" s="16">
        <v>-13.8</v>
      </c>
      <c r="J2659" s="16"/>
      <c r="K2659" s="46"/>
      <c r="L2659" s="36">
        <v>107</v>
      </c>
      <c r="M2659" s="34">
        <v>106</v>
      </c>
      <c r="N2659" s="33">
        <v>71.099999999999994</v>
      </c>
      <c r="O2659" s="34">
        <v>137</v>
      </c>
      <c r="P2659" s="33">
        <f t="shared" si="54"/>
        <v>28.8</v>
      </c>
      <c r="Q2659" s="24"/>
      <c r="R2659" s="24"/>
      <c r="S2659" s="4"/>
      <c r="T2659" s="24" t="s">
        <v>815</v>
      </c>
      <c r="U2659" s="24" t="s">
        <v>1059</v>
      </c>
      <c r="V2659" s="24"/>
    </row>
    <row r="2660" spans="1:23" x14ac:dyDescent="0.2">
      <c r="A2660">
        <v>32</v>
      </c>
      <c r="D2660" s="22" t="s">
        <v>1293</v>
      </c>
      <c r="E2660" s="24" t="s">
        <v>215</v>
      </c>
      <c r="F2660" s="24"/>
      <c r="G2660" s="24"/>
      <c r="H2660" s="24"/>
      <c r="I2660" s="5"/>
      <c r="J2660" s="5"/>
      <c r="K2660" s="13" t="s">
        <v>1301</v>
      </c>
      <c r="L2660" s="36"/>
      <c r="M2660" s="34"/>
      <c r="N2660" s="33"/>
      <c r="O2660" s="34"/>
      <c r="P2660" s="4"/>
      <c r="Q2660" s="24"/>
      <c r="R2660" s="24"/>
      <c r="S2660" s="4"/>
      <c r="T2660" s="24" t="s">
        <v>1017</v>
      </c>
      <c r="U2660" s="24"/>
      <c r="V2660" s="24"/>
    </row>
    <row r="2661" spans="1:23" x14ac:dyDescent="0.2">
      <c r="A2661">
        <v>33</v>
      </c>
      <c r="B2661">
        <v>32</v>
      </c>
      <c r="C2661">
        <v>26</v>
      </c>
      <c r="D2661" s="22" t="s">
        <v>1332</v>
      </c>
      <c r="E2661" s="24" t="s">
        <v>23</v>
      </c>
      <c r="F2661" s="24">
        <v>90</v>
      </c>
      <c r="G2661" s="24">
        <v>90</v>
      </c>
      <c r="H2661" s="24">
        <v>68</v>
      </c>
      <c r="I2661" s="5">
        <v>30.3</v>
      </c>
      <c r="J2661" s="5"/>
      <c r="L2661" s="34">
        <v>90</v>
      </c>
      <c r="M2661" s="34">
        <v>90</v>
      </c>
      <c r="N2661" s="33">
        <v>68.900000000000006</v>
      </c>
      <c r="O2661" s="34">
        <v>126</v>
      </c>
      <c r="P2661" s="33">
        <f t="shared" si="54"/>
        <v>18.899999999999999</v>
      </c>
      <c r="Q2661" s="24"/>
      <c r="R2661" s="24"/>
      <c r="S2661" s="4"/>
      <c r="T2661" s="24" t="s">
        <v>891</v>
      </c>
      <c r="U2661" s="24" t="s">
        <v>566</v>
      </c>
      <c r="V2661" s="24" t="s">
        <v>863</v>
      </c>
    </row>
    <row r="2662" spans="1:23" x14ac:dyDescent="0.2">
      <c r="A2662">
        <v>34</v>
      </c>
      <c r="B2662">
        <v>33</v>
      </c>
      <c r="C2662">
        <v>27</v>
      </c>
      <c r="D2662" s="22" t="s">
        <v>1349</v>
      </c>
      <c r="E2662" s="24" t="s">
        <v>24</v>
      </c>
      <c r="F2662" s="24">
        <v>94</v>
      </c>
      <c r="G2662" s="24">
        <v>94</v>
      </c>
      <c r="H2662" s="24">
        <v>73</v>
      </c>
      <c r="I2662" s="5">
        <v>1.5</v>
      </c>
      <c r="J2662" s="5"/>
      <c r="L2662" s="34">
        <v>94</v>
      </c>
      <c r="M2662" s="34">
        <v>94</v>
      </c>
      <c r="N2662" s="33">
        <v>70</v>
      </c>
      <c r="O2662" s="34">
        <v>123</v>
      </c>
      <c r="P2662" s="4">
        <f t="shared" si="54"/>
        <v>22</v>
      </c>
      <c r="Q2662" s="24"/>
      <c r="R2662" s="24"/>
      <c r="S2662" s="4"/>
      <c r="T2662" s="24" t="s">
        <v>856</v>
      </c>
      <c r="U2662" s="24" t="s">
        <v>720</v>
      </c>
      <c r="V2662" s="24" t="s">
        <v>830</v>
      </c>
    </row>
    <row r="2663" spans="1:23" x14ac:dyDescent="0.2">
      <c r="A2663">
        <v>35</v>
      </c>
      <c r="B2663">
        <v>34</v>
      </c>
      <c r="C2663">
        <v>28</v>
      </c>
      <c r="D2663" s="22" t="s">
        <v>1363</v>
      </c>
      <c r="E2663" s="24" t="s">
        <v>492</v>
      </c>
      <c r="F2663" s="24">
        <v>98</v>
      </c>
      <c r="G2663" s="24">
        <v>98</v>
      </c>
      <c r="H2663" s="24">
        <v>78</v>
      </c>
      <c r="I2663" s="5">
        <v>-16.75</v>
      </c>
      <c r="J2663" s="5"/>
      <c r="L2663" s="34">
        <v>98</v>
      </c>
      <c r="M2663" s="34">
        <v>98</v>
      </c>
      <c r="N2663" s="33">
        <v>69.2</v>
      </c>
      <c r="O2663" s="34">
        <v>118</v>
      </c>
      <c r="P2663" s="4">
        <f t="shared" si="54"/>
        <v>27.6</v>
      </c>
      <c r="Q2663" s="24"/>
      <c r="R2663" s="24"/>
      <c r="S2663" s="4"/>
      <c r="T2663" s="24" t="s">
        <v>1217</v>
      </c>
      <c r="U2663" s="24" t="s">
        <v>1257</v>
      </c>
      <c r="V2663" s="24" t="s">
        <v>904</v>
      </c>
      <c r="W2663" s="24" t="s">
        <v>866</v>
      </c>
    </row>
    <row r="2664" spans="1:23" x14ac:dyDescent="0.2">
      <c r="A2664">
        <v>36</v>
      </c>
      <c r="B2664">
        <v>35</v>
      </c>
      <c r="D2664" s="22" t="s">
        <v>1370</v>
      </c>
      <c r="E2664" s="24" t="s">
        <v>24</v>
      </c>
      <c r="F2664" s="24">
        <v>94</v>
      </c>
      <c r="G2664" s="24">
        <v>94</v>
      </c>
      <c r="H2664" s="24"/>
      <c r="I2664" s="5">
        <v>0</v>
      </c>
      <c r="J2664" s="5"/>
      <c r="K2664" s="48"/>
      <c r="L2664" s="24"/>
      <c r="M2664" s="34"/>
      <c r="N2664" s="24"/>
      <c r="O2664" s="24"/>
      <c r="P2664" s="4"/>
      <c r="Q2664" s="24"/>
      <c r="R2664" s="24"/>
      <c r="S2664" s="4"/>
      <c r="T2664" s="24" t="s">
        <v>785</v>
      </c>
      <c r="U2664" s="24" t="s">
        <v>819</v>
      </c>
    </row>
    <row r="2665" spans="1:23" x14ac:dyDescent="0.2">
      <c r="A2665">
        <v>37</v>
      </c>
      <c r="B2665">
        <v>36</v>
      </c>
      <c r="D2665" s="22" t="s">
        <v>1376</v>
      </c>
      <c r="E2665" s="24" t="s">
        <v>24</v>
      </c>
      <c r="F2665" s="24">
        <v>90</v>
      </c>
      <c r="G2665" s="24">
        <v>90</v>
      </c>
      <c r="H2665" s="24"/>
      <c r="I2665" s="5">
        <v>-8.5</v>
      </c>
      <c r="J2665" s="5"/>
      <c r="L2665" s="24"/>
      <c r="M2665" s="24"/>
      <c r="N2665" s="24"/>
      <c r="O2665" s="24"/>
      <c r="P2665" s="4"/>
      <c r="Q2665" s="24"/>
      <c r="R2665" s="24"/>
      <c r="S2665" s="4"/>
      <c r="T2665" s="24" t="s">
        <v>1218</v>
      </c>
      <c r="U2665" s="24" t="s">
        <v>878</v>
      </c>
    </row>
    <row r="2666" spans="1:23" x14ac:dyDescent="0.2">
      <c r="A2666">
        <v>38</v>
      </c>
      <c r="B2666">
        <v>37</v>
      </c>
      <c r="D2666" s="22" t="s">
        <v>1378</v>
      </c>
      <c r="E2666" s="24" t="s">
        <v>23</v>
      </c>
      <c r="F2666" s="24">
        <v>92</v>
      </c>
      <c r="G2666" s="24">
        <v>92</v>
      </c>
      <c r="H2666" s="24"/>
      <c r="I2666" s="5">
        <v>12.5</v>
      </c>
      <c r="J2666" s="5"/>
      <c r="L2666" s="24"/>
      <c r="M2666" s="34"/>
      <c r="N2666" s="24"/>
      <c r="O2666" s="24"/>
      <c r="P2666" s="4"/>
      <c r="Q2666" s="24"/>
      <c r="R2666" s="24"/>
      <c r="S2666" s="4"/>
      <c r="T2666" s="24" t="s">
        <v>1277</v>
      </c>
      <c r="U2666" s="24" t="s">
        <v>870</v>
      </c>
      <c r="V2666" s="24" t="s">
        <v>1093</v>
      </c>
    </row>
    <row r="2667" spans="1:23" x14ac:dyDescent="0.2">
      <c r="A2667">
        <v>39</v>
      </c>
      <c r="B2667">
        <v>38</v>
      </c>
      <c r="D2667" s="22" t="s">
        <v>1392</v>
      </c>
      <c r="E2667" s="24" t="s">
        <v>24</v>
      </c>
      <c r="F2667" s="24">
        <v>89</v>
      </c>
      <c r="G2667" s="24">
        <v>89</v>
      </c>
      <c r="H2667" s="24"/>
      <c r="I2667" s="5">
        <v>-5</v>
      </c>
      <c r="J2667" s="5"/>
      <c r="L2667" s="34"/>
      <c r="M2667" s="24"/>
      <c r="N2667" s="24"/>
      <c r="O2667" s="24"/>
      <c r="P2667" s="4"/>
      <c r="Q2667" s="24"/>
      <c r="R2667" s="24"/>
      <c r="S2667" s="4"/>
      <c r="T2667" s="24" t="s">
        <v>960</v>
      </c>
      <c r="U2667" s="24" t="s">
        <v>698</v>
      </c>
      <c r="V2667" s="24" t="s">
        <v>1135</v>
      </c>
    </row>
    <row r="2668" spans="1:23" x14ac:dyDescent="0.2">
      <c r="D2668" s="22"/>
      <c r="E2668" s="24"/>
      <c r="F2668" s="24"/>
      <c r="G2668" s="24"/>
      <c r="H2668" s="24"/>
      <c r="I2668" s="5"/>
      <c r="J2668" s="5"/>
      <c r="L2668" s="34"/>
      <c r="M2668" s="24"/>
      <c r="P2668" s="4"/>
      <c r="Q2668" s="24"/>
      <c r="R2668" s="24"/>
      <c r="S2668" s="4"/>
    </row>
    <row r="2669" spans="1:23" x14ac:dyDescent="0.2">
      <c r="D2669" s="22"/>
      <c r="E2669" s="24"/>
      <c r="F2669" s="24"/>
      <c r="G2669" s="24"/>
      <c r="H2669" s="24"/>
      <c r="I2669" s="5"/>
      <c r="J2669" s="5"/>
      <c r="L2669" s="34"/>
      <c r="M2669" s="24"/>
      <c r="N2669" s="24"/>
      <c r="O2669" s="24"/>
      <c r="P2669" s="4"/>
    </row>
    <row r="2670" spans="1:23" x14ac:dyDescent="0.2">
      <c r="D2670" s="22"/>
      <c r="E2670" s="24"/>
      <c r="F2670" s="24"/>
      <c r="G2670" s="24"/>
      <c r="I2670" s="15"/>
      <c r="J2670" s="15"/>
    </row>
    <row r="2671" spans="1:23" x14ac:dyDescent="0.2">
      <c r="D2671" s="22"/>
      <c r="E2671" s="24"/>
      <c r="F2671" s="24"/>
      <c r="G2671" s="24"/>
      <c r="I2671" s="5"/>
      <c r="J2671" s="15"/>
    </row>
    <row r="2672" spans="1:23" x14ac:dyDescent="0.2">
      <c r="I2672" s="15"/>
      <c r="J2672" s="15"/>
    </row>
    <row r="2673" spans="9:22" x14ac:dyDescent="0.2">
      <c r="I2673" s="15"/>
      <c r="J2673" s="15"/>
    </row>
    <row r="2674" spans="9:22" x14ac:dyDescent="0.2">
      <c r="I2674" s="15"/>
      <c r="J2674" s="15"/>
      <c r="T2674" s="24"/>
      <c r="U2674" s="24"/>
    </row>
    <row r="2675" spans="9:22" x14ac:dyDescent="0.2">
      <c r="I2675" s="15"/>
      <c r="J2675" s="15"/>
      <c r="T2675" s="24"/>
      <c r="U2675" s="24"/>
      <c r="V2675" s="24"/>
    </row>
    <row r="2676" spans="9:22" x14ac:dyDescent="0.2">
      <c r="I2676" s="15"/>
      <c r="J2676" s="15"/>
      <c r="T2676" s="24"/>
      <c r="U2676" s="24"/>
      <c r="V2676" s="24"/>
    </row>
    <row r="2677" spans="9:22" x14ac:dyDescent="0.2">
      <c r="I2677" s="15"/>
      <c r="J2677" s="15"/>
      <c r="T2677" s="24"/>
      <c r="U2677" s="24"/>
      <c r="V2677" s="24"/>
    </row>
    <row r="2678" spans="9:22" x14ac:dyDescent="0.2">
      <c r="I2678" s="15"/>
      <c r="J2678" s="15"/>
      <c r="T2678" s="24"/>
      <c r="U2678" s="24"/>
      <c r="V2678" s="24"/>
    </row>
    <row r="2679" spans="9:22" x14ac:dyDescent="0.2">
      <c r="I2679" s="15"/>
      <c r="J2679" s="15"/>
    </row>
    <row r="2680" spans="9:22" x14ac:dyDescent="0.2">
      <c r="I2680" s="15"/>
      <c r="J2680" s="15"/>
    </row>
    <row r="2681" spans="9:22" x14ac:dyDescent="0.2">
      <c r="I2681" s="15"/>
      <c r="J2681" s="15"/>
    </row>
    <row r="2682" spans="9:22" x14ac:dyDescent="0.2">
      <c r="I2682" s="15"/>
      <c r="J2682" s="15"/>
    </row>
    <row r="2683" spans="9:22" x14ac:dyDescent="0.2">
      <c r="I2683" s="15"/>
      <c r="J2683" s="15"/>
    </row>
    <row r="2684" spans="9:22" x14ac:dyDescent="0.2">
      <c r="I2684" s="15"/>
      <c r="J2684" s="15"/>
    </row>
    <row r="2685" spans="9:22" x14ac:dyDescent="0.2">
      <c r="I2685" s="15"/>
      <c r="J2685" s="15"/>
    </row>
    <row r="2686" spans="9:22" x14ac:dyDescent="0.2">
      <c r="I2686" s="15"/>
      <c r="J2686" s="15"/>
    </row>
    <row r="2687" spans="9:22" x14ac:dyDescent="0.2">
      <c r="I2687" s="15"/>
      <c r="J2687" s="15"/>
    </row>
    <row r="2688" spans="9:22" x14ac:dyDescent="0.2">
      <c r="I2688" s="15"/>
      <c r="J2688" s="15"/>
    </row>
    <row r="2689" spans="1:19" x14ac:dyDescent="0.2">
      <c r="I2689" s="15"/>
      <c r="J2689" s="15"/>
    </row>
    <row r="2690" spans="1:19" x14ac:dyDescent="0.2">
      <c r="I2690" s="15"/>
      <c r="J2690" s="15"/>
    </row>
    <row r="2691" spans="1:19" x14ac:dyDescent="0.2">
      <c r="I2691" s="15"/>
      <c r="J2691" s="15"/>
    </row>
    <row r="2692" spans="1:19" x14ac:dyDescent="0.2">
      <c r="I2692" s="15"/>
      <c r="J2692" s="15"/>
    </row>
    <row r="2693" spans="1:19" x14ac:dyDescent="0.2">
      <c r="I2693" s="15"/>
      <c r="J2693" s="15"/>
    </row>
    <row r="2694" spans="1:19" x14ac:dyDescent="0.2">
      <c r="I2694" s="15"/>
      <c r="J2694" s="15"/>
    </row>
    <row r="2695" spans="1:19" x14ac:dyDescent="0.2">
      <c r="I2695" s="15"/>
      <c r="J2695" s="15"/>
    </row>
    <row r="2696" spans="1:19" x14ac:dyDescent="0.2">
      <c r="I2696" s="15"/>
      <c r="J2696" s="15"/>
    </row>
    <row r="2697" spans="1:19" x14ac:dyDescent="0.2">
      <c r="I2697" s="15"/>
      <c r="J2697" s="15"/>
    </row>
    <row r="2698" spans="1:19" x14ac:dyDescent="0.2">
      <c r="I2698" s="15"/>
      <c r="J2698" s="15"/>
    </row>
    <row r="2699" spans="1:19" x14ac:dyDescent="0.2">
      <c r="I2699" s="15"/>
      <c r="J2699" s="15"/>
    </row>
    <row r="2700" spans="1:19" x14ac:dyDescent="0.2">
      <c r="A2700">
        <f>COUNT(A2609:A2699)</f>
        <v>39</v>
      </c>
      <c r="B2700">
        <f>COUNT(B2609:B2699)</f>
        <v>38</v>
      </c>
      <c r="C2700">
        <f>COUNT(C2609:C2699)</f>
        <v>28</v>
      </c>
      <c r="F2700">
        <f>AVERAGE(F2609:F2699)</f>
        <v>94.89473684210526</v>
      </c>
      <c r="G2700">
        <f>AVERAGE(G2609:G2699)</f>
        <v>94.131578947368425</v>
      </c>
      <c r="H2700">
        <f>AVERAGE(H2609:H2699)</f>
        <v>76.178571428571431</v>
      </c>
      <c r="I2700" s="5">
        <f>SUM(I2606:I2699)</f>
        <v>26.950000000000003</v>
      </c>
      <c r="J2700" s="4">
        <f>SUM(J2606:J2699)</f>
        <v>6</v>
      </c>
      <c r="P2700" s="4">
        <f>SUM(Q2609:Q2618)</f>
        <v>200.9</v>
      </c>
      <c r="Q2700" s="4">
        <f>(P2700*0.096)-0.05</f>
        <v>19.2364</v>
      </c>
      <c r="S2700">
        <f>SUM(S2606:S2699)</f>
        <v>0</v>
      </c>
    </row>
    <row r="2701" spans="1:19" ht="18" x14ac:dyDescent="0.25">
      <c r="A2701" s="3" t="s">
        <v>77</v>
      </c>
      <c r="C2701" s="11" t="s">
        <v>45</v>
      </c>
      <c r="D2701">
        <v>5792659</v>
      </c>
      <c r="I2701" s="15"/>
      <c r="J2701" s="15"/>
    </row>
    <row r="2702" spans="1:19" x14ac:dyDescent="0.2">
      <c r="A2702" t="s">
        <v>2</v>
      </c>
      <c r="D2702" s="4">
        <v>90.4</v>
      </c>
      <c r="E2702" t="s">
        <v>3</v>
      </c>
      <c r="F2702" s="4">
        <f>TRUNC(D2702*0.096,1)</f>
        <v>8.6</v>
      </c>
      <c r="H2702" s="4">
        <f>P2810</f>
        <v>98</v>
      </c>
      <c r="I2702" s="15"/>
      <c r="J2702" s="15"/>
      <c r="K2702" s="15"/>
    </row>
    <row r="2703" spans="1:19" x14ac:dyDescent="0.2">
      <c r="A2703" t="s">
        <v>4</v>
      </c>
      <c r="D2703" s="4">
        <v>98</v>
      </c>
      <c r="E2703" t="s">
        <v>5</v>
      </c>
      <c r="F2703" s="4">
        <f>TRUNC(D2703*0.096,1)</f>
        <v>9.4</v>
      </c>
      <c r="I2703" s="15"/>
      <c r="J2703" s="15"/>
    </row>
    <row r="2704" spans="1:19" x14ac:dyDescent="0.2">
      <c r="A2704" s="1" t="s">
        <v>9</v>
      </c>
      <c r="B2704" s="1" t="s">
        <v>6</v>
      </c>
      <c r="C2704" s="1" t="s">
        <v>7</v>
      </c>
      <c r="D2704" s="1" t="s">
        <v>10</v>
      </c>
      <c r="E2704" s="1" t="s">
        <v>11</v>
      </c>
      <c r="F2704" s="1" t="s">
        <v>12</v>
      </c>
      <c r="G2704" s="1" t="s">
        <v>13</v>
      </c>
      <c r="H2704" s="1" t="s">
        <v>7</v>
      </c>
      <c r="I2704" s="1" t="s">
        <v>14</v>
      </c>
      <c r="J2704" s="1" t="s">
        <v>258</v>
      </c>
      <c r="K2704" s="14" t="s">
        <v>125</v>
      </c>
      <c r="L2704" s="14" t="s">
        <v>12</v>
      </c>
      <c r="M2704" s="1" t="s">
        <v>13</v>
      </c>
      <c r="N2704" s="1" t="s">
        <v>15</v>
      </c>
      <c r="O2704" s="1" t="s">
        <v>16</v>
      </c>
      <c r="P2704" s="1" t="s">
        <v>18</v>
      </c>
      <c r="Q2704" s="1" t="s">
        <v>225</v>
      </c>
      <c r="R2704" s="1" t="s">
        <v>334</v>
      </c>
      <c r="S2704" s="1" t="s">
        <v>335</v>
      </c>
    </row>
    <row r="2705" spans="4:19" x14ac:dyDescent="0.2">
      <c r="I2705" s="15"/>
      <c r="J2705" s="15"/>
    </row>
    <row r="2706" spans="4:19" x14ac:dyDescent="0.2">
      <c r="D2706" s="2"/>
      <c r="E2706" t="s">
        <v>20</v>
      </c>
      <c r="I2706" s="5">
        <v>-12</v>
      </c>
      <c r="J2706" s="5"/>
      <c r="K2706" s="14"/>
      <c r="L2706" s="4"/>
    </row>
    <row r="2707" spans="4:19" x14ac:dyDescent="0.2">
      <c r="E2707" t="s">
        <v>21</v>
      </c>
      <c r="I2707" s="5">
        <v>-12</v>
      </c>
      <c r="J2707" s="5"/>
      <c r="L2707" s="1"/>
    </row>
    <row r="2708" spans="4:19" x14ac:dyDescent="0.2">
      <c r="D2708" s="2"/>
      <c r="E2708" t="s">
        <v>22</v>
      </c>
      <c r="I2708" s="5">
        <v>-15</v>
      </c>
      <c r="J2708" s="5"/>
    </row>
    <row r="2709" spans="4:19" x14ac:dyDescent="0.2">
      <c r="D2709" s="22" t="s">
        <v>613</v>
      </c>
      <c r="E2709" s="24" t="s">
        <v>26</v>
      </c>
      <c r="F2709" s="24"/>
      <c r="G2709" s="24"/>
      <c r="H2709" s="24"/>
      <c r="I2709" s="5"/>
      <c r="J2709" s="15"/>
      <c r="K2709" s="48"/>
      <c r="L2709" s="34">
        <v>76</v>
      </c>
      <c r="M2709" s="24">
        <v>76</v>
      </c>
      <c r="N2709" s="24">
        <v>70.2</v>
      </c>
      <c r="O2709" s="24">
        <v>128</v>
      </c>
      <c r="P2709" s="33">
        <f t="shared" ref="P2709:P2728" si="55">ROUND(((M2709-N2709)*113/O2709),1)</f>
        <v>5.0999999999999996</v>
      </c>
      <c r="Q2709" s="24">
        <v>9.5</v>
      </c>
    </row>
    <row r="2710" spans="4:19" x14ac:dyDescent="0.2">
      <c r="D2710" s="22" t="s">
        <v>618</v>
      </c>
      <c r="E2710" s="24" t="s">
        <v>23</v>
      </c>
      <c r="F2710" s="24"/>
      <c r="G2710" s="24"/>
      <c r="H2710" s="24"/>
      <c r="I2710" s="5"/>
      <c r="J2710" s="15"/>
      <c r="L2710" s="34">
        <v>81</v>
      </c>
      <c r="M2710" s="24">
        <v>80</v>
      </c>
      <c r="N2710" s="24">
        <v>68.900000000000006</v>
      </c>
      <c r="O2710" s="24">
        <v>120</v>
      </c>
      <c r="P2710" s="33">
        <f t="shared" si="55"/>
        <v>10.5</v>
      </c>
      <c r="Q2710" s="4">
        <v>4.5999999999999996</v>
      </c>
    </row>
    <row r="2711" spans="4:19" x14ac:dyDescent="0.2">
      <c r="D2711" s="22" t="s">
        <v>622</v>
      </c>
      <c r="E2711" s="24" t="s">
        <v>623</v>
      </c>
      <c r="F2711" s="24"/>
      <c r="G2711" s="24"/>
      <c r="H2711" s="24"/>
      <c r="I2711" s="5"/>
      <c r="J2711" s="15"/>
      <c r="L2711" s="34">
        <v>81</v>
      </c>
      <c r="M2711" s="24">
        <v>81</v>
      </c>
      <c r="N2711" s="24">
        <v>69.599999999999994</v>
      </c>
      <c r="O2711" s="24">
        <v>123</v>
      </c>
      <c r="P2711" s="33">
        <f t="shared" si="55"/>
        <v>10.5</v>
      </c>
      <c r="Q2711" s="24">
        <v>5.5</v>
      </c>
    </row>
    <row r="2712" spans="4:19" x14ac:dyDescent="0.2">
      <c r="D2712" s="22" t="s">
        <v>633</v>
      </c>
      <c r="E2712" s="24" t="s">
        <v>24</v>
      </c>
      <c r="F2712" s="24"/>
      <c r="G2712" s="24"/>
      <c r="H2712" s="24"/>
      <c r="I2712" s="5"/>
      <c r="J2712" s="15"/>
      <c r="L2712" s="34">
        <v>78</v>
      </c>
      <c r="M2712" s="24">
        <v>78</v>
      </c>
      <c r="N2712" s="24">
        <v>70</v>
      </c>
      <c r="O2712" s="24">
        <v>123</v>
      </c>
      <c r="P2712" s="33">
        <f t="shared" si="55"/>
        <v>7.3</v>
      </c>
      <c r="Q2712" s="4">
        <v>10</v>
      </c>
    </row>
    <row r="2713" spans="4:19" x14ac:dyDescent="0.2">
      <c r="D2713" s="22" t="s">
        <v>637</v>
      </c>
      <c r="E2713" s="24" t="s">
        <v>184</v>
      </c>
      <c r="F2713" s="24"/>
      <c r="G2713" s="24"/>
      <c r="H2713" s="24"/>
      <c r="I2713" s="5"/>
      <c r="J2713" s="15"/>
      <c r="L2713" s="34">
        <v>82</v>
      </c>
      <c r="M2713" s="24">
        <v>82</v>
      </c>
      <c r="N2713" s="24">
        <v>69.3</v>
      </c>
      <c r="O2713" s="24">
        <v>123</v>
      </c>
      <c r="P2713" s="33">
        <f t="shared" si="55"/>
        <v>11.7</v>
      </c>
      <c r="Q2713" s="4">
        <v>10.3</v>
      </c>
    </row>
    <row r="2714" spans="4:19" x14ac:dyDescent="0.2">
      <c r="D2714" s="22" t="s">
        <v>638</v>
      </c>
      <c r="E2714" s="24" t="s">
        <v>26</v>
      </c>
      <c r="F2714" s="24"/>
      <c r="G2714" s="24"/>
      <c r="H2714" s="24"/>
      <c r="I2714" s="5"/>
      <c r="J2714" s="15"/>
      <c r="K2714" s="29"/>
      <c r="L2714" s="34">
        <v>92</v>
      </c>
      <c r="M2714" s="24">
        <v>90</v>
      </c>
      <c r="N2714" s="24">
        <v>70.2</v>
      </c>
      <c r="O2714" s="24">
        <v>128</v>
      </c>
      <c r="P2714" s="33">
        <f t="shared" si="55"/>
        <v>17.5</v>
      </c>
      <c r="Q2714" s="24">
        <v>10.3</v>
      </c>
    </row>
    <row r="2715" spans="4:19" x14ac:dyDescent="0.2">
      <c r="D2715" s="22" t="s">
        <v>644</v>
      </c>
      <c r="E2715" s="24" t="s">
        <v>492</v>
      </c>
      <c r="F2715" s="24"/>
      <c r="G2715" s="24"/>
      <c r="H2715" s="24"/>
      <c r="I2715" s="5"/>
      <c r="J2715" s="49"/>
      <c r="K2715" s="29"/>
      <c r="L2715" s="34">
        <v>83</v>
      </c>
      <c r="M2715" s="24">
        <v>83</v>
      </c>
      <c r="N2715" s="24">
        <v>69.2</v>
      </c>
      <c r="O2715" s="24">
        <v>118</v>
      </c>
      <c r="P2715" s="33">
        <f t="shared" si="55"/>
        <v>13.2</v>
      </c>
      <c r="Q2715" s="4">
        <v>10.7</v>
      </c>
    </row>
    <row r="2716" spans="4:19" x14ac:dyDescent="0.2">
      <c r="D2716" s="22" t="s">
        <v>651</v>
      </c>
      <c r="E2716" s="24" t="s">
        <v>23</v>
      </c>
      <c r="F2716" s="24"/>
      <c r="G2716" s="24"/>
      <c r="H2716" s="24"/>
      <c r="I2716" s="5"/>
      <c r="J2716" s="15"/>
      <c r="L2716" s="34">
        <v>85</v>
      </c>
      <c r="M2716" s="24">
        <v>83</v>
      </c>
      <c r="N2716" s="24">
        <v>68.900000000000006</v>
      </c>
      <c r="O2716" s="24">
        <v>120</v>
      </c>
      <c r="P2716" s="33">
        <f t="shared" si="55"/>
        <v>13.3</v>
      </c>
      <c r="Q2716" s="4">
        <v>11.4</v>
      </c>
    </row>
    <row r="2717" spans="4:19" x14ac:dyDescent="0.2">
      <c r="D2717" s="22" t="s">
        <v>652</v>
      </c>
      <c r="E2717" s="24" t="s">
        <v>653</v>
      </c>
      <c r="F2717" s="24"/>
      <c r="G2717" s="24"/>
      <c r="H2717" s="24"/>
      <c r="I2717" s="5"/>
      <c r="J2717" s="15"/>
      <c r="L2717" s="34">
        <v>88</v>
      </c>
      <c r="M2717" s="24">
        <v>88</v>
      </c>
      <c r="N2717" s="24">
        <v>68.7</v>
      </c>
      <c r="O2717" s="24">
        <v>128</v>
      </c>
      <c r="P2717" s="33">
        <f t="shared" si="55"/>
        <v>17</v>
      </c>
      <c r="Q2717" s="4">
        <v>12.6</v>
      </c>
    </row>
    <row r="2718" spans="4:19" x14ac:dyDescent="0.2">
      <c r="D2718" s="22" t="s">
        <v>654</v>
      </c>
      <c r="E2718" s="24" t="s">
        <v>26</v>
      </c>
      <c r="F2718" s="24"/>
      <c r="G2718" s="24"/>
      <c r="H2718" s="24"/>
      <c r="I2718" s="5"/>
      <c r="J2718" s="15"/>
      <c r="L2718" s="34">
        <v>83</v>
      </c>
      <c r="M2718" s="24">
        <v>83</v>
      </c>
      <c r="N2718" s="24">
        <v>70.2</v>
      </c>
      <c r="O2718" s="24">
        <v>128</v>
      </c>
      <c r="P2718" s="33">
        <f t="shared" si="55"/>
        <v>11.3</v>
      </c>
      <c r="Q2718" s="4">
        <v>13.1</v>
      </c>
      <c r="S2718" s="4"/>
    </row>
    <row r="2719" spans="4:19" x14ac:dyDescent="0.2">
      <c r="D2719" s="22" t="s">
        <v>657</v>
      </c>
      <c r="E2719" s="24" t="s">
        <v>461</v>
      </c>
      <c r="F2719" s="24"/>
      <c r="G2719" s="24"/>
      <c r="H2719" s="24"/>
      <c r="I2719" s="5"/>
      <c r="J2719" s="15"/>
      <c r="L2719" s="34">
        <v>86</v>
      </c>
      <c r="M2719" s="24">
        <v>86</v>
      </c>
      <c r="N2719" s="24">
        <v>69.599999999999994</v>
      </c>
      <c r="O2719" s="24">
        <v>124</v>
      </c>
      <c r="P2719" s="33">
        <f t="shared" si="55"/>
        <v>14.9</v>
      </c>
      <c r="Q2719" s="4">
        <v>13.5</v>
      </c>
    </row>
    <row r="2720" spans="4:19" x14ac:dyDescent="0.2">
      <c r="D2720" s="22" t="s">
        <v>659</v>
      </c>
      <c r="E2720" s="24" t="s">
        <v>365</v>
      </c>
      <c r="F2720" s="24"/>
      <c r="G2720" s="24"/>
      <c r="H2720" s="24"/>
      <c r="I2720" s="5"/>
      <c r="J2720" s="15"/>
      <c r="L2720" s="34">
        <v>84</v>
      </c>
      <c r="M2720" s="24">
        <v>83</v>
      </c>
      <c r="N2720" s="24">
        <v>69.8</v>
      </c>
      <c r="O2720" s="24">
        <v>135</v>
      </c>
      <c r="P2720" s="33">
        <f t="shared" si="55"/>
        <v>11</v>
      </c>
      <c r="Q2720" s="4">
        <v>13.9</v>
      </c>
    </row>
    <row r="2721" spans="1:23" x14ac:dyDescent="0.2">
      <c r="D2721" s="22" t="s">
        <v>660</v>
      </c>
      <c r="E2721" s="24" t="s">
        <v>184</v>
      </c>
      <c r="F2721" s="24"/>
      <c r="G2721" s="24"/>
      <c r="H2721" s="24"/>
      <c r="I2721" s="5"/>
      <c r="J2721" s="15"/>
      <c r="L2721" s="34">
        <v>82</v>
      </c>
      <c r="M2721" s="24">
        <v>82</v>
      </c>
      <c r="N2721" s="24">
        <v>69.3</v>
      </c>
      <c r="O2721" s="24">
        <v>123</v>
      </c>
      <c r="P2721" s="33">
        <f t="shared" si="55"/>
        <v>11.7</v>
      </c>
      <c r="Q2721" s="4">
        <v>15</v>
      </c>
    </row>
    <row r="2722" spans="1:23" x14ac:dyDescent="0.2">
      <c r="D2722" s="22" t="s">
        <v>661</v>
      </c>
      <c r="E2722" s="24" t="s">
        <v>24</v>
      </c>
      <c r="F2722" s="24"/>
      <c r="G2722" s="24"/>
      <c r="H2722" s="24"/>
      <c r="I2722" s="5"/>
      <c r="J2722" s="15"/>
      <c r="L2722" s="34">
        <v>80</v>
      </c>
      <c r="M2722" s="24">
        <v>80</v>
      </c>
      <c r="N2722" s="24">
        <v>70</v>
      </c>
      <c r="O2722" s="24">
        <v>123</v>
      </c>
      <c r="P2722" s="33">
        <f t="shared" si="55"/>
        <v>9.1999999999999993</v>
      </c>
      <c r="Q2722" s="4">
        <v>16.7</v>
      </c>
    </row>
    <row r="2723" spans="1:23" x14ac:dyDescent="0.2">
      <c r="D2723" s="22" t="s">
        <v>664</v>
      </c>
      <c r="E2723" s="24" t="s">
        <v>23</v>
      </c>
      <c r="F2723" s="24"/>
      <c r="G2723" s="24"/>
      <c r="H2723" s="24"/>
      <c r="I2723" s="5"/>
      <c r="J2723" s="15"/>
      <c r="L2723" s="34">
        <v>75</v>
      </c>
      <c r="M2723" s="24">
        <v>75</v>
      </c>
      <c r="N2723" s="24">
        <v>69</v>
      </c>
      <c r="O2723" s="24">
        <v>126</v>
      </c>
      <c r="P2723" s="33">
        <f t="shared" si="55"/>
        <v>5.4</v>
      </c>
      <c r="Q2723" s="24">
        <v>17.600000000000001</v>
      </c>
    </row>
    <row r="2724" spans="1:23" x14ac:dyDescent="0.2">
      <c r="D2724" s="22" t="s">
        <v>671</v>
      </c>
      <c r="E2724" s="24" t="s">
        <v>26</v>
      </c>
      <c r="F2724" s="24"/>
      <c r="G2724" s="24"/>
      <c r="H2724" s="24"/>
      <c r="I2724" s="5"/>
      <c r="J2724" s="15"/>
      <c r="L2724" s="34">
        <v>87</v>
      </c>
      <c r="M2724" s="24">
        <v>85</v>
      </c>
      <c r="N2724" s="24">
        <v>70.2</v>
      </c>
      <c r="O2724" s="24">
        <v>128</v>
      </c>
      <c r="P2724" s="33">
        <f t="shared" si="55"/>
        <v>13.1</v>
      </c>
      <c r="Q2724" s="4">
        <v>18.100000000000001</v>
      </c>
    </row>
    <row r="2725" spans="1:23" x14ac:dyDescent="0.2">
      <c r="D2725" s="22" t="s">
        <v>681</v>
      </c>
      <c r="E2725" s="24" t="s">
        <v>492</v>
      </c>
      <c r="F2725" s="24"/>
      <c r="G2725" s="24"/>
      <c r="H2725" s="24"/>
      <c r="I2725" s="5"/>
      <c r="J2725" s="15"/>
      <c r="L2725" s="34">
        <v>84</v>
      </c>
      <c r="M2725" s="24">
        <v>84</v>
      </c>
      <c r="N2725" s="24">
        <v>69.2</v>
      </c>
      <c r="O2725" s="24">
        <v>118</v>
      </c>
      <c r="P2725" s="33">
        <f t="shared" si="55"/>
        <v>14.2</v>
      </c>
      <c r="Q2725" s="4">
        <v>18.5</v>
      </c>
    </row>
    <row r="2726" spans="1:23" x14ac:dyDescent="0.2">
      <c r="D2726" s="22" t="s">
        <v>683</v>
      </c>
      <c r="E2726" s="24" t="s">
        <v>23</v>
      </c>
      <c r="F2726" s="24"/>
      <c r="G2726" s="24"/>
      <c r="H2726" s="24"/>
      <c r="I2726" s="5"/>
      <c r="J2726" s="15"/>
      <c r="L2726" s="34">
        <v>84</v>
      </c>
      <c r="M2726" s="24">
        <v>84</v>
      </c>
      <c r="N2726" s="24">
        <v>68.900000000000006</v>
      </c>
      <c r="O2726" s="24">
        <v>126</v>
      </c>
      <c r="P2726" s="33">
        <f t="shared" si="55"/>
        <v>13.5</v>
      </c>
      <c r="Q2726" s="4">
        <v>19.100000000000001</v>
      </c>
    </row>
    <row r="2727" spans="1:23" x14ac:dyDescent="0.2">
      <c r="D2727" s="22" t="s">
        <v>684</v>
      </c>
      <c r="E2727" s="24" t="s">
        <v>461</v>
      </c>
      <c r="F2727" s="24"/>
      <c r="G2727" s="24"/>
      <c r="H2727" s="24"/>
      <c r="I2727" s="5"/>
      <c r="J2727" s="15"/>
      <c r="L2727" s="34">
        <v>85</v>
      </c>
      <c r="M2727" s="24">
        <v>84</v>
      </c>
      <c r="N2727" s="24">
        <v>69.599999999999994</v>
      </c>
      <c r="O2727" s="24">
        <v>124</v>
      </c>
      <c r="P2727" s="33">
        <f t="shared" si="55"/>
        <v>13.1</v>
      </c>
      <c r="Q2727" s="4">
        <v>21.7</v>
      </c>
    </row>
    <row r="2728" spans="1:23" x14ac:dyDescent="0.2">
      <c r="D2728" s="22" t="s">
        <v>685</v>
      </c>
      <c r="E2728" s="24" t="s">
        <v>492</v>
      </c>
      <c r="F2728" s="24"/>
      <c r="G2728" s="24"/>
      <c r="H2728" s="24"/>
      <c r="I2728" s="5"/>
      <c r="J2728" s="15"/>
      <c r="L2728" s="34">
        <v>78</v>
      </c>
      <c r="M2728" s="24">
        <v>78</v>
      </c>
      <c r="N2728" s="24">
        <v>69.2</v>
      </c>
      <c r="O2728" s="24">
        <v>118</v>
      </c>
      <c r="P2728" s="33">
        <f t="shared" si="55"/>
        <v>8.4</v>
      </c>
      <c r="Q2728" s="24">
        <v>23.7</v>
      </c>
      <c r="R2728" s="24"/>
      <c r="S2728" s="4"/>
    </row>
    <row r="2729" spans="1:23" x14ac:dyDescent="0.2">
      <c r="A2729">
        <v>1</v>
      </c>
      <c r="B2729">
        <v>1</v>
      </c>
      <c r="D2729" s="22" t="s">
        <v>693</v>
      </c>
      <c r="E2729" s="24" t="s">
        <v>24</v>
      </c>
      <c r="F2729" s="24">
        <v>80</v>
      </c>
      <c r="G2729" s="24">
        <v>80</v>
      </c>
      <c r="H2729" s="24"/>
      <c r="I2729" s="5">
        <v>-6</v>
      </c>
      <c r="J2729" s="4"/>
      <c r="L2729" s="34"/>
      <c r="M2729" s="24"/>
      <c r="N2729" s="24"/>
      <c r="O2729" s="24"/>
      <c r="P2729" s="33"/>
      <c r="Q2729" s="24"/>
      <c r="R2729" s="24"/>
      <c r="S2729" s="4"/>
      <c r="T2729" s="24" t="s">
        <v>343</v>
      </c>
      <c r="U2729" s="24" t="s">
        <v>434</v>
      </c>
    </row>
    <row r="2730" spans="1:23" x14ac:dyDescent="0.2">
      <c r="A2730">
        <v>2</v>
      </c>
      <c r="B2730">
        <v>2</v>
      </c>
      <c r="D2730" s="22" t="s">
        <v>702</v>
      </c>
      <c r="E2730" s="24" t="s">
        <v>184</v>
      </c>
      <c r="F2730" s="24">
        <v>85</v>
      </c>
      <c r="G2730" s="24">
        <v>85</v>
      </c>
      <c r="H2730" s="24"/>
      <c r="I2730" s="5">
        <v>-4.75</v>
      </c>
      <c r="J2730" s="5"/>
      <c r="L2730" s="24"/>
      <c r="M2730" s="24"/>
      <c r="N2730" s="24"/>
      <c r="O2730" s="24"/>
      <c r="P2730" s="4"/>
      <c r="Q2730" s="4"/>
      <c r="T2730" t="s">
        <v>375</v>
      </c>
      <c r="U2730" t="s">
        <v>351</v>
      </c>
    </row>
    <row r="2731" spans="1:23" x14ac:dyDescent="0.2">
      <c r="A2731">
        <v>3</v>
      </c>
      <c r="B2731">
        <v>3</v>
      </c>
      <c r="D2731" s="22" t="s">
        <v>705</v>
      </c>
      <c r="E2731" s="24" t="s">
        <v>24</v>
      </c>
      <c r="F2731" s="24">
        <v>86</v>
      </c>
      <c r="G2731" s="24">
        <v>86</v>
      </c>
      <c r="H2731" s="24"/>
      <c r="I2731" s="5">
        <v>-21</v>
      </c>
      <c r="J2731" s="4"/>
      <c r="K2731" s="15"/>
      <c r="L2731" s="22"/>
      <c r="M2731" s="24"/>
      <c r="N2731" s="24"/>
      <c r="O2731" s="24"/>
      <c r="P2731" s="4"/>
      <c r="Q2731" s="4"/>
      <c r="R2731" s="24"/>
      <c r="S2731" s="4"/>
      <c r="T2731" t="s">
        <v>376</v>
      </c>
      <c r="U2731" t="s">
        <v>707</v>
      </c>
      <c r="V2731" t="s">
        <v>377</v>
      </c>
    </row>
    <row r="2732" spans="1:23" x14ac:dyDescent="0.2">
      <c r="A2732">
        <v>4</v>
      </c>
      <c r="B2732">
        <v>4</v>
      </c>
      <c r="D2732" s="22" t="s">
        <v>710</v>
      </c>
      <c r="E2732" s="24" t="s">
        <v>461</v>
      </c>
      <c r="F2732" s="24">
        <v>82</v>
      </c>
      <c r="G2732" s="24">
        <v>82</v>
      </c>
      <c r="H2732" s="24"/>
      <c r="I2732" s="5">
        <v>22.5</v>
      </c>
      <c r="J2732" s="5"/>
      <c r="K2732" s="29" t="s">
        <v>104</v>
      </c>
      <c r="L2732" s="22"/>
      <c r="M2732" s="24"/>
      <c r="N2732" s="24"/>
      <c r="O2732" s="24"/>
      <c r="P2732" s="33"/>
      <c r="Q2732" s="4"/>
      <c r="R2732" s="24"/>
      <c r="S2732" s="4"/>
      <c r="T2732" s="24" t="s">
        <v>711</v>
      </c>
      <c r="U2732" s="24" t="s">
        <v>581</v>
      </c>
      <c r="V2732" s="24" t="s">
        <v>551</v>
      </c>
      <c r="W2732" s="24" t="s">
        <v>348</v>
      </c>
    </row>
    <row r="2733" spans="1:23" x14ac:dyDescent="0.2">
      <c r="A2733">
        <v>5</v>
      </c>
      <c r="B2733">
        <v>5</v>
      </c>
      <c r="D2733" s="22" t="s">
        <v>714</v>
      </c>
      <c r="E2733" s="24" t="s">
        <v>24</v>
      </c>
      <c r="F2733" s="24">
        <v>85</v>
      </c>
      <c r="G2733" s="24">
        <v>85</v>
      </c>
      <c r="H2733" s="24"/>
      <c r="I2733" s="5">
        <v>-17</v>
      </c>
      <c r="J2733" s="5"/>
      <c r="K2733" s="29"/>
      <c r="L2733" s="22"/>
      <c r="M2733" s="24"/>
      <c r="N2733" s="24"/>
      <c r="O2733" s="24"/>
      <c r="P2733" s="33"/>
      <c r="Q2733" s="4"/>
      <c r="R2733" s="24"/>
      <c r="S2733" s="4"/>
      <c r="T2733" s="24" t="s">
        <v>345</v>
      </c>
      <c r="U2733" s="24" t="s">
        <v>722</v>
      </c>
      <c r="V2733" t="s">
        <v>353</v>
      </c>
    </row>
    <row r="2734" spans="1:23" x14ac:dyDescent="0.2">
      <c r="A2734">
        <v>6</v>
      </c>
      <c r="B2734">
        <v>6</v>
      </c>
      <c r="C2734" s="2"/>
      <c r="D2734" s="22" t="s">
        <v>727</v>
      </c>
      <c r="E2734" s="24" t="s">
        <v>728</v>
      </c>
      <c r="F2734" s="24">
        <v>83</v>
      </c>
      <c r="G2734" s="24">
        <v>83</v>
      </c>
      <c r="H2734" s="24"/>
      <c r="I2734" s="5">
        <v>10</v>
      </c>
      <c r="J2734" s="5"/>
      <c r="K2734" s="13" t="s">
        <v>104</v>
      </c>
      <c r="L2734" s="34"/>
      <c r="M2734" s="24"/>
      <c r="N2734" s="24"/>
      <c r="O2734" s="24"/>
      <c r="P2734" s="33"/>
      <c r="Q2734" s="4"/>
      <c r="R2734" s="24"/>
      <c r="S2734" s="4"/>
      <c r="T2734" s="24" t="s">
        <v>580</v>
      </c>
      <c r="U2734" s="24" t="s">
        <v>566</v>
      </c>
    </row>
    <row r="2735" spans="1:23" x14ac:dyDescent="0.2">
      <c r="A2735">
        <v>7</v>
      </c>
      <c r="B2735">
        <v>7</v>
      </c>
      <c r="D2735" s="22" t="s">
        <v>741</v>
      </c>
      <c r="E2735" s="24" t="s">
        <v>24</v>
      </c>
      <c r="F2735" s="24">
        <v>83</v>
      </c>
      <c r="G2735" s="24">
        <v>83</v>
      </c>
      <c r="H2735" s="24"/>
      <c r="I2735" s="5">
        <v>-14</v>
      </c>
      <c r="J2735" s="4"/>
      <c r="L2735" s="22"/>
      <c r="M2735" s="24"/>
      <c r="N2735" s="24"/>
      <c r="O2735" s="24"/>
      <c r="P2735" s="33"/>
      <c r="Q2735" s="4"/>
      <c r="R2735" s="24"/>
      <c r="S2735" s="4"/>
      <c r="T2735" s="24" t="s">
        <v>698</v>
      </c>
      <c r="U2735" s="24" t="s">
        <v>744</v>
      </c>
    </row>
    <row r="2736" spans="1:23" x14ac:dyDescent="0.2">
      <c r="A2736">
        <v>8</v>
      </c>
      <c r="B2736">
        <v>8</v>
      </c>
      <c r="D2736" s="22" t="s">
        <v>752</v>
      </c>
      <c r="E2736" s="24" t="s">
        <v>461</v>
      </c>
      <c r="F2736" s="24">
        <v>84</v>
      </c>
      <c r="G2736" s="24">
        <v>84</v>
      </c>
      <c r="H2736" s="24"/>
      <c r="I2736" s="5">
        <v>-12</v>
      </c>
      <c r="J2736" s="5"/>
      <c r="K2736" s="29"/>
      <c r="L2736" s="36"/>
      <c r="M2736" s="24"/>
      <c r="N2736" s="24"/>
      <c r="O2736" s="24"/>
      <c r="P2736" s="33"/>
      <c r="Q2736" s="4"/>
      <c r="R2736" s="24"/>
      <c r="S2736" s="4"/>
      <c r="T2736" s="24" t="s">
        <v>701</v>
      </c>
      <c r="U2736" s="24" t="s">
        <v>703</v>
      </c>
      <c r="V2736" t="s">
        <v>562</v>
      </c>
    </row>
    <row r="2737" spans="1:22" x14ac:dyDescent="0.2">
      <c r="A2737">
        <v>9</v>
      </c>
      <c r="B2737">
        <v>9</v>
      </c>
      <c r="D2737" s="22" t="s">
        <v>767</v>
      </c>
      <c r="E2737" s="24" t="s">
        <v>548</v>
      </c>
      <c r="F2737" s="24">
        <v>88</v>
      </c>
      <c r="G2737" s="24">
        <v>88</v>
      </c>
      <c r="H2737" s="24"/>
      <c r="I2737" s="5">
        <v>-6</v>
      </c>
      <c r="J2737" s="5"/>
      <c r="K2737" s="29"/>
      <c r="L2737" s="36"/>
      <c r="M2737" s="24"/>
      <c r="N2737" s="24"/>
      <c r="O2737" s="24"/>
      <c r="P2737" s="33"/>
      <c r="Q2737" s="4"/>
      <c r="R2737" s="24"/>
      <c r="S2737" s="4"/>
      <c r="T2737" s="24" t="s">
        <v>704</v>
      </c>
      <c r="U2737" s="24" t="s">
        <v>713</v>
      </c>
    </row>
    <row r="2738" spans="1:22" x14ac:dyDescent="0.2">
      <c r="A2738">
        <v>10</v>
      </c>
      <c r="B2738">
        <v>10</v>
      </c>
      <c r="D2738" s="22" t="s">
        <v>778</v>
      </c>
      <c r="E2738" s="24" t="s">
        <v>779</v>
      </c>
      <c r="F2738" s="24">
        <v>88</v>
      </c>
      <c r="G2738" s="24">
        <v>88</v>
      </c>
      <c r="H2738" s="24"/>
      <c r="I2738" s="5">
        <v>-7</v>
      </c>
      <c r="J2738" s="5"/>
      <c r="K2738" s="29"/>
      <c r="L2738" s="36"/>
      <c r="M2738" s="24"/>
      <c r="N2738" s="24"/>
      <c r="O2738" s="24"/>
      <c r="P2738" s="33"/>
      <c r="Q2738" s="24"/>
      <c r="R2738" s="24"/>
      <c r="S2738" s="4"/>
      <c r="T2738" s="24" t="s">
        <v>729</v>
      </c>
      <c r="U2738" s="24" t="s">
        <v>717</v>
      </c>
    </row>
    <row r="2739" spans="1:22" x14ac:dyDescent="0.2">
      <c r="A2739">
        <v>11</v>
      </c>
      <c r="B2739">
        <v>11</v>
      </c>
      <c r="D2739" s="22" t="s">
        <v>781</v>
      </c>
      <c r="E2739" s="24" t="s">
        <v>24</v>
      </c>
      <c r="F2739" s="24">
        <v>88</v>
      </c>
      <c r="G2739" s="24">
        <v>88</v>
      </c>
      <c r="H2739" s="24"/>
      <c r="I2739" s="5">
        <v>-19</v>
      </c>
      <c r="J2739" s="5"/>
      <c r="L2739" s="36"/>
      <c r="M2739" s="24"/>
      <c r="N2739" s="24"/>
      <c r="O2739" s="24"/>
      <c r="P2739" s="33"/>
      <c r="Q2739" s="24"/>
      <c r="R2739" s="24"/>
      <c r="S2739" s="4"/>
      <c r="T2739" s="24" t="s">
        <v>726</v>
      </c>
      <c r="U2739" s="24" t="s">
        <v>782</v>
      </c>
    </row>
    <row r="2740" spans="1:22" x14ac:dyDescent="0.2">
      <c r="A2740">
        <v>12</v>
      </c>
      <c r="B2740">
        <v>12</v>
      </c>
      <c r="D2740" s="22" t="s">
        <v>799</v>
      </c>
      <c r="E2740" s="24" t="s">
        <v>492</v>
      </c>
      <c r="F2740" s="24">
        <v>91</v>
      </c>
      <c r="G2740" s="24">
        <v>91</v>
      </c>
      <c r="H2740" s="24"/>
      <c r="I2740" s="5">
        <v>-14.5</v>
      </c>
      <c r="J2740" s="5"/>
      <c r="L2740" s="36"/>
      <c r="M2740" s="24"/>
      <c r="N2740" s="24"/>
      <c r="O2740" s="24"/>
      <c r="P2740" s="33"/>
      <c r="Q2740" s="4"/>
      <c r="R2740" s="24"/>
      <c r="S2740" s="4"/>
      <c r="T2740" s="24" t="s">
        <v>350</v>
      </c>
      <c r="U2740" s="24" t="s">
        <v>800</v>
      </c>
      <c r="V2740" s="24"/>
    </row>
    <row r="2741" spans="1:22" x14ac:dyDescent="0.2">
      <c r="A2741">
        <v>13</v>
      </c>
      <c r="B2741">
        <v>13</v>
      </c>
      <c r="D2741" s="22" t="s">
        <v>803</v>
      </c>
      <c r="E2741" s="24" t="s">
        <v>804</v>
      </c>
      <c r="F2741" s="24">
        <v>91</v>
      </c>
      <c r="G2741" s="24">
        <v>91</v>
      </c>
      <c r="H2741" s="24"/>
      <c r="I2741" s="5">
        <v>-16</v>
      </c>
      <c r="J2741" s="5"/>
      <c r="K2741" s="29"/>
      <c r="L2741" s="36"/>
      <c r="M2741" s="24"/>
      <c r="N2741" s="24"/>
      <c r="O2741" s="24"/>
      <c r="P2741" s="33"/>
      <c r="Q2741" s="4"/>
      <c r="R2741" s="24"/>
      <c r="S2741" s="4"/>
      <c r="T2741" s="24" t="s">
        <v>712</v>
      </c>
      <c r="U2741" s="24" t="s">
        <v>753</v>
      </c>
      <c r="V2741" t="s">
        <v>342</v>
      </c>
    </row>
    <row r="2742" spans="1:22" x14ac:dyDescent="0.2">
      <c r="A2742">
        <v>14</v>
      </c>
      <c r="B2742">
        <v>14</v>
      </c>
      <c r="D2742" s="22" t="s">
        <v>818</v>
      </c>
      <c r="E2742" s="24" t="s">
        <v>96</v>
      </c>
      <c r="F2742" s="24">
        <v>87</v>
      </c>
      <c r="G2742" s="24">
        <v>87</v>
      </c>
      <c r="H2742" s="24"/>
      <c r="I2742" s="5">
        <v>5</v>
      </c>
      <c r="J2742" s="5"/>
      <c r="L2742" s="36"/>
      <c r="M2742" s="24"/>
      <c r="N2742" s="24"/>
      <c r="O2742" s="24"/>
      <c r="P2742" s="33"/>
      <c r="Q2742" s="4"/>
      <c r="R2742" s="24"/>
      <c r="S2742" s="4"/>
      <c r="T2742" s="24" t="s">
        <v>730</v>
      </c>
      <c r="U2742" s="24" t="s">
        <v>441</v>
      </c>
      <c r="V2742" t="s">
        <v>733</v>
      </c>
    </row>
    <row r="2743" spans="1:22" x14ac:dyDescent="0.2">
      <c r="A2743">
        <v>15</v>
      </c>
      <c r="B2743">
        <v>15</v>
      </c>
      <c r="D2743" s="22" t="s">
        <v>811</v>
      </c>
      <c r="E2743" s="24" t="s">
        <v>24</v>
      </c>
      <c r="F2743" s="24">
        <v>85</v>
      </c>
      <c r="G2743" s="24">
        <v>85</v>
      </c>
      <c r="H2743" s="24"/>
      <c r="I2743" s="5">
        <v>-8</v>
      </c>
      <c r="J2743" s="5"/>
      <c r="L2743" s="36"/>
      <c r="M2743" s="24"/>
      <c r="N2743" s="24"/>
      <c r="O2743" s="24"/>
      <c r="P2743" s="33"/>
      <c r="Q2743" s="4"/>
      <c r="R2743" s="24"/>
      <c r="S2743" s="4"/>
      <c r="T2743" s="24" t="s">
        <v>344</v>
      </c>
      <c r="U2743" s="24" t="s">
        <v>737</v>
      </c>
      <c r="V2743" s="24"/>
    </row>
    <row r="2744" spans="1:22" x14ac:dyDescent="0.2">
      <c r="A2744">
        <v>16</v>
      </c>
      <c r="B2744">
        <v>16</v>
      </c>
      <c r="C2744">
        <v>1</v>
      </c>
      <c r="D2744" s="22" t="s">
        <v>824</v>
      </c>
      <c r="E2744" s="24" t="s">
        <v>677</v>
      </c>
      <c r="F2744" s="24">
        <v>84</v>
      </c>
      <c r="G2744" s="24">
        <v>84</v>
      </c>
      <c r="H2744" s="24">
        <v>74</v>
      </c>
      <c r="I2744" s="5">
        <v>8</v>
      </c>
      <c r="J2744" s="4"/>
      <c r="L2744" s="36">
        <v>84</v>
      </c>
      <c r="M2744" s="24">
        <v>84</v>
      </c>
      <c r="N2744" s="24">
        <v>69.599999999999994</v>
      </c>
      <c r="O2744" s="24">
        <v>126</v>
      </c>
      <c r="P2744" s="33">
        <f t="shared" ref="P2744:P2765" si="56">ROUND(((M2744-N2744)*113/O2744),1)</f>
        <v>12.9</v>
      </c>
      <c r="Q2744" s="24"/>
      <c r="R2744" s="24"/>
      <c r="S2744" s="4"/>
      <c r="T2744" s="24" t="s">
        <v>352</v>
      </c>
      <c r="U2744" s="24"/>
      <c r="V2744" s="24"/>
    </row>
    <row r="2745" spans="1:22" x14ac:dyDescent="0.2">
      <c r="A2745">
        <v>17</v>
      </c>
      <c r="B2745">
        <v>17</v>
      </c>
      <c r="C2745">
        <v>2</v>
      </c>
      <c r="D2745" s="22" t="s">
        <v>820</v>
      </c>
      <c r="E2745" s="24" t="s">
        <v>677</v>
      </c>
      <c r="F2745" s="24">
        <v>84</v>
      </c>
      <c r="G2745" s="24">
        <v>84</v>
      </c>
      <c r="H2745" s="24">
        <v>74</v>
      </c>
      <c r="I2745" s="5">
        <v>11.8</v>
      </c>
      <c r="J2745" s="5"/>
      <c r="K2745" s="48"/>
      <c r="L2745" s="24">
        <v>84</v>
      </c>
      <c r="M2745" s="24">
        <v>84</v>
      </c>
      <c r="N2745" s="24">
        <v>69.599999999999994</v>
      </c>
      <c r="O2745" s="24">
        <v>126</v>
      </c>
      <c r="P2745" s="33">
        <f t="shared" si="56"/>
        <v>12.9</v>
      </c>
      <c r="Q2745" s="24"/>
      <c r="R2745" s="24"/>
      <c r="S2745" s="4"/>
      <c r="T2745" s="24" t="s">
        <v>770</v>
      </c>
      <c r="U2745" s="24" t="s">
        <v>819</v>
      </c>
      <c r="V2745" t="s">
        <v>839</v>
      </c>
    </row>
    <row r="2746" spans="1:22" x14ac:dyDescent="0.2">
      <c r="A2746">
        <v>18</v>
      </c>
      <c r="B2746">
        <v>18</v>
      </c>
      <c r="C2746">
        <v>3</v>
      </c>
      <c r="D2746" s="22" t="s">
        <v>825</v>
      </c>
      <c r="E2746" s="24" t="s">
        <v>672</v>
      </c>
      <c r="F2746" s="24">
        <v>88</v>
      </c>
      <c r="G2746" s="24">
        <v>86</v>
      </c>
      <c r="H2746" s="24">
        <v>78</v>
      </c>
      <c r="I2746" s="5">
        <v>10.4</v>
      </c>
      <c r="J2746" s="5"/>
      <c r="L2746" s="36">
        <v>88</v>
      </c>
      <c r="M2746" s="24">
        <v>86</v>
      </c>
      <c r="N2746" s="24">
        <v>71.3</v>
      </c>
      <c r="O2746" s="24">
        <v>132</v>
      </c>
      <c r="P2746" s="33">
        <f t="shared" si="56"/>
        <v>12.6</v>
      </c>
      <c r="Q2746" s="24"/>
      <c r="R2746" s="24"/>
      <c r="S2746" s="4"/>
      <c r="T2746" s="24" t="s">
        <v>845</v>
      </c>
      <c r="U2746" s="24" t="s">
        <v>347</v>
      </c>
    </row>
    <row r="2747" spans="1:22" x14ac:dyDescent="0.2">
      <c r="A2747">
        <v>19</v>
      </c>
      <c r="B2747">
        <v>19</v>
      </c>
      <c r="C2747">
        <v>4</v>
      </c>
      <c r="D2747" s="22" t="s">
        <v>847</v>
      </c>
      <c r="E2747" s="24" t="s">
        <v>848</v>
      </c>
      <c r="F2747" s="24">
        <v>95</v>
      </c>
      <c r="G2747" s="24">
        <v>95</v>
      </c>
      <c r="H2747" s="24">
        <v>86</v>
      </c>
      <c r="I2747" s="5">
        <v>-21</v>
      </c>
      <c r="J2747" s="5"/>
      <c r="K2747" s="13" t="s">
        <v>851</v>
      </c>
      <c r="L2747" s="36">
        <v>95</v>
      </c>
      <c r="M2747" s="24">
        <v>95</v>
      </c>
      <c r="N2747" s="24">
        <v>69.3</v>
      </c>
      <c r="O2747" s="24">
        <v>123</v>
      </c>
      <c r="P2747" s="33">
        <f t="shared" si="56"/>
        <v>23.6</v>
      </c>
      <c r="Q2747" s="24"/>
      <c r="R2747" s="24"/>
      <c r="S2747" s="4"/>
      <c r="T2747" s="24" t="s">
        <v>380</v>
      </c>
      <c r="U2747" s="24" t="s">
        <v>773</v>
      </c>
      <c r="V2747" t="s">
        <v>356</v>
      </c>
    </row>
    <row r="2748" spans="1:22" x14ac:dyDescent="0.2">
      <c r="A2748">
        <v>20</v>
      </c>
      <c r="B2748">
        <v>20</v>
      </c>
      <c r="C2748">
        <v>5</v>
      </c>
      <c r="D2748" s="22" t="s">
        <v>853</v>
      </c>
      <c r="E2748" s="24" t="s">
        <v>23</v>
      </c>
      <c r="F2748" s="24">
        <v>90</v>
      </c>
      <c r="G2748" s="24">
        <v>90</v>
      </c>
      <c r="H2748" s="24">
        <v>79</v>
      </c>
      <c r="I2748" s="5">
        <v>-18</v>
      </c>
      <c r="J2748" s="5"/>
      <c r="L2748" s="36">
        <v>90</v>
      </c>
      <c r="M2748" s="24">
        <v>90</v>
      </c>
      <c r="N2748" s="24">
        <v>68.900000000000006</v>
      </c>
      <c r="O2748" s="24">
        <v>126</v>
      </c>
      <c r="P2748" s="33">
        <f t="shared" si="56"/>
        <v>18.899999999999999</v>
      </c>
      <c r="Q2748" s="24"/>
      <c r="R2748" s="24"/>
      <c r="S2748" s="4"/>
      <c r="T2748" s="24" t="s">
        <v>370</v>
      </c>
      <c r="U2748" s="24" t="s">
        <v>859</v>
      </c>
      <c r="V2748" s="24" t="s">
        <v>738</v>
      </c>
    </row>
    <row r="2749" spans="1:22" x14ac:dyDescent="0.2">
      <c r="A2749">
        <v>21</v>
      </c>
      <c r="B2749">
        <v>21</v>
      </c>
      <c r="C2749">
        <v>6</v>
      </c>
      <c r="D2749" s="22" t="s">
        <v>862</v>
      </c>
      <c r="E2749" s="24" t="s">
        <v>184</v>
      </c>
      <c r="F2749" s="24">
        <v>76</v>
      </c>
      <c r="G2749" s="24">
        <v>76</v>
      </c>
      <c r="H2749" s="24">
        <v>65</v>
      </c>
      <c r="I2749" s="16">
        <v>79</v>
      </c>
      <c r="J2749" s="16"/>
      <c r="K2749" s="13" t="s">
        <v>864</v>
      </c>
      <c r="L2749" s="36">
        <v>76</v>
      </c>
      <c r="M2749" s="24">
        <v>76</v>
      </c>
      <c r="N2749" s="24">
        <v>69.3</v>
      </c>
      <c r="O2749" s="24">
        <v>123</v>
      </c>
      <c r="P2749" s="33">
        <f t="shared" si="56"/>
        <v>6.2</v>
      </c>
      <c r="Q2749" s="24"/>
      <c r="R2749" s="24"/>
      <c r="S2749" s="4"/>
      <c r="T2749" s="24" t="s">
        <v>754</v>
      </c>
      <c r="U2749" s="24" t="s">
        <v>374</v>
      </c>
      <c r="V2749" s="24" t="s">
        <v>863</v>
      </c>
    </row>
    <row r="2750" spans="1:22" x14ac:dyDescent="0.2">
      <c r="A2750">
        <v>22</v>
      </c>
      <c r="B2750">
        <v>22</v>
      </c>
      <c r="C2750">
        <v>7</v>
      </c>
      <c r="D2750" s="22" t="s">
        <v>865</v>
      </c>
      <c r="E2750" s="24" t="s">
        <v>24</v>
      </c>
      <c r="F2750" s="24">
        <v>78</v>
      </c>
      <c r="G2750" s="24">
        <v>78</v>
      </c>
      <c r="H2750" s="24">
        <v>67</v>
      </c>
      <c r="I2750" s="16">
        <v>0.25</v>
      </c>
      <c r="J2750" s="40"/>
      <c r="L2750" s="36">
        <v>78</v>
      </c>
      <c r="M2750" s="24">
        <v>78</v>
      </c>
      <c r="N2750" s="24">
        <v>70</v>
      </c>
      <c r="O2750" s="24">
        <v>123</v>
      </c>
      <c r="P2750" s="33">
        <f t="shared" si="56"/>
        <v>7.3</v>
      </c>
      <c r="Q2750" s="24"/>
      <c r="R2750" s="24"/>
      <c r="S2750" s="4"/>
      <c r="T2750" s="24" t="s">
        <v>866</v>
      </c>
      <c r="U2750" s="24" t="s">
        <v>460</v>
      </c>
      <c r="V2750" s="24"/>
    </row>
    <row r="2751" spans="1:22" x14ac:dyDescent="0.2">
      <c r="A2751">
        <v>23</v>
      </c>
      <c r="B2751">
        <v>23</v>
      </c>
      <c r="C2751">
        <v>8</v>
      </c>
      <c r="D2751" s="22" t="s">
        <v>877</v>
      </c>
      <c r="E2751" s="24" t="s">
        <v>461</v>
      </c>
      <c r="F2751" s="24">
        <v>83</v>
      </c>
      <c r="G2751" s="24">
        <v>83</v>
      </c>
      <c r="H2751" s="24">
        <v>72</v>
      </c>
      <c r="I2751" s="16">
        <v>-8</v>
      </c>
      <c r="J2751" s="40"/>
      <c r="L2751" s="36">
        <v>83</v>
      </c>
      <c r="M2751" s="24">
        <v>83</v>
      </c>
      <c r="N2751" s="24">
        <v>69.599999999999994</v>
      </c>
      <c r="O2751" s="24">
        <v>124</v>
      </c>
      <c r="P2751" s="33">
        <f t="shared" si="56"/>
        <v>12.2</v>
      </c>
      <c r="Q2751" s="24"/>
      <c r="R2751" s="24"/>
      <c r="S2751" s="4"/>
      <c r="T2751" s="24" t="s">
        <v>465</v>
      </c>
      <c r="U2751" s="24" t="s">
        <v>805</v>
      </c>
    </row>
    <row r="2752" spans="1:22" x14ac:dyDescent="0.2">
      <c r="A2752">
        <v>24</v>
      </c>
      <c r="B2752">
        <v>24</v>
      </c>
      <c r="C2752">
        <v>9</v>
      </c>
      <c r="D2752" s="22" t="s">
        <v>880</v>
      </c>
      <c r="E2752" s="24" t="s">
        <v>26</v>
      </c>
      <c r="F2752" s="24">
        <v>81</v>
      </c>
      <c r="G2752" s="24">
        <v>81</v>
      </c>
      <c r="H2752" s="24">
        <v>69</v>
      </c>
      <c r="I2752" s="5">
        <v>37.15</v>
      </c>
      <c r="J2752" s="4">
        <v>2.5</v>
      </c>
      <c r="K2752" s="13" t="s">
        <v>697</v>
      </c>
      <c r="L2752" s="36">
        <v>81</v>
      </c>
      <c r="M2752" s="24">
        <v>81</v>
      </c>
      <c r="N2752" s="24">
        <v>70.2</v>
      </c>
      <c r="O2752" s="24">
        <v>128</v>
      </c>
      <c r="P2752" s="33">
        <f t="shared" si="56"/>
        <v>9.5</v>
      </c>
      <c r="Q2752" s="24"/>
      <c r="R2752" s="24"/>
      <c r="S2752" s="4"/>
      <c r="T2752" s="24" t="s">
        <v>768</v>
      </c>
      <c r="U2752" s="24" t="s">
        <v>662</v>
      </c>
      <c r="V2752" t="s">
        <v>397</v>
      </c>
    </row>
    <row r="2753" spans="1:22" x14ac:dyDescent="0.2">
      <c r="A2753">
        <v>25</v>
      </c>
      <c r="B2753">
        <v>25</v>
      </c>
      <c r="C2753">
        <v>10</v>
      </c>
      <c r="D2753" s="22" t="s">
        <v>889</v>
      </c>
      <c r="E2753" s="24" t="s">
        <v>461</v>
      </c>
      <c r="F2753" s="24">
        <v>86</v>
      </c>
      <c r="G2753" s="24">
        <v>86</v>
      </c>
      <c r="H2753" s="24">
        <v>76</v>
      </c>
      <c r="I2753" s="16">
        <v>-19</v>
      </c>
      <c r="J2753" s="16"/>
      <c r="L2753" s="36">
        <v>86</v>
      </c>
      <c r="M2753" s="24">
        <v>86</v>
      </c>
      <c r="N2753" s="24">
        <v>69.599999999999994</v>
      </c>
      <c r="O2753" s="24">
        <v>124</v>
      </c>
      <c r="P2753" s="33">
        <f t="shared" si="56"/>
        <v>14.9</v>
      </c>
      <c r="Q2753" s="24"/>
      <c r="R2753" s="24"/>
      <c r="S2753" s="4"/>
      <c r="T2753" s="24" t="s">
        <v>699</v>
      </c>
      <c r="U2753" s="24" t="s">
        <v>709</v>
      </c>
      <c r="V2753" t="s">
        <v>861</v>
      </c>
    </row>
    <row r="2754" spans="1:22" x14ac:dyDescent="0.2">
      <c r="A2754">
        <v>26</v>
      </c>
      <c r="B2754">
        <v>26</v>
      </c>
      <c r="C2754">
        <v>11</v>
      </c>
      <c r="D2754" s="22" t="s">
        <v>892</v>
      </c>
      <c r="E2754" s="24" t="s">
        <v>492</v>
      </c>
      <c r="F2754" s="24">
        <v>81</v>
      </c>
      <c r="G2754" s="24">
        <v>81</v>
      </c>
      <c r="H2754" s="24">
        <v>72</v>
      </c>
      <c r="I2754" s="16">
        <v>23</v>
      </c>
      <c r="J2754" s="40"/>
      <c r="K2754" s="29"/>
      <c r="L2754" s="36">
        <v>81</v>
      </c>
      <c r="M2754" s="24">
        <v>81</v>
      </c>
      <c r="N2754" s="24">
        <v>69.2</v>
      </c>
      <c r="O2754" s="24">
        <v>118</v>
      </c>
      <c r="P2754" s="33">
        <f t="shared" si="56"/>
        <v>11.3</v>
      </c>
      <c r="Q2754" s="24"/>
      <c r="R2754" s="24"/>
      <c r="S2754" s="4"/>
      <c r="T2754" s="24" t="s">
        <v>788</v>
      </c>
      <c r="U2754" s="24" t="s">
        <v>894</v>
      </c>
    </row>
    <row r="2755" spans="1:22" x14ac:dyDescent="0.2">
      <c r="A2755">
        <v>27</v>
      </c>
      <c r="B2755">
        <v>27</v>
      </c>
      <c r="C2755">
        <v>12</v>
      </c>
      <c r="D2755" s="22" t="s">
        <v>898</v>
      </c>
      <c r="E2755" s="24" t="s">
        <v>184</v>
      </c>
      <c r="F2755" s="24">
        <v>79</v>
      </c>
      <c r="G2755" s="24">
        <v>79</v>
      </c>
      <c r="H2755" s="24">
        <v>69</v>
      </c>
      <c r="I2755" s="16">
        <v>24.2</v>
      </c>
      <c r="J2755" s="16"/>
      <c r="L2755" s="36">
        <v>79</v>
      </c>
      <c r="M2755" s="24">
        <v>79</v>
      </c>
      <c r="N2755" s="24">
        <v>69.3</v>
      </c>
      <c r="O2755" s="24">
        <v>123</v>
      </c>
      <c r="P2755" s="33">
        <f t="shared" si="56"/>
        <v>8.9</v>
      </c>
      <c r="Q2755" s="24"/>
      <c r="R2755" s="24"/>
      <c r="S2755" s="4"/>
      <c r="T2755" s="24" t="s">
        <v>786</v>
      </c>
      <c r="U2755" s="24" t="s">
        <v>883</v>
      </c>
      <c r="V2755" s="24"/>
    </row>
    <row r="2756" spans="1:22" x14ac:dyDescent="0.2">
      <c r="A2756">
        <v>28</v>
      </c>
      <c r="B2756">
        <v>28</v>
      </c>
      <c r="C2756">
        <v>13</v>
      </c>
      <c r="D2756" s="22" t="s">
        <v>906</v>
      </c>
      <c r="E2756" s="24" t="s">
        <v>23</v>
      </c>
      <c r="F2756" s="24">
        <v>80</v>
      </c>
      <c r="G2756" s="24">
        <v>80</v>
      </c>
      <c r="H2756" s="24">
        <v>70</v>
      </c>
      <c r="I2756" s="16">
        <v>22.5</v>
      </c>
      <c r="J2756" s="40"/>
      <c r="L2756" s="36">
        <v>80</v>
      </c>
      <c r="M2756" s="24">
        <v>80</v>
      </c>
      <c r="N2756" s="24">
        <v>68.900000000000006</v>
      </c>
      <c r="O2756" s="24">
        <v>126</v>
      </c>
      <c r="P2756" s="33">
        <f t="shared" si="56"/>
        <v>10</v>
      </c>
      <c r="Q2756" s="24"/>
      <c r="R2756" s="24"/>
      <c r="S2756" s="4"/>
      <c r="T2756" s="24" t="s">
        <v>742</v>
      </c>
      <c r="U2756" s="24" t="s">
        <v>891</v>
      </c>
      <c r="V2756" s="24" t="s">
        <v>381</v>
      </c>
    </row>
    <row r="2757" spans="1:22" x14ac:dyDescent="0.2">
      <c r="A2757">
        <v>29</v>
      </c>
      <c r="B2757">
        <v>29</v>
      </c>
      <c r="C2757">
        <v>14</v>
      </c>
      <c r="D2757" s="22" t="s">
        <v>926</v>
      </c>
      <c r="E2757" s="24" t="s">
        <v>24</v>
      </c>
      <c r="F2757" s="24">
        <v>83</v>
      </c>
      <c r="G2757" s="24">
        <v>83</v>
      </c>
      <c r="H2757" s="24">
        <v>74</v>
      </c>
      <c r="I2757" s="16">
        <v>-10.5</v>
      </c>
      <c r="J2757" s="16"/>
      <c r="K2757" s="29" t="s">
        <v>834</v>
      </c>
      <c r="L2757" s="36">
        <v>83</v>
      </c>
      <c r="M2757" s="24">
        <v>83</v>
      </c>
      <c r="N2757" s="24">
        <v>70</v>
      </c>
      <c r="O2757" s="24">
        <v>123</v>
      </c>
      <c r="P2757" s="33">
        <f t="shared" si="56"/>
        <v>11.9</v>
      </c>
      <c r="Q2757" s="24"/>
      <c r="R2757" s="24"/>
      <c r="S2757" s="4"/>
      <c r="T2757" s="24" t="s">
        <v>401</v>
      </c>
      <c r="U2757" s="24" t="s">
        <v>743</v>
      </c>
      <c r="V2757" s="24" t="s">
        <v>931</v>
      </c>
    </row>
    <row r="2758" spans="1:22" x14ac:dyDescent="0.2">
      <c r="A2758">
        <v>30</v>
      </c>
      <c r="B2758">
        <v>30</v>
      </c>
      <c r="C2758">
        <v>15</v>
      </c>
      <c r="D2758" s="22" t="s">
        <v>933</v>
      </c>
      <c r="E2758" s="24" t="s">
        <v>492</v>
      </c>
      <c r="F2758" s="24">
        <v>85</v>
      </c>
      <c r="G2758" s="24">
        <v>85</v>
      </c>
      <c r="H2758" s="24">
        <v>76</v>
      </c>
      <c r="I2758" s="5">
        <v>-19</v>
      </c>
      <c r="J2758" s="5"/>
      <c r="L2758" s="36">
        <v>95</v>
      </c>
      <c r="M2758" s="24">
        <v>85</v>
      </c>
      <c r="N2758" s="24">
        <v>69.2</v>
      </c>
      <c r="O2758" s="24">
        <v>118</v>
      </c>
      <c r="P2758" s="33">
        <f t="shared" si="56"/>
        <v>15.1</v>
      </c>
      <c r="Q2758" s="24"/>
      <c r="R2758" s="24"/>
      <c r="S2758" s="4"/>
      <c r="T2758" s="24" t="s">
        <v>878</v>
      </c>
      <c r="U2758" s="24" t="s">
        <v>802</v>
      </c>
    </row>
    <row r="2759" spans="1:22" x14ac:dyDescent="0.2">
      <c r="A2759">
        <v>31</v>
      </c>
      <c r="B2759">
        <v>31</v>
      </c>
      <c r="C2759">
        <v>16</v>
      </c>
      <c r="D2759" s="22" t="s">
        <v>935</v>
      </c>
      <c r="E2759" s="24" t="s">
        <v>936</v>
      </c>
      <c r="F2759" s="24">
        <v>86</v>
      </c>
      <c r="G2759" s="24">
        <v>86</v>
      </c>
      <c r="H2759" s="24">
        <v>75</v>
      </c>
      <c r="I2759" s="16">
        <v>7</v>
      </c>
      <c r="J2759" s="16"/>
      <c r="L2759" s="36">
        <v>86</v>
      </c>
      <c r="M2759" s="24">
        <v>86</v>
      </c>
      <c r="N2759" s="24">
        <v>70.400000000000006</v>
      </c>
      <c r="O2759" s="24">
        <v>127</v>
      </c>
      <c r="P2759" s="33">
        <f t="shared" si="56"/>
        <v>13.9</v>
      </c>
      <c r="Q2759" s="24"/>
      <c r="R2759" s="24"/>
      <c r="S2759" s="4"/>
      <c r="T2759" s="24" t="s">
        <v>806</v>
      </c>
      <c r="U2759" s="24" t="s">
        <v>876</v>
      </c>
      <c r="V2759" t="s">
        <v>720</v>
      </c>
    </row>
    <row r="2760" spans="1:22" x14ac:dyDescent="0.2">
      <c r="A2760">
        <v>32</v>
      </c>
      <c r="B2760">
        <v>32</v>
      </c>
      <c r="C2760">
        <v>17</v>
      </c>
      <c r="D2760" s="22" t="s">
        <v>940</v>
      </c>
      <c r="E2760" s="24" t="s">
        <v>946</v>
      </c>
      <c r="F2760" s="24">
        <v>81</v>
      </c>
      <c r="G2760" s="24">
        <v>81</v>
      </c>
      <c r="H2760" s="24">
        <v>70</v>
      </c>
      <c r="I2760" s="16">
        <v>12.3</v>
      </c>
      <c r="J2760" s="16"/>
      <c r="K2760" s="29"/>
      <c r="L2760" s="36">
        <v>81</v>
      </c>
      <c r="M2760" s="24">
        <v>81</v>
      </c>
      <c r="N2760" s="24">
        <v>70.400000000000006</v>
      </c>
      <c r="O2760" s="24">
        <v>129</v>
      </c>
      <c r="P2760" s="33">
        <f t="shared" si="56"/>
        <v>9.3000000000000007</v>
      </c>
      <c r="Q2760" s="24"/>
      <c r="R2760" s="24"/>
      <c r="S2760" s="4"/>
      <c r="T2760" s="24" t="s">
        <v>872</v>
      </c>
      <c r="U2760" s="24" t="s">
        <v>937</v>
      </c>
      <c r="V2760" t="s">
        <v>735</v>
      </c>
    </row>
    <row r="2761" spans="1:22" x14ac:dyDescent="0.2">
      <c r="A2761">
        <v>33</v>
      </c>
      <c r="B2761">
        <v>33</v>
      </c>
      <c r="C2761">
        <v>18</v>
      </c>
      <c r="D2761" s="22" t="s">
        <v>941</v>
      </c>
      <c r="E2761" s="24" t="s">
        <v>950</v>
      </c>
      <c r="F2761" s="24">
        <v>83</v>
      </c>
      <c r="G2761" s="24">
        <v>83</v>
      </c>
      <c r="H2761" s="24">
        <v>72</v>
      </c>
      <c r="I2761" s="16">
        <v>-12</v>
      </c>
      <c r="J2761" s="16"/>
      <c r="K2761" s="29"/>
      <c r="L2761" s="36">
        <v>83</v>
      </c>
      <c r="M2761" s="24">
        <v>83</v>
      </c>
      <c r="N2761" s="24">
        <v>70.400000000000006</v>
      </c>
      <c r="O2761" s="24">
        <v>128</v>
      </c>
      <c r="P2761" s="33">
        <f t="shared" si="56"/>
        <v>11.1</v>
      </c>
      <c r="Q2761" s="24"/>
      <c r="R2761" s="24"/>
      <c r="S2761" s="4"/>
      <c r="T2761" s="24" t="s">
        <v>938</v>
      </c>
      <c r="U2761" s="24" t="s">
        <v>947</v>
      </c>
      <c r="V2761" t="s">
        <v>751</v>
      </c>
    </row>
    <row r="2762" spans="1:22" x14ac:dyDescent="0.2">
      <c r="A2762">
        <v>34</v>
      </c>
      <c r="B2762">
        <v>34</v>
      </c>
      <c r="C2762">
        <v>19</v>
      </c>
      <c r="D2762" s="22" t="s">
        <v>942</v>
      </c>
      <c r="E2762" s="24" t="s">
        <v>954</v>
      </c>
      <c r="F2762" s="24">
        <v>79</v>
      </c>
      <c r="G2762" s="24">
        <v>79</v>
      </c>
      <c r="H2762" s="24">
        <v>68</v>
      </c>
      <c r="I2762" s="16">
        <v>17</v>
      </c>
      <c r="J2762" s="40"/>
      <c r="K2762" s="13" t="s">
        <v>104</v>
      </c>
      <c r="L2762" s="36">
        <v>79</v>
      </c>
      <c r="M2762" s="24">
        <v>79</v>
      </c>
      <c r="N2762" s="24">
        <v>70.400000000000006</v>
      </c>
      <c r="O2762" s="24">
        <v>127</v>
      </c>
      <c r="P2762" s="33">
        <f t="shared" si="56"/>
        <v>7.7</v>
      </c>
      <c r="Q2762" s="24"/>
      <c r="R2762" s="24"/>
      <c r="S2762" s="4"/>
      <c r="T2762" s="24" t="s">
        <v>948</v>
      </c>
      <c r="U2762" s="24" t="s">
        <v>951</v>
      </c>
      <c r="V2762" t="s">
        <v>765</v>
      </c>
    </row>
    <row r="2763" spans="1:22" x14ac:dyDescent="0.2">
      <c r="A2763">
        <v>35</v>
      </c>
      <c r="B2763">
        <v>35</v>
      </c>
      <c r="C2763">
        <v>20</v>
      </c>
      <c r="D2763" s="22" t="s">
        <v>978</v>
      </c>
      <c r="E2763" s="24" t="s">
        <v>461</v>
      </c>
      <c r="F2763" s="24">
        <v>81</v>
      </c>
      <c r="G2763" s="24">
        <v>81</v>
      </c>
      <c r="H2763" s="24">
        <v>71</v>
      </c>
      <c r="I2763" s="5">
        <v>6</v>
      </c>
      <c r="J2763" s="5"/>
      <c r="L2763" s="34">
        <v>81</v>
      </c>
      <c r="M2763" s="24">
        <v>81</v>
      </c>
      <c r="N2763" s="24">
        <v>69.599999999999994</v>
      </c>
      <c r="O2763" s="24">
        <v>124</v>
      </c>
      <c r="P2763" s="33">
        <f t="shared" si="56"/>
        <v>10.4</v>
      </c>
      <c r="Q2763" s="24"/>
      <c r="R2763" s="24"/>
      <c r="S2763" s="4"/>
      <c r="T2763" s="24" t="s">
        <v>952</v>
      </c>
      <c r="U2763" s="24" t="s">
        <v>984</v>
      </c>
    </row>
    <row r="2764" spans="1:22" x14ac:dyDescent="0.2">
      <c r="A2764">
        <v>36</v>
      </c>
      <c r="B2764">
        <v>36</v>
      </c>
      <c r="C2764">
        <v>21</v>
      </c>
      <c r="D2764" s="22" t="s">
        <v>982</v>
      </c>
      <c r="E2764" s="24" t="s">
        <v>24</v>
      </c>
      <c r="F2764" s="24">
        <v>75</v>
      </c>
      <c r="G2764" s="24">
        <v>75</v>
      </c>
      <c r="H2764" s="24">
        <v>65</v>
      </c>
      <c r="I2764" s="5">
        <v>6.5</v>
      </c>
      <c r="J2764" s="5"/>
      <c r="L2764" s="36">
        <v>75</v>
      </c>
      <c r="M2764" s="24">
        <v>75</v>
      </c>
      <c r="N2764" s="24">
        <v>70</v>
      </c>
      <c r="O2764" s="24">
        <v>123</v>
      </c>
      <c r="P2764" s="33">
        <f t="shared" si="56"/>
        <v>4.5999999999999996</v>
      </c>
      <c r="Q2764" s="24"/>
      <c r="R2764" s="24"/>
      <c r="S2764" s="4"/>
      <c r="T2764" s="24" t="s">
        <v>899</v>
      </c>
      <c r="U2764" s="24" t="s">
        <v>904</v>
      </c>
      <c r="V2764" t="s">
        <v>764</v>
      </c>
    </row>
    <row r="2765" spans="1:22" x14ac:dyDescent="0.2">
      <c r="A2765">
        <v>37</v>
      </c>
      <c r="B2765">
        <v>37</v>
      </c>
      <c r="C2765">
        <v>22</v>
      </c>
      <c r="D2765" s="22" t="s">
        <v>976</v>
      </c>
      <c r="E2765" s="24" t="s">
        <v>184</v>
      </c>
      <c r="F2765" s="24">
        <v>93</v>
      </c>
      <c r="G2765" s="24">
        <v>90</v>
      </c>
      <c r="H2765" s="24">
        <v>83</v>
      </c>
      <c r="I2765" s="5">
        <v>-21</v>
      </c>
      <c r="J2765" s="5"/>
      <c r="K2765" s="15"/>
      <c r="L2765" s="34">
        <v>93</v>
      </c>
      <c r="M2765" s="18">
        <v>90</v>
      </c>
      <c r="N2765" s="4">
        <v>69.3</v>
      </c>
      <c r="O2765" s="18">
        <v>123</v>
      </c>
      <c r="P2765" s="33">
        <f t="shared" si="56"/>
        <v>19</v>
      </c>
      <c r="Q2765" s="24"/>
      <c r="R2765" s="24"/>
      <c r="S2765" s="4"/>
      <c r="T2765" s="24" t="s">
        <v>801</v>
      </c>
      <c r="U2765" s="24" t="s">
        <v>910</v>
      </c>
      <c r="V2765" t="s">
        <v>1005</v>
      </c>
    </row>
    <row r="2766" spans="1:22" x14ac:dyDescent="0.2">
      <c r="A2766">
        <v>38</v>
      </c>
      <c r="B2766">
        <v>38</v>
      </c>
      <c r="C2766">
        <v>23</v>
      </c>
      <c r="D2766" s="22" t="s">
        <v>977</v>
      </c>
      <c r="E2766" s="24" t="s">
        <v>185</v>
      </c>
      <c r="F2766" s="24">
        <v>89</v>
      </c>
      <c r="G2766" s="24">
        <v>89</v>
      </c>
      <c r="H2766" s="24">
        <v>80</v>
      </c>
      <c r="I2766" s="5">
        <v>-21.5</v>
      </c>
      <c r="J2766" s="5"/>
      <c r="K2766" s="48"/>
      <c r="L2766" s="22">
        <v>89</v>
      </c>
      <c r="M2766" s="24">
        <v>89</v>
      </c>
      <c r="N2766" s="24">
        <v>69</v>
      </c>
      <c r="O2766" s="24">
        <v>123</v>
      </c>
      <c r="P2766" s="33">
        <f t="shared" ref="P2766:P2797" si="57">ROUND(((M2766-N2766)*113/O2766),1)</f>
        <v>18.399999999999999</v>
      </c>
      <c r="R2766" s="24"/>
      <c r="S2766" s="4"/>
      <c r="T2766" s="24" t="s">
        <v>1018</v>
      </c>
      <c r="U2766" s="24" t="s">
        <v>884</v>
      </c>
      <c r="V2766" t="s">
        <v>1019</v>
      </c>
    </row>
    <row r="2767" spans="1:22" x14ac:dyDescent="0.2">
      <c r="A2767">
        <v>39</v>
      </c>
      <c r="B2767">
        <v>39</v>
      </c>
      <c r="C2767">
        <v>24</v>
      </c>
      <c r="D2767" s="22" t="s">
        <v>988</v>
      </c>
      <c r="E2767" s="24" t="s">
        <v>185</v>
      </c>
      <c r="F2767" s="24">
        <v>88</v>
      </c>
      <c r="G2767" s="24">
        <v>88</v>
      </c>
      <c r="H2767" s="24">
        <v>79</v>
      </c>
      <c r="I2767" s="5">
        <v>-16.2</v>
      </c>
      <c r="J2767" s="15"/>
      <c r="L2767" s="34">
        <v>88</v>
      </c>
      <c r="M2767" s="24">
        <v>88</v>
      </c>
      <c r="N2767" s="24">
        <v>69</v>
      </c>
      <c r="O2767" s="24">
        <v>123</v>
      </c>
      <c r="P2767" s="33">
        <f t="shared" si="57"/>
        <v>17.5</v>
      </c>
      <c r="R2767" s="24"/>
      <c r="S2767" s="4"/>
      <c r="T2767" s="24" t="s">
        <v>766</v>
      </c>
      <c r="U2767" s="24" t="s">
        <v>901</v>
      </c>
      <c r="V2767" t="s">
        <v>929</v>
      </c>
    </row>
    <row r="2768" spans="1:22" x14ac:dyDescent="0.2">
      <c r="A2768">
        <v>40</v>
      </c>
      <c r="B2768">
        <v>40</v>
      </c>
      <c r="C2768">
        <v>25</v>
      </c>
      <c r="D2768" s="22" t="s">
        <v>987</v>
      </c>
      <c r="E2768" s="24" t="s">
        <v>461</v>
      </c>
      <c r="F2768" s="24">
        <v>89</v>
      </c>
      <c r="G2768" s="24">
        <v>87</v>
      </c>
      <c r="H2768" s="24">
        <v>80</v>
      </c>
      <c r="I2768" s="5">
        <v>-20</v>
      </c>
      <c r="J2768" s="15"/>
      <c r="L2768" s="34">
        <v>89</v>
      </c>
      <c r="M2768" s="24">
        <v>87</v>
      </c>
      <c r="N2768" s="24">
        <v>69.599999999999994</v>
      </c>
      <c r="O2768" s="24">
        <v>124</v>
      </c>
      <c r="P2768" s="33">
        <f t="shared" si="57"/>
        <v>15.9</v>
      </c>
      <c r="R2768" s="24"/>
      <c r="S2768" s="4"/>
      <c r="T2768" s="24" t="s">
        <v>955</v>
      </c>
      <c r="U2768" s="24" t="s">
        <v>1020</v>
      </c>
      <c r="V2768" t="s">
        <v>1024</v>
      </c>
    </row>
    <row r="2769" spans="1:23" x14ac:dyDescent="0.2">
      <c r="A2769">
        <v>41</v>
      </c>
      <c r="B2769">
        <v>41</v>
      </c>
      <c r="C2769">
        <v>26</v>
      </c>
      <c r="D2769" s="22" t="s">
        <v>1026</v>
      </c>
      <c r="E2769" s="24" t="s">
        <v>492</v>
      </c>
      <c r="F2769" s="24">
        <v>87</v>
      </c>
      <c r="G2769" s="24">
        <v>87</v>
      </c>
      <c r="H2769" s="24">
        <v>79</v>
      </c>
      <c r="I2769" s="5">
        <v>-21</v>
      </c>
      <c r="J2769" s="15"/>
      <c r="L2769" s="34">
        <v>87</v>
      </c>
      <c r="M2769" s="24">
        <v>87</v>
      </c>
      <c r="N2769" s="24">
        <v>69.2</v>
      </c>
      <c r="O2769" s="24">
        <v>118</v>
      </c>
      <c r="P2769" s="33">
        <f t="shared" si="57"/>
        <v>17</v>
      </c>
      <c r="T2769" s="24" t="s">
        <v>398</v>
      </c>
      <c r="U2769" s="24" t="s">
        <v>1029</v>
      </c>
      <c r="V2769" s="24" t="s">
        <v>1030</v>
      </c>
    </row>
    <row r="2770" spans="1:23" x14ac:dyDescent="0.2">
      <c r="A2770">
        <v>42</v>
      </c>
      <c r="B2770">
        <v>42</v>
      </c>
      <c r="C2770">
        <v>27</v>
      </c>
      <c r="D2770" s="22" t="s">
        <v>1033</v>
      </c>
      <c r="E2770" s="24" t="s">
        <v>26</v>
      </c>
      <c r="F2770" s="24">
        <v>81</v>
      </c>
      <c r="G2770" s="24">
        <v>81</v>
      </c>
      <c r="H2770" s="24">
        <v>72</v>
      </c>
      <c r="I2770" s="5">
        <v>-13</v>
      </c>
      <c r="J2770" s="15"/>
      <c r="L2770" s="34">
        <v>81</v>
      </c>
      <c r="M2770" s="24">
        <v>81</v>
      </c>
      <c r="N2770" s="24">
        <v>69.599999999999994</v>
      </c>
      <c r="O2770" s="24">
        <v>124</v>
      </c>
      <c r="P2770" s="33">
        <f t="shared" si="57"/>
        <v>10.4</v>
      </c>
      <c r="T2770" s="24" t="s">
        <v>956</v>
      </c>
      <c r="U2770" s="24" t="s">
        <v>842</v>
      </c>
      <c r="V2770" s="24" t="s">
        <v>1040</v>
      </c>
    </row>
    <row r="2771" spans="1:23" x14ac:dyDescent="0.2">
      <c r="A2771">
        <v>43</v>
      </c>
      <c r="B2771">
        <v>43</v>
      </c>
      <c r="C2771">
        <v>28</v>
      </c>
      <c r="D2771" s="22" t="s">
        <v>1041</v>
      </c>
      <c r="E2771" s="24" t="s">
        <v>186</v>
      </c>
      <c r="F2771" s="24">
        <v>84</v>
      </c>
      <c r="G2771" s="24">
        <v>84</v>
      </c>
      <c r="H2771" s="24">
        <v>75</v>
      </c>
      <c r="I2771" s="5">
        <v>-11.75</v>
      </c>
      <c r="J2771" s="15"/>
      <c r="K2771" s="29"/>
      <c r="L2771" s="34">
        <v>84</v>
      </c>
      <c r="M2771" s="24">
        <v>84</v>
      </c>
      <c r="N2771" s="24">
        <v>69.099999999999994</v>
      </c>
      <c r="O2771" s="24">
        <v>123</v>
      </c>
      <c r="P2771" s="33">
        <f t="shared" si="57"/>
        <v>13.7</v>
      </c>
      <c r="R2771" s="24"/>
      <c r="S2771" s="4"/>
      <c r="T2771" s="24" t="s">
        <v>903</v>
      </c>
      <c r="U2771" s="24" t="s">
        <v>1042</v>
      </c>
      <c r="V2771" s="24"/>
    </row>
    <row r="2772" spans="1:23" x14ac:dyDescent="0.2">
      <c r="A2772">
        <v>44</v>
      </c>
      <c r="B2772">
        <v>44</v>
      </c>
      <c r="C2772">
        <v>29</v>
      </c>
      <c r="D2772" s="22" t="s">
        <v>1043</v>
      </c>
      <c r="E2772" s="24" t="s">
        <v>26</v>
      </c>
      <c r="F2772" s="24">
        <v>86</v>
      </c>
      <c r="G2772" s="24">
        <v>86</v>
      </c>
      <c r="H2772" s="24">
        <v>77</v>
      </c>
      <c r="I2772" s="5">
        <v>-21</v>
      </c>
      <c r="J2772" s="49"/>
      <c r="K2772" s="29"/>
      <c r="L2772" s="34">
        <v>86</v>
      </c>
      <c r="M2772" s="24">
        <v>86</v>
      </c>
      <c r="N2772" s="24">
        <v>70.2</v>
      </c>
      <c r="O2772" s="24">
        <v>128</v>
      </c>
      <c r="P2772" s="33">
        <f t="shared" si="57"/>
        <v>13.9</v>
      </c>
      <c r="R2772" s="24"/>
      <c r="S2772" s="4"/>
      <c r="T2772" s="24" t="s">
        <v>925</v>
      </c>
      <c r="U2772" s="24" t="s">
        <v>373</v>
      </c>
      <c r="V2772" s="24" t="s">
        <v>1049</v>
      </c>
    </row>
    <row r="2773" spans="1:23" x14ac:dyDescent="0.2">
      <c r="A2773">
        <v>45</v>
      </c>
      <c r="B2773">
        <v>45</v>
      </c>
      <c r="C2773">
        <v>30</v>
      </c>
      <c r="D2773" s="22" t="s">
        <v>1064</v>
      </c>
      <c r="E2773" s="24" t="s">
        <v>461</v>
      </c>
      <c r="F2773" s="24">
        <v>79</v>
      </c>
      <c r="G2773" s="24">
        <v>77</v>
      </c>
      <c r="H2773" s="24">
        <v>70</v>
      </c>
      <c r="I2773" s="5">
        <v>-1</v>
      </c>
      <c r="J2773" s="15"/>
      <c r="L2773" s="34">
        <v>79</v>
      </c>
      <c r="M2773" s="24">
        <v>77</v>
      </c>
      <c r="N2773" s="24">
        <v>69.599999999999994</v>
      </c>
      <c r="O2773" s="24">
        <v>128</v>
      </c>
      <c r="P2773" s="33">
        <f t="shared" si="57"/>
        <v>6.5</v>
      </c>
      <c r="R2773" s="24"/>
      <c r="S2773" s="4"/>
      <c r="T2773" s="24" t="s">
        <v>1038</v>
      </c>
      <c r="U2773" s="24" t="s">
        <v>1068</v>
      </c>
      <c r="V2773" s="24" t="s">
        <v>1004</v>
      </c>
    </row>
    <row r="2774" spans="1:23" x14ac:dyDescent="0.2">
      <c r="A2774">
        <v>46</v>
      </c>
      <c r="B2774">
        <v>46</v>
      </c>
      <c r="C2774">
        <v>31</v>
      </c>
      <c r="D2774" s="22" t="s">
        <v>1069</v>
      </c>
      <c r="E2774" s="24" t="s">
        <v>23</v>
      </c>
      <c r="F2774" s="24">
        <v>90</v>
      </c>
      <c r="G2774" s="24">
        <v>89</v>
      </c>
      <c r="H2774" s="24">
        <v>80</v>
      </c>
      <c r="I2774" s="5">
        <v>-25</v>
      </c>
      <c r="J2774" s="15"/>
      <c r="L2774" s="34">
        <v>90</v>
      </c>
      <c r="M2774" s="24">
        <v>89</v>
      </c>
      <c r="N2774" s="24">
        <v>68.900000000000006</v>
      </c>
      <c r="O2774" s="24">
        <v>126</v>
      </c>
      <c r="P2774" s="33">
        <f t="shared" si="57"/>
        <v>18</v>
      </c>
      <c r="R2774" s="24"/>
      <c r="S2774" s="4"/>
      <c r="T2774" s="24" t="s">
        <v>708</v>
      </c>
      <c r="U2774" s="24" t="s">
        <v>1081</v>
      </c>
      <c r="V2774" s="24" t="s">
        <v>886</v>
      </c>
    </row>
    <row r="2775" spans="1:23" x14ac:dyDescent="0.2">
      <c r="A2775">
        <v>47</v>
      </c>
      <c r="B2775">
        <v>47</v>
      </c>
      <c r="C2775">
        <v>32</v>
      </c>
      <c r="D2775" s="22" t="s">
        <v>1083</v>
      </c>
      <c r="E2775" s="24" t="s">
        <v>97</v>
      </c>
      <c r="F2775" s="24">
        <v>85</v>
      </c>
      <c r="G2775" s="24">
        <v>85</v>
      </c>
      <c r="H2775" s="24">
        <v>76</v>
      </c>
      <c r="I2775" s="5">
        <v>13</v>
      </c>
      <c r="J2775" s="15"/>
      <c r="K2775" s="13" t="s">
        <v>104</v>
      </c>
      <c r="L2775" s="34">
        <v>85</v>
      </c>
      <c r="M2775" s="24">
        <v>85</v>
      </c>
      <c r="N2775" s="24">
        <v>71.3</v>
      </c>
      <c r="O2775" s="24">
        <v>124</v>
      </c>
      <c r="P2775" s="33">
        <f t="shared" si="57"/>
        <v>12.5</v>
      </c>
      <c r="R2775" s="24"/>
      <c r="S2775" s="4"/>
      <c r="T2775" s="24" t="s">
        <v>1084</v>
      </c>
      <c r="U2775" s="24" t="s">
        <v>1085</v>
      </c>
      <c r="V2775" s="24"/>
    </row>
    <row r="2776" spans="1:23" x14ac:dyDescent="0.2">
      <c r="A2776">
        <v>48</v>
      </c>
      <c r="B2776">
        <v>48</v>
      </c>
      <c r="C2776">
        <v>33</v>
      </c>
      <c r="D2776" s="22" t="s">
        <v>1090</v>
      </c>
      <c r="E2776" s="24" t="s">
        <v>24</v>
      </c>
      <c r="F2776" s="24">
        <v>81</v>
      </c>
      <c r="G2776" s="24">
        <v>81</v>
      </c>
      <c r="H2776" s="24">
        <v>72</v>
      </c>
      <c r="I2776" s="5">
        <v>-21</v>
      </c>
      <c r="J2776" s="15"/>
      <c r="L2776" s="34">
        <v>81</v>
      </c>
      <c r="M2776" s="24">
        <v>81</v>
      </c>
      <c r="N2776" s="24">
        <v>70</v>
      </c>
      <c r="O2776" s="24">
        <v>123</v>
      </c>
      <c r="P2776" s="33">
        <f t="shared" si="57"/>
        <v>10.1</v>
      </c>
      <c r="R2776" s="24"/>
      <c r="S2776" s="4"/>
      <c r="T2776" s="24" t="s">
        <v>968</v>
      </c>
      <c r="U2776" s="24" t="s">
        <v>776</v>
      </c>
      <c r="V2776" s="24" t="s">
        <v>1094</v>
      </c>
    </row>
    <row r="2777" spans="1:23" x14ac:dyDescent="0.2">
      <c r="A2777">
        <v>49</v>
      </c>
      <c r="B2777">
        <v>49</v>
      </c>
      <c r="C2777">
        <v>34</v>
      </c>
      <c r="D2777" s="22" t="s">
        <v>1101</v>
      </c>
      <c r="E2777" s="24" t="s">
        <v>461</v>
      </c>
      <c r="F2777" s="24">
        <v>88</v>
      </c>
      <c r="G2777" s="24">
        <v>87</v>
      </c>
      <c r="H2777" s="24">
        <v>79</v>
      </c>
      <c r="I2777" s="5">
        <v>-14</v>
      </c>
      <c r="J2777" s="15"/>
      <c r="L2777" s="34">
        <v>88</v>
      </c>
      <c r="M2777" s="24">
        <v>87</v>
      </c>
      <c r="N2777" s="24">
        <v>69.599999999999994</v>
      </c>
      <c r="O2777" s="24">
        <v>124</v>
      </c>
      <c r="P2777" s="33">
        <f t="shared" si="57"/>
        <v>15.9</v>
      </c>
      <c r="R2777" s="24"/>
      <c r="S2777" s="4"/>
      <c r="T2777" s="24" t="s">
        <v>1065</v>
      </c>
      <c r="U2777" s="24" t="s">
        <v>1104</v>
      </c>
      <c r="V2777" s="24" t="s">
        <v>1105</v>
      </c>
    </row>
    <row r="2778" spans="1:23" x14ac:dyDescent="0.2">
      <c r="A2778">
        <v>50</v>
      </c>
      <c r="B2778">
        <v>50</v>
      </c>
      <c r="C2778">
        <v>35</v>
      </c>
      <c r="D2778" s="22" t="s">
        <v>1118</v>
      </c>
      <c r="E2778" s="24" t="s">
        <v>26</v>
      </c>
      <c r="F2778" s="24">
        <v>81</v>
      </c>
      <c r="G2778" s="24">
        <v>81</v>
      </c>
      <c r="H2778" s="24">
        <v>71</v>
      </c>
      <c r="I2778" s="5">
        <v>2</v>
      </c>
      <c r="J2778" s="15"/>
      <c r="L2778" s="34">
        <v>81</v>
      </c>
      <c r="M2778" s="24">
        <v>81</v>
      </c>
      <c r="N2778" s="24">
        <v>70.2</v>
      </c>
      <c r="O2778" s="24">
        <v>128</v>
      </c>
      <c r="P2778" s="33">
        <f t="shared" si="57"/>
        <v>9.5</v>
      </c>
      <c r="R2778" s="24"/>
      <c r="S2778" s="4"/>
      <c r="T2778" s="24" t="s">
        <v>833</v>
      </c>
      <c r="U2778" s="24" t="s">
        <v>917</v>
      </c>
    </row>
    <row r="2779" spans="1:23" x14ac:dyDescent="0.2">
      <c r="A2779">
        <v>51</v>
      </c>
      <c r="B2779">
        <v>51</v>
      </c>
      <c r="C2779">
        <v>36</v>
      </c>
      <c r="D2779" s="22" t="s">
        <v>1139</v>
      </c>
      <c r="E2779" s="24" t="s">
        <v>461</v>
      </c>
      <c r="F2779" s="24">
        <v>84</v>
      </c>
      <c r="G2779" s="24">
        <v>84</v>
      </c>
      <c r="H2779" s="24">
        <v>74</v>
      </c>
      <c r="I2779" s="5">
        <v>2</v>
      </c>
      <c r="J2779" s="15"/>
      <c r="K2779" s="46"/>
      <c r="L2779" s="34">
        <v>84</v>
      </c>
      <c r="M2779" s="24">
        <v>84</v>
      </c>
      <c r="N2779" s="24">
        <v>69.599999999999994</v>
      </c>
      <c r="O2779" s="24">
        <v>124</v>
      </c>
      <c r="P2779" s="33">
        <f t="shared" si="57"/>
        <v>13.1</v>
      </c>
      <c r="R2779" s="24"/>
      <c r="S2779" s="4"/>
      <c r="T2779" s="24" t="s">
        <v>372</v>
      </c>
      <c r="U2779" s="24" t="s">
        <v>1102</v>
      </c>
      <c r="V2779" t="s">
        <v>1142</v>
      </c>
    </row>
    <row r="2780" spans="1:23" x14ac:dyDescent="0.2">
      <c r="A2780">
        <v>52</v>
      </c>
      <c r="B2780">
        <v>52</v>
      </c>
      <c r="C2780">
        <v>37</v>
      </c>
      <c r="D2780" s="22" t="s">
        <v>1143</v>
      </c>
      <c r="E2780" s="24" t="s">
        <v>492</v>
      </c>
      <c r="F2780" s="24">
        <v>80</v>
      </c>
      <c r="G2780" s="24">
        <v>80</v>
      </c>
      <c r="H2780" s="24">
        <v>71</v>
      </c>
      <c r="I2780" s="5">
        <v>-17.75</v>
      </c>
      <c r="J2780" s="15"/>
      <c r="L2780" s="34">
        <v>80</v>
      </c>
      <c r="M2780" s="24">
        <v>80</v>
      </c>
      <c r="N2780" s="24">
        <v>69.2</v>
      </c>
      <c r="O2780" s="24">
        <v>118</v>
      </c>
      <c r="P2780" s="33">
        <f t="shared" si="57"/>
        <v>10.3</v>
      </c>
      <c r="R2780" s="24"/>
      <c r="S2780" s="4"/>
      <c r="T2780" s="24" t="s">
        <v>812</v>
      </c>
      <c r="U2780" s="24" t="s">
        <v>868</v>
      </c>
      <c r="V2780" t="s">
        <v>816</v>
      </c>
    </row>
    <row r="2781" spans="1:23" x14ac:dyDescent="0.2">
      <c r="A2781">
        <v>53</v>
      </c>
      <c r="B2781">
        <v>53</v>
      </c>
      <c r="C2781">
        <v>38</v>
      </c>
      <c r="D2781" s="22" t="s">
        <v>1159</v>
      </c>
      <c r="E2781" s="24" t="s">
        <v>24</v>
      </c>
      <c r="F2781" s="24">
        <v>75</v>
      </c>
      <c r="G2781" s="24">
        <v>75</v>
      </c>
      <c r="H2781" s="24">
        <v>65</v>
      </c>
      <c r="I2781" s="5">
        <v>66</v>
      </c>
      <c r="J2781" s="49">
        <v>3</v>
      </c>
      <c r="K2781" s="13" t="s">
        <v>104</v>
      </c>
      <c r="L2781" s="34">
        <v>75</v>
      </c>
      <c r="M2781" s="24">
        <v>75</v>
      </c>
      <c r="N2781" s="24">
        <v>70</v>
      </c>
      <c r="O2781" s="24">
        <v>123</v>
      </c>
      <c r="P2781" s="33">
        <f t="shared" si="57"/>
        <v>4.5999999999999996</v>
      </c>
      <c r="R2781" s="24"/>
      <c r="S2781" s="4"/>
      <c r="T2781" s="24" t="s">
        <v>1059</v>
      </c>
      <c r="U2781" s="24" t="s">
        <v>1021</v>
      </c>
      <c r="V2781" t="s">
        <v>997</v>
      </c>
    </row>
    <row r="2782" spans="1:23" x14ac:dyDescent="0.2">
      <c r="A2782">
        <v>54</v>
      </c>
      <c r="B2782">
        <v>54</v>
      </c>
      <c r="C2782">
        <v>39</v>
      </c>
      <c r="D2782" s="22" t="s">
        <v>1171</v>
      </c>
      <c r="E2782" s="24" t="s">
        <v>23</v>
      </c>
      <c r="F2782" s="24">
        <v>83</v>
      </c>
      <c r="G2782" s="24">
        <v>83</v>
      </c>
      <c r="H2782" s="24">
        <v>73</v>
      </c>
      <c r="I2782" s="5">
        <v>-14.5</v>
      </c>
      <c r="J2782" s="15"/>
      <c r="L2782" s="34">
        <v>83</v>
      </c>
      <c r="M2782" s="24">
        <v>83</v>
      </c>
      <c r="N2782" s="24">
        <v>68.900000000000006</v>
      </c>
      <c r="O2782" s="24">
        <v>126</v>
      </c>
      <c r="P2782" s="33">
        <f t="shared" si="57"/>
        <v>12.6</v>
      </c>
      <c r="R2782" s="24"/>
      <c r="S2782" s="4"/>
      <c r="T2782" s="24" t="s">
        <v>385</v>
      </c>
      <c r="U2782" s="24" t="s">
        <v>843</v>
      </c>
      <c r="V2782" s="24" t="s">
        <v>1044</v>
      </c>
    </row>
    <row r="2783" spans="1:23" x14ac:dyDescent="0.2">
      <c r="A2783">
        <v>55</v>
      </c>
      <c r="B2783">
        <v>55</v>
      </c>
      <c r="C2783">
        <v>40</v>
      </c>
      <c r="D2783" s="22" t="s">
        <v>1195</v>
      </c>
      <c r="E2783" s="24" t="s">
        <v>492</v>
      </c>
      <c r="F2783" s="24">
        <v>80</v>
      </c>
      <c r="G2783" s="24">
        <v>80</v>
      </c>
      <c r="H2783" s="24">
        <v>71</v>
      </c>
      <c r="I2783" s="5">
        <v>4.5</v>
      </c>
      <c r="J2783" s="15"/>
      <c r="L2783" s="34">
        <v>80</v>
      </c>
      <c r="M2783" s="24">
        <v>80</v>
      </c>
      <c r="N2783" s="24">
        <v>69.2</v>
      </c>
      <c r="O2783" s="24">
        <v>118</v>
      </c>
      <c r="P2783" s="33">
        <f t="shared" si="57"/>
        <v>10.3</v>
      </c>
      <c r="R2783" s="24"/>
      <c r="S2783" s="4"/>
      <c r="T2783" s="24" t="s">
        <v>821</v>
      </c>
      <c r="U2783" s="24" t="s">
        <v>1217</v>
      </c>
      <c r="V2783" s="24" t="s">
        <v>1204</v>
      </c>
    </row>
    <row r="2784" spans="1:23" x14ac:dyDescent="0.2">
      <c r="A2784">
        <v>56</v>
      </c>
      <c r="B2784">
        <v>56</v>
      </c>
      <c r="C2784">
        <v>41</v>
      </c>
      <c r="D2784" s="22" t="s">
        <v>1212</v>
      </c>
      <c r="E2784" s="24" t="s">
        <v>548</v>
      </c>
      <c r="F2784" s="24">
        <v>83</v>
      </c>
      <c r="G2784" s="24">
        <v>83</v>
      </c>
      <c r="H2784" s="24">
        <v>73</v>
      </c>
      <c r="I2784" s="5">
        <v>1.6</v>
      </c>
      <c r="J2784" s="5"/>
      <c r="K2784" s="29"/>
      <c r="L2784" s="34">
        <v>83</v>
      </c>
      <c r="M2784" s="24">
        <v>83</v>
      </c>
      <c r="N2784" s="24">
        <v>70.099999999999994</v>
      </c>
      <c r="O2784" s="24">
        <v>136</v>
      </c>
      <c r="P2784" s="33">
        <f t="shared" si="57"/>
        <v>10.7</v>
      </c>
      <c r="R2784" s="24"/>
      <c r="S2784" s="4"/>
      <c r="T2784" s="24" t="s">
        <v>1218</v>
      </c>
      <c r="U2784" s="24" t="s">
        <v>1087</v>
      </c>
      <c r="V2784" s="24"/>
      <c r="W2784" s="24"/>
    </row>
    <row r="2785" spans="1:24" x14ac:dyDescent="0.2">
      <c r="A2785">
        <v>57</v>
      </c>
      <c r="B2785">
        <v>57</v>
      </c>
      <c r="C2785">
        <v>42</v>
      </c>
      <c r="D2785" s="22" t="s">
        <v>1229</v>
      </c>
      <c r="E2785" s="24" t="s">
        <v>1230</v>
      </c>
      <c r="F2785" s="24">
        <v>92</v>
      </c>
      <c r="G2785" s="24">
        <v>92</v>
      </c>
      <c r="H2785" s="24">
        <v>82</v>
      </c>
      <c r="I2785" s="5">
        <v>-7</v>
      </c>
      <c r="J2785" s="15"/>
      <c r="L2785" s="34">
        <v>92</v>
      </c>
      <c r="M2785" s="24">
        <v>92</v>
      </c>
      <c r="N2785" s="24">
        <v>71.099999999999994</v>
      </c>
      <c r="O2785" s="24">
        <v>134</v>
      </c>
      <c r="P2785" s="33">
        <f t="shared" si="57"/>
        <v>17.600000000000001</v>
      </c>
      <c r="R2785" s="24"/>
      <c r="S2785" s="4"/>
      <c r="T2785" s="24" t="s">
        <v>1137</v>
      </c>
      <c r="U2785" s="24" t="s">
        <v>1233</v>
      </c>
      <c r="V2785" s="24"/>
    </row>
    <row r="2786" spans="1:24" x14ac:dyDescent="0.2">
      <c r="A2786">
        <v>58</v>
      </c>
      <c r="B2786">
        <v>58</v>
      </c>
      <c r="C2786">
        <v>43</v>
      </c>
      <c r="D2786" s="22" t="s">
        <v>1234</v>
      </c>
      <c r="E2786" s="24" t="s">
        <v>24</v>
      </c>
      <c r="F2786" s="24">
        <v>76</v>
      </c>
      <c r="G2786" s="24">
        <v>76</v>
      </c>
      <c r="H2786" s="24">
        <v>67</v>
      </c>
      <c r="I2786" s="5">
        <v>-0.5</v>
      </c>
      <c r="J2786" s="15"/>
      <c r="L2786" s="34">
        <v>76</v>
      </c>
      <c r="M2786" s="24">
        <v>76</v>
      </c>
      <c r="N2786" s="24">
        <v>70</v>
      </c>
      <c r="O2786" s="24">
        <v>123</v>
      </c>
      <c r="P2786" s="33">
        <f t="shared" si="57"/>
        <v>5.5</v>
      </c>
      <c r="T2786" s="24" t="s">
        <v>775</v>
      </c>
      <c r="U2786" s="24" t="s">
        <v>387</v>
      </c>
      <c r="V2786" s="24" t="s">
        <v>1241</v>
      </c>
    </row>
    <row r="2787" spans="1:24" x14ac:dyDescent="0.2">
      <c r="A2787">
        <v>59</v>
      </c>
      <c r="B2787">
        <v>59</v>
      </c>
      <c r="C2787">
        <v>44</v>
      </c>
      <c r="D2787" s="22" t="s">
        <v>1249</v>
      </c>
      <c r="E2787" s="24" t="s">
        <v>23</v>
      </c>
      <c r="F2787" s="24">
        <v>84</v>
      </c>
      <c r="G2787" s="24">
        <v>84</v>
      </c>
      <c r="H2787" s="24">
        <v>74</v>
      </c>
      <c r="I2787" s="5">
        <v>-2.4</v>
      </c>
      <c r="J2787" s="15"/>
      <c r="L2787" s="34">
        <v>84</v>
      </c>
      <c r="M2787" s="24">
        <v>84</v>
      </c>
      <c r="N2787" s="24">
        <v>68.900000000000006</v>
      </c>
      <c r="O2787" s="24">
        <v>126</v>
      </c>
      <c r="P2787" s="33">
        <f t="shared" si="57"/>
        <v>13.5</v>
      </c>
      <c r="T2787" s="24" t="s">
        <v>1183</v>
      </c>
      <c r="U2787" s="24" t="s">
        <v>1133</v>
      </c>
      <c r="V2787" s="24" t="s">
        <v>718</v>
      </c>
    </row>
    <row r="2788" spans="1:24" x14ac:dyDescent="0.2">
      <c r="A2788">
        <v>60</v>
      </c>
      <c r="B2788">
        <v>60</v>
      </c>
      <c r="C2788">
        <v>45</v>
      </c>
      <c r="D2788" s="22" t="s">
        <v>1259</v>
      </c>
      <c r="E2788" s="24" t="s">
        <v>1260</v>
      </c>
      <c r="F2788" s="24">
        <v>92</v>
      </c>
      <c r="G2788" s="24">
        <v>92</v>
      </c>
      <c r="H2788" s="24">
        <v>82</v>
      </c>
      <c r="I2788" s="5">
        <v>-14</v>
      </c>
      <c r="J2788" s="15"/>
      <c r="L2788" s="34">
        <v>92</v>
      </c>
      <c r="M2788" s="24">
        <v>92</v>
      </c>
      <c r="N2788" s="24">
        <v>70.599999999999994</v>
      </c>
      <c r="O2788" s="24">
        <v>131</v>
      </c>
      <c r="P2788" s="33">
        <f t="shared" si="57"/>
        <v>18.5</v>
      </c>
      <c r="T2788" s="24" t="s">
        <v>1140</v>
      </c>
      <c r="U2788" s="24" t="s">
        <v>1292</v>
      </c>
      <c r="V2788" s="24"/>
    </row>
    <row r="2789" spans="1:24" x14ac:dyDescent="0.2">
      <c r="A2789">
        <v>61</v>
      </c>
      <c r="B2789">
        <v>61</v>
      </c>
      <c r="C2789">
        <v>46</v>
      </c>
      <c r="D2789" s="22" t="s">
        <v>1265</v>
      </c>
      <c r="E2789" s="24" t="s">
        <v>217</v>
      </c>
      <c r="F2789" s="24">
        <v>97</v>
      </c>
      <c r="G2789" s="24">
        <v>97</v>
      </c>
      <c r="H2789" s="24">
        <v>87</v>
      </c>
      <c r="I2789" s="5">
        <v>-19.5</v>
      </c>
      <c r="J2789" s="15"/>
      <c r="L2789" s="34">
        <v>97</v>
      </c>
      <c r="M2789" s="24">
        <v>97</v>
      </c>
      <c r="N2789" s="24">
        <v>69.7</v>
      </c>
      <c r="O2789" s="24">
        <v>130</v>
      </c>
      <c r="P2789" s="33">
        <f t="shared" si="57"/>
        <v>23.7</v>
      </c>
      <c r="T2789" s="24" t="s">
        <v>378</v>
      </c>
      <c r="U2789" s="24" t="s">
        <v>1231</v>
      </c>
      <c r="V2789" s="24"/>
    </row>
    <row r="2790" spans="1:24" x14ac:dyDescent="0.2">
      <c r="A2790">
        <v>62</v>
      </c>
      <c r="B2790">
        <v>62</v>
      </c>
      <c r="C2790">
        <v>47</v>
      </c>
      <c r="D2790" s="22" t="s">
        <v>1270</v>
      </c>
      <c r="E2790" s="24" t="s">
        <v>221</v>
      </c>
      <c r="F2790" s="24">
        <v>88</v>
      </c>
      <c r="G2790" s="24">
        <v>88</v>
      </c>
      <c r="H2790" s="24">
        <v>78</v>
      </c>
      <c r="I2790" s="5">
        <v>-10</v>
      </c>
      <c r="J2790" s="15"/>
      <c r="L2790" s="34">
        <v>88</v>
      </c>
      <c r="M2790" s="24">
        <v>88</v>
      </c>
      <c r="N2790" s="24">
        <v>71.099999999999994</v>
      </c>
      <c r="O2790" s="24">
        <v>137</v>
      </c>
      <c r="P2790" s="33">
        <f t="shared" si="57"/>
        <v>13.9</v>
      </c>
      <c r="T2790" s="24" t="s">
        <v>1162</v>
      </c>
      <c r="U2790" s="24" t="s">
        <v>725</v>
      </c>
      <c r="V2790" s="24"/>
    </row>
    <row r="2791" spans="1:24" x14ac:dyDescent="0.2">
      <c r="A2791">
        <v>63</v>
      </c>
      <c r="B2791">
        <v>63</v>
      </c>
      <c r="C2791">
        <v>48</v>
      </c>
      <c r="D2791" s="22" t="s">
        <v>1272</v>
      </c>
      <c r="E2791" s="24" t="s">
        <v>217</v>
      </c>
      <c r="F2791" s="24">
        <v>87</v>
      </c>
      <c r="G2791" s="24">
        <v>87</v>
      </c>
      <c r="H2791" s="24">
        <v>77</v>
      </c>
      <c r="I2791" s="5">
        <v>4</v>
      </c>
      <c r="J2791" s="15"/>
      <c r="L2791" s="34">
        <v>87</v>
      </c>
      <c r="M2791" s="24">
        <v>87</v>
      </c>
      <c r="N2791" s="24">
        <v>69.7</v>
      </c>
      <c r="O2791" s="24">
        <v>130</v>
      </c>
      <c r="P2791" s="33">
        <f t="shared" si="57"/>
        <v>15</v>
      </c>
      <c r="T2791" s="24" t="s">
        <v>856</v>
      </c>
      <c r="U2791" s="24" t="s">
        <v>349</v>
      </c>
      <c r="V2791" s="24" t="s">
        <v>1261</v>
      </c>
    </row>
    <row r="2792" spans="1:24" x14ac:dyDescent="0.2">
      <c r="A2792">
        <v>64</v>
      </c>
      <c r="B2792">
        <v>64</v>
      </c>
      <c r="C2792">
        <v>49</v>
      </c>
      <c r="D2792" s="22" t="s">
        <v>1282</v>
      </c>
      <c r="E2792" s="24" t="s">
        <v>219</v>
      </c>
      <c r="F2792" s="24">
        <v>82</v>
      </c>
      <c r="G2792" s="24">
        <v>80</v>
      </c>
      <c r="H2792" s="24">
        <v>72</v>
      </c>
      <c r="I2792" s="5">
        <v>14.5</v>
      </c>
      <c r="J2792" s="15"/>
      <c r="L2792" s="34">
        <v>82</v>
      </c>
      <c r="M2792" s="24">
        <v>80</v>
      </c>
      <c r="N2792" s="24">
        <v>68.900000000000006</v>
      </c>
      <c r="O2792" s="24">
        <v>126</v>
      </c>
      <c r="P2792" s="33">
        <f t="shared" si="57"/>
        <v>10</v>
      </c>
      <c r="T2792" s="24" t="s">
        <v>1177</v>
      </c>
      <c r="U2792" s="24" t="s">
        <v>734</v>
      </c>
      <c r="V2792" s="24"/>
    </row>
    <row r="2793" spans="1:24" x14ac:dyDescent="0.2">
      <c r="A2793">
        <v>65</v>
      </c>
      <c r="B2793">
        <v>65</v>
      </c>
      <c r="C2793">
        <v>50</v>
      </c>
      <c r="D2793" s="22" t="s">
        <v>1288</v>
      </c>
      <c r="E2793" s="24" t="s">
        <v>221</v>
      </c>
      <c r="F2793" s="24">
        <v>96</v>
      </c>
      <c r="G2793" s="24">
        <v>93</v>
      </c>
      <c r="H2793" s="24">
        <v>86</v>
      </c>
      <c r="I2793" s="5">
        <v>-15.3</v>
      </c>
      <c r="J2793" s="15"/>
      <c r="L2793" s="34">
        <v>96</v>
      </c>
      <c r="M2793" s="24">
        <v>93</v>
      </c>
      <c r="N2793" s="24">
        <v>71.099999999999994</v>
      </c>
      <c r="O2793" s="24">
        <v>137</v>
      </c>
      <c r="P2793" s="33">
        <f t="shared" si="57"/>
        <v>18.100000000000001</v>
      </c>
      <c r="T2793" s="24" t="s">
        <v>1291</v>
      </c>
      <c r="U2793" s="24" t="s">
        <v>860</v>
      </c>
      <c r="V2793" s="24" t="s">
        <v>383</v>
      </c>
    </row>
    <row r="2794" spans="1:24" x14ac:dyDescent="0.2">
      <c r="A2794">
        <v>66</v>
      </c>
      <c r="B2794">
        <v>66</v>
      </c>
      <c r="C2794">
        <v>51</v>
      </c>
      <c r="D2794" s="22" t="s">
        <v>1313</v>
      </c>
      <c r="E2794" s="24" t="s">
        <v>1260</v>
      </c>
      <c r="F2794" s="24">
        <v>84</v>
      </c>
      <c r="G2794" s="24">
        <v>84</v>
      </c>
      <c r="H2794" s="24">
        <v>73</v>
      </c>
      <c r="I2794" s="5">
        <v>13.3</v>
      </c>
      <c r="J2794" s="15"/>
      <c r="K2794" s="29" t="s">
        <v>104</v>
      </c>
      <c r="L2794" s="34">
        <v>84</v>
      </c>
      <c r="M2794" s="24">
        <v>84</v>
      </c>
      <c r="N2794" s="24">
        <v>70.7</v>
      </c>
      <c r="O2794" s="24">
        <v>132</v>
      </c>
      <c r="P2794" s="33">
        <f t="shared" si="57"/>
        <v>11.4</v>
      </c>
      <c r="T2794" s="24" t="s">
        <v>1271</v>
      </c>
      <c r="U2794" s="24" t="s">
        <v>1037</v>
      </c>
      <c r="V2794" s="24" t="s">
        <v>1314</v>
      </c>
    </row>
    <row r="2795" spans="1:24" x14ac:dyDescent="0.2">
      <c r="A2795">
        <v>67</v>
      </c>
      <c r="B2795">
        <v>67</v>
      </c>
      <c r="C2795">
        <v>52</v>
      </c>
      <c r="D2795" s="22" t="s">
        <v>1328</v>
      </c>
      <c r="E2795" s="24" t="s">
        <v>1260</v>
      </c>
      <c r="F2795" s="24">
        <v>96</v>
      </c>
      <c r="G2795" s="24">
        <v>96</v>
      </c>
      <c r="H2795" s="24">
        <v>85</v>
      </c>
      <c r="I2795" s="5">
        <v>-17</v>
      </c>
      <c r="J2795" s="15"/>
      <c r="L2795" s="34">
        <v>96</v>
      </c>
      <c r="M2795" s="24">
        <v>96</v>
      </c>
      <c r="N2795" s="24">
        <v>70.7</v>
      </c>
      <c r="O2795" s="24">
        <v>132</v>
      </c>
      <c r="P2795" s="33">
        <f t="shared" si="57"/>
        <v>21.7</v>
      </c>
      <c r="T2795" s="24" t="s">
        <v>1316</v>
      </c>
      <c r="U2795" s="24" t="s">
        <v>1331</v>
      </c>
      <c r="V2795" s="24"/>
    </row>
    <row r="2796" spans="1:24" x14ac:dyDescent="0.2">
      <c r="A2796">
        <v>68</v>
      </c>
      <c r="B2796">
        <v>68</v>
      </c>
      <c r="C2796">
        <v>53</v>
      </c>
      <c r="D2796" s="22" t="s">
        <v>1345</v>
      </c>
      <c r="E2796" s="24" t="s">
        <v>534</v>
      </c>
      <c r="F2796" s="24">
        <v>91</v>
      </c>
      <c r="G2796" s="24">
        <v>91</v>
      </c>
      <c r="H2796" s="24">
        <v>80</v>
      </c>
      <c r="I2796" s="5">
        <v>-8.6999999999999993</v>
      </c>
      <c r="J2796" s="15"/>
      <c r="L2796" s="34">
        <v>91</v>
      </c>
      <c r="M2796" s="24">
        <v>91</v>
      </c>
      <c r="N2796" s="24">
        <v>71</v>
      </c>
      <c r="O2796" s="24">
        <v>135</v>
      </c>
      <c r="P2796" s="33">
        <f t="shared" si="57"/>
        <v>16.7</v>
      </c>
      <c r="T2796" s="24" t="s">
        <v>1315</v>
      </c>
      <c r="U2796" s="24" t="s">
        <v>1347</v>
      </c>
      <c r="V2796" s="24" t="s">
        <v>1000</v>
      </c>
      <c r="W2796" s="24" t="s">
        <v>1348</v>
      </c>
    </row>
    <row r="2797" spans="1:24" x14ac:dyDescent="0.2">
      <c r="A2797">
        <v>69</v>
      </c>
      <c r="B2797">
        <v>69</v>
      </c>
      <c r="C2797">
        <v>54</v>
      </c>
      <c r="D2797" s="22" t="s">
        <v>1359</v>
      </c>
      <c r="E2797" s="24" t="s">
        <v>536</v>
      </c>
      <c r="F2797" s="24">
        <v>92</v>
      </c>
      <c r="G2797" s="24">
        <v>92</v>
      </c>
      <c r="H2797" s="24">
        <v>82</v>
      </c>
      <c r="I2797" s="5">
        <v>-20</v>
      </c>
      <c r="J2797" s="15"/>
      <c r="L2797" s="34">
        <v>92</v>
      </c>
      <c r="M2797" s="24">
        <v>92</v>
      </c>
      <c r="N2797" s="24">
        <v>70.2</v>
      </c>
      <c r="O2797" s="24">
        <v>129</v>
      </c>
      <c r="P2797" s="33">
        <f t="shared" si="57"/>
        <v>19.100000000000001</v>
      </c>
      <c r="T2797" s="24" t="s">
        <v>1361</v>
      </c>
      <c r="U2797" s="24" t="s">
        <v>1089</v>
      </c>
      <c r="V2797" s="24" t="s">
        <v>1219</v>
      </c>
      <c r="W2797" s="24" t="s">
        <v>1362</v>
      </c>
    </row>
    <row r="2798" spans="1:24" x14ac:dyDescent="0.2">
      <c r="A2798">
        <v>70</v>
      </c>
      <c r="B2798">
        <v>70</v>
      </c>
      <c r="D2798" s="22" t="s">
        <v>1371</v>
      </c>
      <c r="E2798" s="24" t="s">
        <v>386</v>
      </c>
      <c r="F2798" s="24">
        <v>88</v>
      </c>
      <c r="G2798" s="24">
        <v>88</v>
      </c>
      <c r="H2798" s="24"/>
      <c r="I2798" s="5">
        <v>-14.7</v>
      </c>
      <c r="J2798" s="15"/>
      <c r="T2798" s="24" t="s">
        <v>1373</v>
      </c>
      <c r="U2798" s="24" t="s">
        <v>1374</v>
      </c>
      <c r="V2798" s="24" t="s">
        <v>1163</v>
      </c>
      <c r="W2798" s="24" t="s">
        <v>1375</v>
      </c>
    </row>
    <row r="2799" spans="1:24" x14ac:dyDescent="0.2">
      <c r="A2799">
        <v>71</v>
      </c>
      <c r="B2799">
        <v>71</v>
      </c>
      <c r="D2799" s="22" t="s">
        <v>1383</v>
      </c>
      <c r="E2799" s="24" t="s">
        <v>1384</v>
      </c>
      <c r="F2799" s="24">
        <v>82</v>
      </c>
      <c r="G2799" s="24">
        <v>82</v>
      </c>
      <c r="I2799" s="5">
        <v>4.1500000000000004</v>
      </c>
      <c r="J2799" s="15"/>
      <c r="T2799" s="24" t="s">
        <v>1329</v>
      </c>
      <c r="U2799" s="24" t="s">
        <v>1387</v>
      </c>
      <c r="V2799" s="24" t="s">
        <v>1388</v>
      </c>
    </row>
    <row r="2800" spans="1:24" x14ac:dyDescent="0.2">
      <c r="A2800">
        <v>72</v>
      </c>
      <c r="B2800">
        <v>72</v>
      </c>
      <c r="D2800" s="22" t="s">
        <v>1398</v>
      </c>
      <c r="E2800" s="24" t="s">
        <v>1399</v>
      </c>
      <c r="F2800" s="24">
        <v>91</v>
      </c>
      <c r="G2800" s="24">
        <v>91</v>
      </c>
      <c r="I2800" s="5">
        <v>-8</v>
      </c>
      <c r="J2800" s="15"/>
      <c r="T2800" s="24" t="s">
        <v>1368</v>
      </c>
      <c r="U2800" s="24" t="s">
        <v>1403</v>
      </c>
      <c r="V2800" s="24" t="s">
        <v>1404</v>
      </c>
      <c r="W2800" s="24" t="s">
        <v>1179</v>
      </c>
      <c r="X2800" s="24" t="s">
        <v>1276</v>
      </c>
    </row>
    <row r="2801" spans="1:22" x14ac:dyDescent="0.2">
      <c r="A2801">
        <v>73</v>
      </c>
      <c r="B2801">
        <v>73</v>
      </c>
      <c r="D2801" s="22" t="s">
        <v>1406</v>
      </c>
      <c r="E2801" s="24" t="s">
        <v>548</v>
      </c>
      <c r="F2801" s="24">
        <v>91</v>
      </c>
      <c r="G2801" s="24">
        <v>91</v>
      </c>
      <c r="I2801" s="5">
        <v>-15.8</v>
      </c>
      <c r="J2801" s="15"/>
      <c r="T2801" s="24" t="s">
        <v>1385</v>
      </c>
      <c r="U2801" s="24" t="s">
        <v>1409</v>
      </c>
      <c r="V2801" s="24" t="s">
        <v>1410</v>
      </c>
    </row>
    <row r="2802" spans="1:22" x14ac:dyDescent="0.2">
      <c r="D2802" s="22"/>
      <c r="E2802" s="24"/>
      <c r="F2802" s="24"/>
      <c r="G2802" s="24"/>
      <c r="I2802" s="5"/>
      <c r="J2802" s="15"/>
    </row>
    <row r="2803" spans="1:22" x14ac:dyDescent="0.2">
      <c r="D2803" s="22"/>
      <c r="E2803" s="24"/>
      <c r="F2803" s="24"/>
      <c r="G2803" s="24"/>
      <c r="I2803" s="5"/>
      <c r="J2803" s="15"/>
    </row>
    <row r="2804" spans="1:22" x14ac:dyDescent="0.2">
      <c r="D2804" s="22"/>
      <c r="E2804" s="24"/>
      <c r="F2804" s="24"/>
      <c r="G2804" s="24"/>
      <c r="I2804" s="5"/>
      <c r="J2804" s="15"/>
    </row>
    <row r="2805" spans="1:22" x14ac:dyDescent="0.2">
      <c r="D2805" s="22"/>
      <c r="E2805" s="24"/>
      <c r="F2805" s="24"/>
      <c r="G2805" s="24"/>
      <c r="I2805" s="5"/>
      <c r="J2805" s="15"/>
    </row>
    <row r="2806" spans="1:22" x14ac:dyDescent="0.2">
      <c r="D2806" s="22"/>
      <c r="E2806" s="24"/>
      <c r="F2806" s="24"/>
      <c r="G2806" s="24"/>
      <c r="I2806" s="5"/>
      <c r="J2806" s="15"/>
    </row>
    <row r="2807" spans="1:22" x14ac:dyDescent="0.2">
      <c r="D2807" s="22"/>
      <c r="E2807" s="24"/>
      <c r="F2807" s="24"/>
      <c r="G2807" s="24"/>
      <c r="I2807" s="5"/>
      <c r="J2807" s="15"/>
    </row>
    <row r="2808" spans="1:22" x14ac:dyDescent="0.2">
      <c r="D2808" s="22"/>
      <c r="E2808" s="24"/>
      <c r="F2808" s="24"/>
      <c r="G2808" s="24"/>
      <c r="I2808" s="5"/>
      <c r="J2808" s="15"/>
    </row>
    <row r="2809" spans="1:22" x14ac:dyDescent="0.2">
      <c r="D2809" s="22"/>
      <c r="E2809" s="24"/>
      <c r="F2809" s="24"/>
      <c r="G2809" s="24"/>
      <c r="I2809" s="5"/>
      <c r="J2809" s="15"/>
    </row>
    <row r="2810" spans="1:22" x14ac:dyDescent="0.2">
      <c r="A2810">
        <f>COUNT(A2709:A2801)</f>
        <v>73</v>
      </c>
      <c r="B2810">
        <f>COUNT(B2709:B2801)</f>
        <v>73</v>
      </c>
      <c r="C2810">
        <f>COUNT(C2709:C2797)</f>
        <v>54</v>
      </c>
      <c r="F2810">
        <f>AVERAGE(F2709:F2801)</f>
        <v>85.191780821917803</v>
      </c>
      <c r="G2810">
        <f>AVERAGE(G2709:G2801)</f>
        <v>84.972602739726028</v>
      </c>
      <c r="H2810">
        <f>AVERAGE(H2709:H2798)</f>
        <v>74.944444444444443</v>
      </c>
      <c r="I2810" s="5">
        <f>SUM(I2706:I2801)</f>
        <v>-255.70000000000002</v>
      </c>
      <c r="J2810" s="4">
        <f>SUM(J2706:J2796)</f>
        <v>5.5</v>
      </c>
      <c r="P2810" s="4">
        <f>SUM(Q2709:Q2718)</f>
        <v>98</v>
      </c>
      <c r="Q2810" s="4">
        <f>(P2810*0.096)-0.05</f>
        <v>9.3579999999999988</v>
      </c>
      <c r="S2810">
        <f>SUM(S2706:S2796)</f>
        <v>0</v>
      </c>
    </row>
    <row r="2811" spans="1:22" ht="18" x14ac:dyDescent="0.25">
      <c r="A2811" s="3" t="s">
        <v>354</v>
      </c>
      <c r="C2811" s="11" t="s">
        <v>355</v>
      </c>
      <c r="D2811">
        <v>5807502</v>
      </c>
      <c r="J2811" s="4"/>
    </row>
    <row r="2812" spans="1:22" x14ac:dyDescent="0.2">
      <c r="A2812" t="s">
        <v>2</v>
      </c>
      <c r="D2812" s="4">
        <v>189</v>
      </c>
      <c r="E2812" t="s">
        <v>3</v>
      </c>
      <c r="F2812" s="4">
        <f>TRUNC(D2812*0.096,1)</f>
        <v>18.100000000000001</v>
      </c>
      <c r="H2812" s="4">
        <f>P2910</f>
        <v>182.09999999999997</v>
      </c>
      <c r="J2812" s="4"/>
      <c r="S2812">
        <f>SUM(S2716:S2811)</f>
        <v>0</v>
      </c>
    </row>
    <row r="2813" spans="1:22" x14ac:dyDescent="0.2">
      <c r="A2813" t="s">
        <v>4</v>
      </c>
      <c r="D2813" s="4">
        <v>182.1</v>
      </c>
      <c r="E2813" t="s">
        <v>5</v>
      </c>
      <c r="F2813" s="4">
        <f>TRUNC(D2813*0.096,1)</f>
        <v>17.399999999999999</v>
      </c>
      <c r="J2813" s="4"/>
    </row>
    <row r="2814" spans="1:22" x14ac:dyDescent="0.2">
      <c r="A2814" s="1" t="s">
        <v>9</v>
      </c>
      <c r="B2814" s="1" t="s">
        <v>6</v>
      </c>
      <c r="C2814" s="1" t="s">
        <v>7</v>
      </c>
      <c r="D2814" s="1" t="s">
        <v>10</v>
      </c>
      <c r="E2814" s="1" t="s">
        <v>11</v>
      </c>
      <c r="F2814" s="1" t="s">
        <v>12</v>
      </c>
      <c r="G2814" s="1" t="s">
        <v>13</v>
      </c>
      <c r="H2814" s="1" t="s">
        <v>7</v>
      </c>
      <c r="I2814" s="1" t="s">
        <v>14</v>
      </c>
      <c r="J2814" s="1" t="s">
        <v>258</v>
      </c>
      <c r="K2814" s="14" t="s">
        <v>125</v>
      </c>
      <c r="L2814" s="14" t="s">
        <v>12</v>
      </c>
      <c r="M2814" s="1" t="s">
        <v>13</v>
      </c>
      <c r="N2814" s="1" t="s">
        <v>15</v>
      </c>
      <c r="O2814" s="1" t="s">
        <v>16</v>
      </c>
      <c r="P2814" s="1" t="s">
        <v>18</v>
      </c>
      <c r="Q2814" s="1" t="s">
        <v>225</v>
      </c>
    </row>
    <row r="2816" spans="1:22" x14ac:dyDescent="0.2">
      <c r="D2816" s="2"/>
      <c r="E2816" t="s">
        <v>20</v>
      </c>
      <c r="I2816" s="5">
        <v>-12</v>
      </c>
      <c r="J2816" s="5"/>
      <c r="K2816" s="14"/>
      <c r="L2816" s="4"/>
      <c r="R2816" s="1" t="s">
        <v>334</v>
      </c>
      <c r="S2816" s="1" t="s">
        <v>335</v>
      </c>
    </row>
    <row r="2817" spans="4:19" x14ac:dyDescent="0.2">
      <c r="E2817" t="s">
        <v>21</v>
      </c>
      <c r="I2817" s="5">
        <v>-12</v>
      </c>
      <c r="J2817" s="5"/>
      <c r="L2817" s="1"/>
    </row>
    <row r="2818" spans="4:19" x14ac:dyDescent="0.2">
      <c r="D2818" s="2"/>
      <c r="E2818" t="s">
        <v>22</v>
      </c>
      <c r="I2818" s="5">
        <v>-15</v>
      </c>
      <c r="J2818" s="5"/>
      <c r="L2818" s="23"/>
      <c r="M2818" s="24"/>
      <c r="N2818" s="24"/>
      <c r="O2818" s="24"/>
      <c r="P2818" s="24"/>
      <c r="Q2818" s="24"/>
    </row>
    <row r="2819" spans="4:19" x14ac:dyDescent="0.2">
      <c r="D2819" s="22" t="s">
        <v>638</v>
      </c>
      <c r="E2819" s="24" t="s">
        <v>26</v>
      </c>
      <c r="F2819" s="24"/>
      <c r="G2819" s="24"/>
      <c r="H2819" s="24"/>
      <c r="I2819" s="5"/>
      <c r="J2819" s="5"/>
      <c r="L2819" s="18">
        <v>97</v>
      </c>
      <c r="M2819" s="24">
        <v>97</v>
      </c>
      <c r="N2819" s="24">
        <v>70.2</v>
      </c>
      <c r="O2819" s="24">
        <v>128</v>
      </c>
      <c r="P2819" s="33">
        <f t="shared" ref="P2819:P2838" si="58">ROUND(((M2819-N2819)*113/O2819),1)</f>
        <v>23.7</v>
      </c>
      <c r="Q2819" s="24">
        <v>14.7</v>
      </c>
    </row>
    <row r="2820" spans="4:19" x14ac:dyDescent="0.2">
      <c r="D2820" s="22" t="s">
        <v>639</v>
      </c>
      <c r="E2820" s="24" t="s">
        <v>185</v>
      </c>
      <c r="F2820" s="24"/>
      <c r="G2820" s="24"/>
      <c r="H2820" s="24"/>
      <c r="I2820" s="5"/>
      <c r="J2820" s="5"/>
      <c r="L2820" s="18">
        <v>101</v>
      </c>
      <c r="M2820" s="24">
        <v>94</v>
      </c>
      <c r="N2820" s="24">
        <v>69</v>
      </c>
      <c r="O2820" s="24">
        <v>123</v>
      </c>
      <c r="P2820" s="33">
        <f t="shared" si="58"/>
        <v>23</v>
      </c>
      <c r="Q2820" s="4">
        <v>15.1</v>
      </c>
      <c r="R2820" s="24"/>
      <c r="S2820" s="4"/>
    </row>
    <row r="2821" spans="4:19" x14ac:dyDescent="0.2">
      <c r="D2821" s="22" t="s">
        <v>644</v>
      </c>
      <c r="E2821" s="24" t="s">
        <v>492</v>
      </c>
      <c r="F2821" s="24"/>
      <c r="G2821" s="24"/>
      <c r="H2821" s="24"/>
      <c r="I2821" s="5"/>
      <c r="J2821" s="5"/>
      <c r="L2821" s="18">
        <v>93</v>
      </c>
      <c r="M2821" s="24">
        <v>91</v>
      </c>
      <c r="N2821" s="24">
        <v>69.2</v>
      </c>
      <c r="O2821" s="24">
        <v>118</v>
      </c>
      <c r="P2821" s="33">
        <f t="shared" si="58"/>
        <v>20.9</v>
      </c>
      <c r="Q2821" s="4">
        <v>16.5</v>
      </c>
    </row>
    <row r="2822" spans="4:19" x14ac:dyDescent="0.2">
      <c r="D2822" s="22" t="s">
        <v>645</v>
      </c>
      <c r="E2822" s="24" t="s">
        <v>386</v>
      </c>
      <c r="F2822" s="24"/>
      <c r="G2822" s="24"/>
      <c r="H2822" s="24"/>
      <c r="I2822" s="5"/>
      <c r="J2822" s="5"/>
      <c r="L2822" s="18">
        <v>90</v>
      </c>
      <c r="M2822" s="24">
        <v>90</v>
      </c>
      <c r="N2822" s="24">
        <v>69</v>
      </c>
      <c r="O2822" s="24">
        <v>125</v>
      </c>
      <c r="P2822" s="33">
        <f t="shared" si="58"/>
        <v>19</v>
      </c>
      <c r="Q2822" s="4">
        <v>17.5</v>
      </c>
    </row>
    <row r="2823" spans="4:19" x14ac:dyDescent="0.2">
      <c r="D2823" s="22" t="s">
        <v>648</v>
      </c>
      <c r="E2823" s="24" t="s">
        <v>24</v>
      </c>
      <c r="F2823" s="24"/>
      <c r="G2823" s="24"/>
      <c r="H2823" s="24"/>
      <c r="I2823" s="5"/>
      <c r="J2823" s="5"/>
      <c r="L2823" s="18">
        <v>89</v>
      </c>
      <c r="M2823" s="24">
        <v>89</v>
      </c>
      <c r="N2823" s="24">
        <v>70</v>
      </c>
      <c r="O2823" s="24">
        <v>123</v>
      </c>
      <c r="P2823" s="33">
        <f t="shared" si="58"/>
        <v>17.5</v>
      </c>
      <c r="Q2823" s="24">
        <v>17.5</v>
      </c>
    </row>
    <row r="2824" spans="4:19" x14ac:dyDescent="0.2">
      <c r="D2824" s="22" t="s">
        <v>650</v>
      </c>
      <c r="E2824" s="24" t="s">
        <v>184</v>
      </c>
      <c r="F2824" s="24"/>
      <c r="G2824" s="24"/>
      <c r="H2824" s="24"/>
      <c r="I2824" s="5"/>
      <c r="J2824" s="5"/>
      <c r="L2824" s="18">
        <v>91</v>
      </c>
      <c r="M2824" s="24">
        <v>91</v>
      </c>
      <c r="N2824" s="24">
        <v>69.3</v>
      </c>
      <c r="O2824" s="24">
        <v>123</v>
      </c>
      <c r="P2824" s="33">
        <f t="shared" si="58"/>
        <v>19.899999999999999</v>
      </c>
      <c r="Q2824" s="4">
        <v>18.899999999999999</v>
      </c>
    </row>
    <row r="2825" spans="4:19" x14ac:dyDescent="0.2">
      <c r="D2825" s="22" t="s">
        <v>651</v>
      </c>
      <c r="E2825" s="24" t="s">
        <v>23</v>
      </c>
      <c r="F2825" s="24"/>
      <c r="G2825" s="24"/>
      <c r="H2825" s="24"/>
      <c r="I2825" s="5"/>
      <c r="J2825" s="5"/>
      <c r="L2825" s="18">
        <v>95</v>
      </c>
      <c r="M2825" s="24">
        <v>94</v>
      </c>
      <c r="N2825" s="24">
        <v>68.900000000000006</v>
      </c>
      <c r="O2825" s="24">
        <v>120</v>
      </c>
      <c r="P2825" s="33">
        <f t="shared" si="58"/>
        <v>23.6</v>
      </c>
      <c r="Q2825" s="4">
        <v>19.899999999999999</v>
      </c>
    </row>
    <row r="2826" spans="4:19" x14ac:dyDescent="0.2">
      <c r="D2826" s="22" t="s">
        <v>652</v>
      </c>
      <c r="E2826" s="24" t="s">
        <v>461</v>
      </c>
      <c r="F2826" s="24"/>
      <c r="G2826" s="24"/>
      <c r="H2826" s="24"/>
      <c r="I2826" s="5"/>
      <c r="J2826" s="5"/>
      <c r="L2826" s="18">
        <v>91</v>
      </c>
      <c r="M2826" s="24">
        <v>91</v>
      </c>
      <c r="N2826" s="24">
        <v>69.599999999999994</v>
      </c>
      <c r="O2826" s="24">
        <v>124</v>
      </c>
      <c r="P2826" s="33">
        <f t="shared" si="58"/>
        <v>19.5</v>
      </c>
      <c r="Q2826" s="4">
        <v>20.2</v>
      </c>
    </row>
    <row r="2827" spans="4:19" x14ac:dyDescent="0.2">
      <c r="D2827" s="22" t="s">
        <v>655</v>
      </c>
      <c r="E2827" s="24" t="s">
        <v>26</v>
      </c>
      <c r="F2827" s="24"/>
      <c r="G2827" s="24"/>
      <c r="H2827" s="24"/>
      <c r="I2827" s="5"/>
      <c r="J2827" s="5"/>
      <c r="L2827" s="18">
        <v>96</v>
      </c>
      <c r="M2827" s="24">
        <v>96</v>
      </c>
      <c r="N2827" s="24">
        <v>70.2</v>
      </c>
      <c r="O2827" s="24">
        <v>128</v>
      </c>
      <c r="P2827" s="33">
        <f t="shared" si="58"/>
        <v>22.8</v>
      </c>
      <c r="Q2827" s="4">
        <v>20.7</v>
      </c>
    </row>
    <row r="2828" spans="4:19" x14ac:dyDescent="0.2">
      <c r="D2828" s="22" t="s">
        <v>656</v>
      </c>
      <c r="E2828" s="24" t="s">
        <v>386</v>
      </c>
      <c r="F2828" s="24"/>
      <c r="G2828" s="24"/>
      <c r="H2828" s="24"/>
      <c r="I2828" s="5"/>
      <c r="J2828" s="5"/>
      <c r="L2828" s="18">
        <v>91</v>
      </c>
      <c r="M2828" s="24">
        <v>91</v>
      </c>
      <c r="N2828" s="24">
        <v>69</v>
      </c>
      <c r="O2828" s="24">
        <v>125</v>
      </c>
      <c r="P2828" s="33">
        <f t="shared" si="58"/>
        <v>19.899999999999999</v>
      </c>
      <c r="Q2828" s="4">
        <v>21.1</v>
      </c>
    </row>
    <row r="2829" spans="4:19" x14ac:dyDescent="0.2">
      <c r="D2829" s="22" t="s">
        <v>659</v>
      </c>
      <c r="E2829" s="24" t="s">
        <v>365</v>
      </c>
      <c r="F2829" s="24"/>
      <c r="G2829" s="24"/>
      <c r="H2829" s="24"/>
      <c r="I2829" s="5"/>
      <c r="J2829" s="5"/>
      <c r="L2829" s="18">
        <v>112</v>
      </c>
      <c r="M2829" s="24">
        <v>109</v>
      </c>
      <c r="N2829" s="24">
        <v>69.8</v>
      </c>
      <c r="O2829" s="24">
        <v>135</v>
      </c>
      <c r="P2829" s="33">
        <f t="shared" si="58"/>
        <v>32.799999999999997</v>
      </c>
      <c r="Q2829" s="24">
        <v>21.8</v>
      </c>
    </row>
    <row r="2830" spans="4:19" x14ac:dyDescent="0.2">
      <c r="D2830" s="22" t="s">
        <v>660</v>
      </c>
      <c r="E2830" s="24" t="s">
        <v>184</v>
      </c>
      <c r="F2830" s="24"/>
      <c r="G2830" s="24"/>
      <c r="H2830" s="24"/>
      <c r="I2830" s="5"/>
      <c r="J2830" s="5"/>
      <c r="L2830" s="18">
        <v>103</v>
      </c>
      <c r="M2830" s="24">
        <v>97</v>
      </c>
      <c r="N2830" s="24">
        <v>69.3</v>
      </c>
      <c r="O2830" s="24">
        <v>123</v>
      </c>
      <c r="P2830" s="33">
        <f t="shared" si="58"/>
        <v>25.4</v>
      </c>
      <c r="Q2830" s="4">
        <v>21.9</v>
      </c>
    </row>
    <row r="2831" spans="4:19" x14ac:dyDescent="0.2">
      <c r="D2831" s="22" t="s">
        <v>661</v>
      </c>
      <c r="E2831" s="24" t="s">
        <v>24</v>
      </c>
      <c r="F2831" s="24"/>
      <c r="G2831" s="24"/>
      <c r="H2831" s="24"/>
      <c r="I2831" s="5"/>
      <c r="J2831" s="5"/>
      <c r="L2831" s="18">
        <v>89</v>
      </c>
      <c r="M2831" s="24">
        <v>89</v>
      </c>
      <c r="N2831" s="24">
        <v>70</v>
      </c>
      <c r="O2831" s="24">
        <v>123</v>
      </c>
      <c r="P2831" s="33">
        <f t="shared" si="58"/>
        <v>17.5</v>
      </c>
      <c r="Q2831" s="24">
        <v>23</v>
      </c>
    </row>
    <row r="2832" spans="4:19" x14ac:dyDescent="0.2">
      <c r="D2832" s="22" t="s">
        <v>665</v>
      </c>
      <c r="E2832" s="24" t="s">
        <v>492</v>
      </c>
      <c r="F2832" s="24"/>
      <c r="G2832" s="24"/>
      <c r="H2832" s="24"/>
      <c r="I2832" s="5"/>
      <c r="J2832" s="5"/>
      <c r="L2832" s="18">
        <v>89</v>
      </c>
      <c r="M2832" s="24">
        <v>88</v>
      </c>
      <c r="N2832" s="24">
        <v>69.2</v>
      </c>
      <c r="O2832" s="24">
        <v>118</v>
      </c>
      <c r="P2832" s="33">
        <f t="shared" si="58"/>
        <v>18</v>
      </c>
      <c r="Q2832" s="4">
        <v>23.4</v>
      </c>
    </row>
    <row r="2833" spans="1:22" x14ac:dyDescent="0.2">
      <c r="D2833" s="22" t="s">
        <v>671</v>
      </c>
      <c r="E2833" s="24" t="s">
        <v>26</v>
      </c>
      <c r="F2833" s="24"/>
      <c r="G2833" s="24"/>
      <c r="H2833" s="24"/>
      <c r="I2833" s="5"/>
      <c r="J2833" s="5"/>
      <c r="L2833" s="18">
        <v>90</v>
      </c>
      <c r="M2833" s="24">
        <v>90</v>
      </c>
      <c r="N2833" s="24">
        <v>70.2</v>
      </c>
      <c r="O2833" s="24">
        <v>128</v>
      </c>
      <c r="P2833" s="33">
        <f t="shared" si="58"/>
        <v>17.5</v>
      </c>
      <c r="Q2833" s="4">
        <v>24.3</v>
      </c>
    </row>
    <row r="2834" spans="1:22" x14ac:dyDescent="0.2">
      <c r="D2834" s="22" t="s">
        <v>678</v>
      </c>
      <c r="E2834" s="24" t="s">
        <v>24</v>
      </c>
      <c r="F2834" s="24"/>
      <c r="G2834" s="24"/>
      <c r="H2834" s="24"/>
      <c r="I2834" s="5"/>
      <c r="J2834" s="4"/>
      <c r="L2834" s="18">
        <v>91</v>
      </c>
      <c r="M2834" s="24">
        <v>91</v>
      </c>
      <c r="N2834" s="24">
        <v>70</v>
      </c>
      <c r="O2834" s="24">
        <v>123</v>
      </c>
      <c r="P2834" s="33">
        <f t="shared" si="58"/>
        <v>19.3</v>
      </c>
      <c r="Q2834" s="4">
        <v>25.7</v>
      </c>
    </row>
    <row r="2835" spans="1:22" x14ac:dyDescent="0.2">
      <c r="D2835" s="22" t="s">
        <v>680</v>
      </c>
      <c r="E2835" s="24" t="s">
        <v>461</v>
      </c>
      <c r="F2835" s="24"/>
      <c r="G2835" s="24"/>
      <c r="H2835" s="24"/>
      <c r="I2835" s="5"/>
      <c r="J2835" s="5"/>
      <c r="L2835" s="18">
        <v>95</v>
      </c>
      <c r="M2835" s="24">
        <v>95</v>
      </c>
      <c r="N2835" s="24">
        <v>69.599999999999994</v>
      </c>
      <c r="O2835" s="24">
        <v>124</v>
      </c>
      <c r="P2835" s="33">
        <f t="shared" si="58"/>
        <v>23.1</v>
      </c>
      <c r="Q2835" s="4">
        <v>26.6</v>
      </c>
    </row>
    <row r="2836" spans="1:22" x14ac:dyDescent="0.2">
      <c r="D2836" s="22" t="s">
        <v>681</v>
      </c>
      <c r="E2836" s="24" t="s">
        <v>492</v>
      </c>
      <c r="F2836" s="24"/>
      <c r="G2836" s="24"/>
      <c r="H2836" s="24"/>
      <c r="I2836" s="5"/>
      <c r="J2836" s="5"/>
      <c r="K2836" s="29"/>
      <c r="L2836" s="18">
        <v>93</v>
      </c>
      <c r="M2836" s="24">
        <v>91</v>
      </c>
      <c r="N2836" s="24">
        <v>69.2</v>
      </c>
      <c r="O2836" s="24">
        <v>118</v>
      </c>
      <c r="P2836" s="33">
        <f t="shared" si="58"/>
        <v>20.9</v>
      </c>
      <c r="Q2836" s="4">
        <v>29.8</v>
      </c>
    </row>
    <row r="2837" spans="1:22" x14ac:dyDescent="0.2">
      <c r="D2837" s="22" t="s">
        <v>683</v>
      </c>
      <c r="E2837" s="24" t="s">
        <v>23</v>
      </c>
      <c r="F2837" s="24"/>
      <c r="G2837" s="24"/>
      <c r="H2837" s="24"/>
      <c r="I2837" s="5"/>
      <c r="J2837" s="5"/>
      <c r="L2837" s="18">
        <v>102</v>
      </c>
      <c r="M2837">
        <v>102</v>
      </c>
      <c r="N2837">
        <v>68.900000000000006</v>
      </c>
      <c r="O2837">
        <v>126</v>
      </c>
      <c r="P2837" s="33">
        <f t="shared" si="58"/>
        <v>29.7</v>
      </c>
      <c r="Q2837" s="4">
        <v>31.3</v>
      </c>
    </row>
    <row r="2838" spans="1:22" x14ac:dyDescent="0.2">
      <c r="D2838" s="22" t="s">
        <v>685</v>
      </c>
      <c r="E2838" s="24" t="s">
        <v>492</v>
      </c>
      <c r="F2838" s="24"/>
      <c r="G2838" s="24"/>
      <c r="H2838" s="24"/>
      <c r="I2838" s="5"/>
      <c r="J2838" s="5"/>
      <c r="L2838" s="18">
        <v>92</v>
      </c>
      <c r="M2838">
        <v>92</v>
      </c>
      <c r="N2838">
        <v>69.2</v>
      </c>
      <c r="O2838">
        <v>118</v>
      </c>
      <c r="P2838" s="33">
        <f t="shared" si="58"/>
        <v>21.8</v>
      </c>
      <c r="Q2838" s="4">
        <v>32.5</v>
      </c>
    </row>
    <row r="2839" spans="1:22" x14ac:dyDescent="0.2">
      <c r="A2839">
        <v>1</v>
      </c>
      <c r="B2839">
        <v>1</v>
      </c>
      <c r="D2839" s="22" t="s">
        <v>693</v>
      </c>
      <c r="E2839" s="24" t="s">
        <v>24</v>
      </c>
      <c r="F2839" s="24">
        <v>115</v>
      </c>
      <c r="G2839" s="24">
        <v>115</v>
      </c>
      <c r="H2839" s="24"/>
      <c r="I2839" s="5">
        <v>-14</v>
      </c>
      <c r="J2839" s="5"/>
      <c r="L2839" s="18"/>
      <c r="P2839" s="33"/>
      <c r="Q2839" s="24"/>
      <c r="T2839" s="24" t="s">
        <v>350</v>
      </c>
      <c r="U2839" s="24" t="s">
        <v>344</v>
      </c>
    </row>
    <row r="2840" spans="1:22" x14ac:dyDescent="0.2">
      <c r="A2840">
        <v>2</v>
      </c>
      <c r="B2840">
        <v>2</v>
      </c>
      <c r="D2840" s="22" t="s">
        <v>705</v>
      </c>
      <c r="E2840" s="24" t="s">
        <v>24</v>
      </c>
      <c r="F2840" s="24">
        <v>97</v>
      </c>
      <c r="G2840" s="24">
        <v>97</v>
      </c>
      <c r="H2840" s="24"/>
      <c r="I2840" s="5">
        <v>-21</v>
      </c>
      <c r="J2840" s="5"/>
      <c r="L2840" s="36"/>
      <c r="M2840" s="24"/>
      <c r="N2840" s="24"/>
      <c r="O2840" s="24"/>
      <c r="P2840" s="33"/>
      <c r="Q2840" s="4"/>
      <c r="T2840" t="s">
        <v>382</v>
      </c>
      <c r="U2840" t="s">
        <v>562</v>
      </c>
      <c r="V2840" t="s">
        <v>356</v>
      </c>
    </row>
    <row r="2841" spans="1:22" x14ac:dyDescent="0.2">
      <c r="A2841">
        <v>3</v>
      </c>
      <c r="B2841">
        <v>3</v>
      </c>
      <c r="D2841" s="22" t="s">
        <v>714</v>
      </c>
      <c r="E2841" s="24" t="s">
        <v>24</v>
      </c>
      <c r="F2841" s="24">
        <v>89</v>
      </c>
      <c r="G2841" s="24">
        <v>89</v>
      </c>
      <c r="H2841" s="24"/>
      <c r="I2841" s="5">
        <v>29</v>
      </c>
      <c r="J2841" s="5"/>
      <c r="K2841" s="13" t="s">
        <v>104</v>
      </c>
      <c r="L2841" s="36"/>
      <c r="M2841" s="24"/>
      <c r="N2841" s="24"/>
      <c r="O2841" s="24"/>
      <c r="P2841" s="33"/>
      <c r="Q2841" s="4"/>
      <c r="T2841" t="s">
        <v>345</v>
      </c>
      <c r="U2841" t="s">
        <v>343</v>
      </c>
      <c r="V2841" t="s">
        <v>346</v>
      </c>
    </row>
    <row r="2842" spans="1:22" x14ac:dyDescent="0.2">
      <c r="A2842">
        <v>4</v>
      </c>
      <c r="B2842">
        <v>4</v>
      </c>
      <c r="D2842" s="22" t="s">
        <v>741</v>
      </c>
      <c r="E2842" s="24" t="s">
        <v>24</v>
      </c>
      <c r="F2842" s="24">
        <v>99</v>
      </c>
      <c r="G2842" s="24">
        <v>99</v>
      </c>
      <c r="H2842" s="24"/>
      <c r="I2842" s="5">
        <v>-17.5</v>
      </c>
      <c r="J2842" s="5"/>
      <c r="L2842" s="36"/>
      <c r="M2842" s="24"/>
      <c r="N2842" s="24"/>
      <c r="O2842" s="24"/>
      <c r="P2842" s="33"/>
      <c r="Q2842" s="4"/>
      <c r="R2842" s="24"/>
      <c r="S2842" s="4"/>
      <c r="T2842" s="24" t="s">
        <v>351</v>
      </c>
      <c r="U2842" s="24" t="s">
        <v>706</v>
      </c>
    </row>
    <row r="2843" spans="1:22" x14ac:dyDescent="0.2">
      <c r="A2843">
        <v>5</v>
      </c>
      <c r="B2843">
        <v>5</v>
      </c>
      <c r="D2843" s="22" t="s">
        <v>771</v>
      </c>
      <c r="E2843" s="24" t="s">
        <v>24</v>
      </c>
      <c r="F2843" s="24">
        <v>91</v>
      </c>
      <c r="G2843" s="24">
        <v>91</v>
      </c>
      <c r="H2843" s="24"/>
      <c r="I2843" s="5">
        <v>10.75</v>
      </c>
      <c r="J2843" s="5"/>
      <c r="K2843" s="29"/>
      <c r="L2843" s="34"/>
      <c r="M2843" s="24"/>
      <c r="N2843" s="24"/>
      <c r="O2843" s="24"/>
      <c r="P2843" s="33"/>
      <c r="Q2843" s="4"/>
      <c r="R2843" s="24"/>
      <c r="S2843" s="4"/>
      <c r="T2843" s="24" t="s">
        <v>375</v>
      </c>
      <c r="U2843" s="24" t="s">
        <v>434</v>
      </c>
      <c r="V2843" t="s">
        <v>773</v>
      </c>
    </row>
    <row r="2844" spans="1:22" x14ac:dyDescent="0.2">
      <c r="A2844">
        <v>6</v>
      </c>
      <c r="B2844">
        <v>6</v>
      </c>
      <c r="D2844" s="22" t="s">
        <v>781</v>
      </c>
      <c r="E2844" s="24" t="s">
        <v>24</v>
      </c>
      <c r="F2844" s="24">
        <v>95</v>
      </c>
      <c r="G2844" s="24">
        <v>95</v>
      </c>
      <c r="H2844" s="24"/>
      <c r="I2844" s="5">
        <v>-18</v>
      </c>
      <c r="J2844" s="5"/>
      <c r="L2844" s="36"/>
      <c r="M2844" s="24"/>
      <c r="N2844" s="24"/>
      <c r="O2844" s="24"/>
      <c r="P2844" s="33"/>
      <c r="Q2844" s="4"/>
      <c r="R2844" s="24"/>
      <c r="S2844" s="4"/>
      <c r="T2844" s="24" t="s">
        <v>377</v>
      </c>
      <c r="U2844" s="24" t="s">
        <v>721</v>
      </c>
    </row>
    <row r="2845" spans="1:22" x14ac:dyDescent="0.2">
      <c r="A2845">
        <v>7</v>
      </c>
      <c r="B2845">
        <v>7</v>
      </c>
      <c r="D2845" s="22" t="s">
        <v>799</v>
      </c>
      <c r="E2845" s="24" t="s">
        <v>492</v>
      </c>
      <c r="F2845" s="24">
        <v>104</v>
      </c>
      <c r="G2845" s="24">
        <v>104</v>
      </c>
      <c r="H2845" s="24"/>
      <c r="I2845" s="5">
        <v>-18</v>
      </c>
      <c r="J2845" s="5"/>
      <c r="K2845" s="29"/>
      <c r="L2845" s="36"/>
      <c r="M2845" s="24"/>
      <c r="N2845" s="24"/>
      <c r="O2845" s="24"/>
      <c r="P2845" s="33"/>
      <c r="Q2845" s="24"/>
      <c r="R2845" s="24"/>
      <c r="S2845" s="4"/>
      <c r="T2845" s="24" t="s">
        <v>708</v>
      </c>
      <c r="U2845" s="24" t="s">
        <v>745</v>
      </c>
    </row>
    <row r="2846" spans="1:22" x14ac:dyDescent="0.2">
      <c r="A2846">
        <v>8</v>
      </c>
      <c r="B2846">
        <v>8</v>
      </c>
      <c r="D2846" s="22" t="s">
        <v>811</v>
      </c>
      <c r="E2846" s="24" t="s">
        <v>24</v>
      </c>
      <c r="F2846" s="24">
        <v>91</v>
      </c>
      <c r="G2846" s="24">
        <v>91</v>
      </c>
      <c r="H2846" s="24"/>
      <c r="I2846" s="5">
        <v>-5</v>
      </c>
      <c r="J2846" s="4"/>
      <c r="K2846" s="29"/>
      <c r="L2846" s="36"/>
      <c r="M2846" s="24"/>
      <c r="N2846" s="24"/>
      <c r="O2846" s="24"/>
      <c r="P2846" s="33"/>
      <c r="Q2846" s="24"/>
      <c r="R2846" s="24"/>
      <c r="S2846" s="4"/>
      <c r="T2846" s="24" t="s">
        <v>812</v>
      </c>
      <c r="U2846" s="24" t="s">
        <v>743</v>
      </c>
    </row>
    <row r="2847" spans="1:22" x14ac:dyDescent="0.2">
      <c r="A2847">
        <v>9</v>
      </c>
      <c r="B2847">
        <v>9</v>
      </c>
      <c r="C2847">
        <v>1</v>
      </c>
      <c r="D2847" s="22" t="s">
        <v>820</v>
      </c>
      <c r="E2847" s="24" t="s">
        <v>492</v>
      </c>
      <c r="F2847" s="24">
        <v>98</v>
      </c>
      <c r="G2847" s="24">
        <v>92</v>
      </c>
      <c r="H2847" s="24">
        <v>79</v>
      </c>
      <c r="I2847" s="5">
        <v>-6.5</v>
      </c>
      <c r="J2847" s="4"/>
      <c r="K2847" s="29"/>
      <c r="L2847" s="36">
        <v>98</v>
      </c>
      <c r="M2847" s="24">
        <v>92</v>
      </c>
      <c r="N2847" s="24">
        <v>69.2</v>
      </c>
      <c r="O2847" s="24">
        <v>118</v>
      </c>
      <c r="P2847" s="33">
        <f t="shared" ref="P2847:P2856" si="59">ROUND(((M2847-N2847)*113/O2847),1)</f>
        <v>21.8</v>
      </c>
      <c r="Q2847" s="4"/>
      <c r="R2847" s="24"/>
      <c r="S2847" s="4"/>
      <c r="T2847" s="24" t="s">
        <v>821</v>
      </c>
      <c r="U2847" s="24" t="s">
        <v>378</v>
      </c>
      <c r="V2847" t="s">
        <v>373</v>
      </c>
    </row>
    <row r="2848" spans="1:22" x14ac:dyDescent="0.2">
      <c r="A2848">
        <v>10</v>
      </c>
      <c r="B2848">
        <v>10</v>
      </c>
      <c r="C2848">
        <v>2</v>
      </c>
      <c r="D2848" s="22" t="s">
        <v>847</v>
      </c>
      <c r="E2848" s="24" t="s">
        <v>848</v>
      </c>
      <c r="F2848" s="24">
        <v>111</v>
      </c>
      <c r="G2848" s="24">
        <v>108</v>
      </c>
      <c r="H2848" s="24">
        <v>91</v>
      </c>
      <c r="I2848" s="5">
        <v>-21</v>
      </c>
      <c r="J2848" s="5"/>
      <c r="L2848" s="18">
        <v>111</v>
      </c>
      <c r="M2848" s="24">
        <v>108</v>
      </c>
      <c r="N2848" s="24">
        <v>69.3</v>
      </c>
      <c r="O2848" s="24">
        <v>123</v>
      </c>
      <c r="P2848" s="33">
        <f t="shared" si="59"/>
        <v>35.6</v>
      </c>
      <c r="Q2848" s="24"/>
      <c r="R2848" s="24"/>
      <c r="S2848" s="4"/>
      <c r="T2848" s="24" t="s">
        <v>707</v>
      </c>
      <c r="U2848" s="24" t="s">
        <v>342</v>
      </c>
      <c r="V2848" t="s">
        <v>709</v>
      </c>
    </row>
    <row r="2849" spans="1:22" x14ac:dyDescent="0.2">
      <c r="A2849">
        <v>11</v>
      </c>
      <c r="B2849">
        <v>11</v>
      </c>
      <c r="C2849">
        <v>3</v>
      </c>
      <c r="D2849" s="22" t="s">
        <v>853</v>
      </c>
      <c r="E2849" s="24" t="s">
        <v>23</v>
      </c>
      <c r="F2849" s="24">
        <v>102</v>
      </c>
      <c r="G2849" s="24">
        <v>101</v>
      </c>
      <c r="H2849" s="24">
        <v>82</v>
      </c>
      <c r="I2849" s="5">
        <v>-20</v>
      </c>
      <c r="J2849" s="5"/>
      <c r="K2849" s="29" t="s">
        <v>855</v>
      </c>
      <c r="L2849" s="36">
        <v>102</v>
      </c>
      <c r="M2849" s="24">
        <v>101</v>
      </c>
      <c r="N2849" s="24">
        <v>68.900000000000006</v>
      </c>
      <c r="O2849" s="24">
        <v>126</v>
      </c>
      <c r="P2849" s="33">
        <f t="shared" si="59"/>
        <v>28.8</v>
      </c>
      <c r="Q2849" s="24"/>
      <c r="R2849" s="24"/>
      <c r="S2849" s="4"/>
      <c r="T2849" s="24" t="s">
        <v>856</v>
      </c>
      <c r="U2849" s="24" t="s">
        <v>722</v>
      </c>
      <c r="V2849" s="24" t="s">
        <v>784</v>
      </c>
    </row>
    <row r="2850" spans="1:22" x14ac:dyDescent="0.2">
      <c r="A2850">
        <v>12</v>
      </c>
      <c r="B2850">
        <v>12</v>
      </c>
      <c r="C2850">
        <v>4</v>
      </c>
      <c r="D2850" s="22" t="s">
        <v>862</v>
      </c>
      <c r="E2850" s="24" t="s">
        <v>184</v>
      </c>
      <c r="F2850" s="24">
        <v>97</v>
      </c>
      <c r="G2850" s="24">
        <v>97</v>
      </c>
      <c r="H2850" s="24">
        <v>77</v>
      </c>
      <c r="I2850" s="5">
        <v>-20</v>
      </c>
      <c r="J2850" s="5"/>
      <c r="L2850" s="36">
        <v>97</v>
      </c>
      <c r="M2850" s="24">
        <v>97</v>
      </c>
      <c r="N2850" s="24">
        <v>69.3</v>
      </c>
      <c r="O2850" s="24">
        <v>123</v>
      </c>
      <c r="P2850" s="33">
        <f t="shared" si="59"/>
        <v>25.4</v>
      </c>
      <c r="Q2850" s="24"/>
      <c r="R2850" s="24"/>
      <c r="S2850" s="4"/>
      <c r="T2850" s="24" t="s">
        <v>581</v>
      </c>
      <c r="U2850" s="24" t="s">
        <v>374</v>
      </c>
      <c r="V2850" s="24" t="s">
        <v>755</v>
      </c>
    </row>
    <row r="2851" spans="1:22" x14ac:dyDescent="0.2">
      <c r="A2851">
        <v>13</v>
      </c>
      <c r="B2851">
        <v>13</v>
      </c>
      <c r="C2851">
        <v>5</v>
      </c>
      <c r="D2851" s="22" t="s">
        <v>865</v>
      </c>
      <c r="E2851" s="24" t="s">
        <v>24</v>
      </c>
      <c r="F2851" s="24">
        <v>85</v>
      </c>
      <c r="G2851" s="24">
        <v>85</v>
      </c>
      <c r="H2851" s="24">
        <v>65</v>
      </c>
      <c r="I2851" s="5">
        <v>65.5</v>
      </c>
      <c r="J2851" s="4">
        <v>4</v>
      </c>
      <c r="K2851" s="13" t="s">
        <v>104</v>
      </c>
      <c r="L2851" s="36">
        <v>85</v>
      </c>
      <c r="M2851" s="24">
        <v>85</v>
      </c>
      <c r="N2851" s="24">
        <v>70</v>
      </c>
      <c r="O2851" s="24">
        <v>123</v>
      </c>
      <c r="P2851" s="33">
        <f t="shared" si="59"/>
        <v>13.8</v>
      </c>
      <c r="Q2851" s="24"/>
      <c r="R2851" s="24"/>
      <c r="S2851" s="4"/>
      <c r="T2851" s="24" t="s">
        <v>769</v>
      </c>
      <c r="U2851" s="24" t="s">
        <v>460</v>
      </c>
      <c r="V2851" s="24"/>
    </row>
    <row r="2852" spans="1:22" x14ac:dyDescent="0.2">
      <c r="A2852">
        <v>14</v>
      </c>
      <c r="B2852">
        <v>14</v>
      </c>
      <c r="C2852">
        <v>6</v>
      </c>
      <c r="D2852" s="22" t="s">
        <v>880</v>
      </c>
      <c r="E2852" s="24" t="s">
        <v>26</v>
      </c>
      <c r="F2852" s="24">
        <v>93</v>
      </c>
      <c r="G2852" s="24">
        <v>93</v>
      </c>
      <c r="H2852" s="24">
        <v>72</v>
      </c>
      <c r="I2852" s="5">
        <v>-6</v>
      </c>
      <c r="J2852" s="5"/>
      <c r="L2852" s="36">
        <v>93</v>
      </c>
      <c r="M2852" s="24">
        <v>93</v>
      </c>
      <c r="N2852" s="24">
        <v>70.2</v>
      </c>
      <c r="O2852" s="24">
        <v>128</v>
      </c>
      <c r="P2852" s="33">
        <f t="shared" si="59"/>
        <v>20.100000000000001</v>
      </c>
      <c r="Q2852" s="24"/>
      <c r="R2852" s="24"/>
      <c r="S2852" s="4"/>
      <c r="T2852" s="24" t="s">
        <v>738</v>
      </c>
      <c r="U2852" s="24"/>
      <c r="V2852" s="24"/>
    </row>
    <row r="2853" spans="1:22" x14ac:dyDescent="0.2">
      <c r="A2853">
        <v>15</v>
      </c>
      <c r="B2853">
        <v>15</v>
      </c>
      <c r="C2853">
        <v>7</v>
      </c>
      <c r="D2853" s="31" t="s">
        <v>892</v>
      </c>
      <c r="E2853" s="24" t="s">
        <v>492</v>
      </c>
      <c r="F2853" s="24">
        <v>98</v>
      </c>
      <c r="G2853" s="24">
        <v>98</v>
      </c>
      <c r="H2853" s="24">
        <v>79</v>
      </c>
      <c r="I2853" s="5">
        <v>-21</v>
      </c>
      <c r="J2853" s="5"/>
      <c r="K2853" s="13" t="s">
        <v>896</v>
      </c>
      <c r="L2853" s="36">
        <v>98</v>
      </c>
      <c r="M2853" s="24">
        <v>98</v>
      </c>
      <c r="N2853" s="24">
        <v>69.2</v>
      </c>
      <c r="O2853" s="24">
        <v>118</v>
      </c>
      <c r="P2853" s="33">
        <f t="shared" si="59"/>
        <v>27.6</v>
      </c>
      <c r="Q2853" s="24"/>
      <c r="R2853" s="24"/>
      <c r="S2853" s="4"/>
      <c r="T2853" s="24" t="s">
        <v>385</v>
      </c>
      <c r="U2853" s="24" t="s">
        <v>897</v>
      </c>
      <c r="V2853" s="24"/>
    </row>
    <row r="2854" spans="1:22" x14ac:dyDescent="0.2">
      <c r="A2854">
        <v>16</v>
      </c>
      <c r="B2854">
        <v>16</v>
      </c>
      <c r="C2854">
        <v>8</v>
      </c>
      <c r="D2854" s="22" t="s">
        <v>906</v>
      </c>
      <c r="E2854" s="24" t="s">
        <v>23</v>
      </c>
      <c r="F2854" s="24">
        <v>96</v>
      </c>
      <c r="G2854" s="24">
        <v>96</v>
      </c>
      <c r="H2854" s="24">
        <v>76</v>
      </c>
      <c r="I2854" s="5">
        <v>-14.75</v>
      </c>
      <c r="J2854" s="4"/>
      <c r="L2854" s="35">
        <v>96</v>
      </c>
      <c r="M2854" s="24">
        <v>96</v>
      </c>
      <c r="N2854" s="24">
        <v>68.900000000000006</v>
      </c>
      <c r="O2854" s="24">
        <v>126</v>
      </c>
      <c r="P2854" s="33">
        <f t="shared" si="59"/>
        <v>24.3</v>
      </c>
      <c r="Q2854" s="24"/>
      <c r="R2854" s="24"/>
      <c r="S2854" s="4"/>
      <c r="T2854" s="24" t="s">
        <v>921</v>
      </c>
      <c r="U2854" s="24" t="s">
        <v>859</v>
      </c>
      <c r="V2854" s="24" t="s">
        <v>348</v>
      </c>
    </row>
    <row r="2855" spans="1:22" x14ac:dyDescent="0.2">
      <c r="A2855">
        <v>17</v>
      </c>
      <c r="B2855">
        <v>17</v>
      </c>
      <c r="C2855">
        <v>9</v>
      </c>
      <c r="D2855" s="22" t="s">
        <v>926</v>
      </c>
      <c r="E2855" s="24" t="s">
        <v>24</v>
      </c>
      <c r="F2855" s="24">
        <v>95</v>
      </c>
      <c r="G2855" s="24">
        <v>95</v>
      </c>
      <c r="H2855" s="24">
        <v>75</v>
      </c>
      <c r="I2855" s="5">
        <v>-21.25</v>
      </c>
      <c r="J2855" s="5"/>
      <c r="K2855" s="29"/>
      <c r="L2855" s="36">
        <v>95</v>
      </c>
      <c r="M2855" s="24">
        <v>95</v>
      </c>
      <c r="N2855" s="24">
        <v>70</v>
      </c>
      <c r="O2855" s="24">
        <v>123</v>
      </c>
      <c r="P2855" s="33">
        <f t="shared" si="59"/>
        <v>23</v>
      </c>
      <c r="Q2855" s="24"/>
      <c r="R2855" s="24"/>
      <c r="S2855" s="4"/>
      <c r="T2855" s="24" t="s">
        <v>927</v>
      </c>
      <c r="U2855" s="24" t="s">
        <v>465</v>
      </c>
      <c r="V2855" s="24" t="s">
        <v>917</v>
      </c>
    </row>
    <row r="2856" spans="1:22" x14ac:dyDescent="0.2">
      <c r="A2856">
        <v>18</v>
      </c>
      <c r="B2856">
        <v>18</v>
      </c>
      <c r="C2856">
        <v>10</v>
      </c>
      <c r="D2856" s="22" t="s">
        <v>976</v>
      </c>
      <c r="E2856" s="24" t="s">
        <v>184</v>
      </c>
      <c r="F2856" s="24">
        <v>89</v>
      </c>
      <c r="G2856" s="24">
        <v>88</v>
      </c>
      <c r="H2856" s="24">
        <v>69</v>
      </c>
      <c r="I2856" s="5">
        <v>39</v>
      </c>
      <c r="J2856" s="4">
        <v>3</v>
      </c>
      <c r="K2856" s="15"/>
      <c r="L2856" s="34">
        <v>89</v>
      </c>
      <c r="M2856" s="18">
        <v>88</v>
      </c>
      <c r="N2856" s="4">
        <v>69.3</v>
      </c>
      <c r="O2856" s="18">
        <v>123</v>
      </c>
      <c r="P2856" s="33">
        <f t="shared" si="59"/>
        <v>17.2</v>
      </c>
      <c r="Q2856" s="24"/>
      <c r="R2856" s="24"/>
      <c r="S2856" s="4"/>
      <c r="T2856" s="24" t="s">
        <v>801</v>
      </c>
      <c r="U2856" s="24" t="s">
        <v>717</v>
      </c>
      <c r="V2856" s="24" t="s">
        <v>780</v>
      </c>
    </row>
    <row r="2857" spans="1:22" x14ac:dyDescent="0.2">
      <c r="A2857">
        <v>19</v>
      </c>
      <c r="B2857">
        <v>19</v>
      </c>
      <c r="C2857">
        <v>11</v>
      </c>
      <c r="D2857" s="22" t="s">
        <v>977</v>
      </c>
      <c r="E2857" s="24" t="s">
        <v>185</v>
      </c>
      <c r="F2857" s="24">
        <v>105</v>
      </c>
      <c r="G2857" s="24">
        <v>104</v>
      </c>
      <c r="H2857" s="24">
        <v>85</v>
      </c>
      <c r="I2857" s="5">
        <v>-22.5</v>
      </c>
      <c r="J2857" s="5"/>
      <c r="K2857" s="48"/>
      <c r="L2857" s="22">
        <v>105</v>
      </c>
      <c r="M2857" s="24">
        <v>104</v>
      </c>
      <c r="N2857" s="24">
        <v>69</v>
      </c>
      <c r="O2857" s="24">
        <v>123</v>
      </c>
      <c r="P2857" s="33">
        <f t="shared" ref="P2857:P2881" si="60">ROUND(((M2857-N2857)*113/O2857),1)</f>
        <v>32.200000000000003</v>
      </c>
      <c r="R2857" s="24"/>
      <c r="S2857" s="4"/>
      <c r="T2857" s="24" t="s">
        <v>788</v>
      </c>
      <c r="U2857" s="24" t="s">
        <v>397</v>
      </c>
      <c r="V2857" s="24"/>
    </row>
    <row r="2858" spans="1:22" x14ac:dyDescent="0.2">
      <c r="A2858">
        <v>20</v>
      </c>
      <c r="B2858">
        <v>20</v>
      </c>
      <c r="C2858">
        <v>12</v>
      </c>
      <c r="D2858" s="22" t="s">
        <v>988</v>
      </c>
      <c r="E2858" s="24" t="s">
        <v>185</v>
      </c>
      <c r="F2858" s="24">
        <v>98</v>
      </c>
      <c r="G2858" s="24">
        <v>95</v>
      </c>
      <c r="H2858" s="24">
        <v>78</v>
      </c>
      <c r="I2858" s="5">
        <v>-7.25</v>
      </c>
      <c r="J2858" s="5"/>
      <c r="L2858" s="18">
        <v>98</v>
      </c>
      <c r="M2858" s="24">
        <v>95</v>
      </c>
      <c r="N2858" s="24">
        <v>69</v>
      </c>
      <c r="O2858" s="24">
        <v>123</v>
      </c>
      <c r="P2858" s="33">
        <f t="shared" si="60"/>
        <v>23.9</v>
      </c>
      <c r="R2858" s="24"/>
      <c r="S2858" s="4"/>
      <c r="T2858" s="24" t="s">
        <v>398</v>
      </c>
      <c r="U2858" s="24" t="s">
        <v>984</v>
      </c>
      <c r="V2858" s="24"/>
    </row>
    <row r="2859" spans="1:22" x14ac:dyDescent="0.2">
      <c r="A2859">
        <v>21</v>
      </c>
      <c r="B2859">
        <v>21</v>
      </c>
      <c r="C2859">
        <v>13</v>
      </c>
      <c r="D2859" s="22" t="s">
        <v>1026</v>
      </c>
      <c r="E2859" s="24" t="s">
        <v>492</v>
      </c>
      <c r="F2859" s="24">
        <v>88</v>
      </c>
      <c r="G2859" s="24">
        <v>85</v>
      </c>
      <c r="H2859" s="24">
        <v>69</v>
      </c>
      <c r="I2859" s="5">
        <v>6</v>
      </c>
      <c r="J2859" s="5"/>
      <c r="L2859" s="18">
        <v>88</v>
      </c>
      <c r="M2859" s="24">
        <v>85</v>
      </c>
      <c r="N2859" s="24">
        <v>69.2</v>
      </c>
      <c r="O2859" s="24">
        <v>118</v>
      </c>
      <c r="P2859" s="33">
        <f t="shared" si="60"/>
        <v>15.1</v>
      </c>
      <c r="T2859" s="24" t="s">
        <v>387</v>
      </c>
      <c r="U2859" s="24" t="s">
        <v>860</v>
      </c>
      <c r="V2859" s="24" t="s">
        <v>1027</v>
      </c>
    </row>
    <row r="2860" spans="1:22" x14ac:dyDescent="0.2">
      <c r="A2860">
        <v>22</v>
      </c>
      <c r="B2860">
        <v>22</v>
      </c>
      <c r="C2860">
        <v>14</v>
      </c>
      <c r="D2860" s="22" t="s">
        <v>1043</v>
      </c>
      <c r="E2860" s="24" t="s">
        <v>26</v>
      </c>
      <c r="F2860" s="24">
        <v>89</v>
      </c>
      <c r="G2860" s="24">
        <v>89</v>
      </c>
      <c r="H2860" s="24">
        <v>68</v>
      </c>
      <c r="I2860" s="5">
        <v>-7</v>
      </c>
      <c r="J2860" s="4"/>
      <c r="K2860" s="46"/>
      <c r="L2860" s="34">
        <v>89</v>
      </c>
      <c r="M2860" s="24">
        <v>89</v>
      </c>
      <c r="N2860" s="24">
        <v>70.2</v>
      </c>
      <c r="O2860" s="24">
        <v>128</v>
      </c>
      <c r="P2860" s="4">
        <f t="shared" si="60"/>
        <v>16.600000000000001</v>
      </c>
      <c r="T2860" s="24" t="s">
        <v>961</v>
      </c>
      <c r="U2860" s="24" t="s">
        <v>802</v>
      </c>
      <c r="V2860" s="24" t="s">
        <v>817</v>
      </c>
    </row>
    <row r="2861" spans="1:22" x14ac:dyDescent="0.2">
      <c r="A2861">
        <v>23</v>
      </c>
      <c r="B2861">
        <v>23</v>
      </c>
      <c r="C2861">
        <v>15</v>
      </c>
      <c r="D2861" s="22" t="s">
        <v>1069</v>
      </c>
      <c r="E2861" s="24" t="s">
        <v>23</v>
      </c>
      <c r="F2861" s="24">
        <v>91</v>
      </c>
      <c r="G2861" s="24">
        <v>90</v>
      </c>
      <c r="H2861" s="24">
        <v>71</v>
      </c>
      <c r="I2861" s="5">
        <v>-7.45</v>
      </c>
      <c r="J2861" s="4"/>
      <c r="K2861" s="29"/>
      <c r="L2861" s="34">
        <v>91</v>
      </c>
      <c r="M2861" s="24">
        <v>90</v>
      </c>
      <c r="N2861" s="24">
        <v>68.900000000000006</v>
      </c>
      <c r="O2861" s="24">
        <v>126</v>
      </c>
      <c r="P2861" s="4">
        <f t="shared" si="60"/>
        <v>18.899999999999999</v>
      </c>
      <c r="T2861" s="24" t="s">
        <v>357</v>
      </c>
      <c r="U2861" s="24"/>
    </row>
    <row r="2862" spans="1:22" x14ac:dyDescent="0.2">
      <c r="A2862">
        <v>24</v>
      </c>
      <c r="B2862">
        <v>24</v>
      </c>
      <c r="C2862">
        <v>16</v>
      </c>
      <c r="D2862" s="22" t="s">
        <v>1090</v>
      </c>
      <c r="E2862" s="24" t="s">
        <v>24</v>
      </c>
      <c r="F2862" s="24">
        <v>89</v>
      </c>
      <c r="G2862" s="24">
        <v>88</v>
      </c>
      <c r="H2862" s="24">
        <v>69</v>
      </c>
      <c r="I2862" s="5">
        <v>4</v>
      </c>
      <c r="J2862" s="5"/>
      <c r="L2862" s="34">
        <v>89</v>
      </c>
      <c r="M2862" s="24">
        <v>88</v>
      </c>
      <c r="N2862" s="24">
        <v>70</v>
      </c>
      <c r="O2862" s="24">
        <v>123</v>
      </c>
      <c r="P2862" s="4">
        <f t="shared" si="60"/>
        <v>16.5</v>
      </c>
      <c r="T2862" s="24" t="s">
        <v>401</v>
      </c>
      <c r="U2862" s="24" t="s">
        <v>441</v>
      </c>
      <c r="V2862" t="s">
        <v>807</v>
      </c>
    </row>
    <row r="2863" spans="1:22" x14ac:dyDescent="0.2">
      <c r="A2863">
        <v>25</v>
      </c>
      <c r="B2863">
        <v>25</v>
      </c>
      <c r="C2863">
        <v>17</v>
      </c>
      <c r="D2863" s="22" t="s">
        <v>1101</v>
      </c>
      <c r="E2863" s="24" t="s">
        <v>461</v>
      </c>
      <c r="F2863" s="24">
        <v>109</v>
      </c>
      <c r="G2863" s="24">
        <v>104</v>
      </c>
      <c r="H2863" s="24">
        <v>89</v>
      </c>
      <c r="I2863" s="5">
        <v>-19</v>
      </c>
      <c r="J2863" s="5"/>
      <c r="L2863" s="34">
        <v>109</v>
      </c>
      <c r="M2863" s="24">
        <v>104</v>
      </c>
      <c r="N2863" s="24">
        <v>69.599999999999994</v>
      </c>
      <c r="O2863" s="24">
        <v>124</v>
      </c>
      <c r="P2863" s="4">
        <f t="shared" si="60"/>
        <v>31.3</v>
      </c>
      <c r="T2863" s="24" t="s">
        <v>580</v>
      </c>
      <c r="U2863" s="24" t="s">
        <v>551</v>
      </c>
      <c r="V2863" t="s">
        <v>840</v>
      </c>
    </row>
    <row r="2864" spans="1:22" x14ac:dyDescent="0.2">
      <c r="A2864">
        <v>26</v>
      </c>
      <c r="B2864">
        <v>26</v>
      </c>
      <c r="C2864">
        <v>18</v>
      </c>
      <c r="D2864" s="22" t="s">
        <v>1118</v>
      </c>
      <c r="E2864" s="24" t="s">
        <v>26</v>
      </c>
      <c r="F2864" s="24">
        <v>108</v>
      </c>
      <c r="G2864" s="24">
        <v>107</v>
      </c>
      <c r="H2864" s="24">
        <v>87</v>
      </c>
      <c r="I2864" s="5">
        <v>-21</v>
      </c>
      <c r="J2864" s="5"/>
      <c r="L2864" s="34">
        <v>108</v>
      </c>
      <c r="M2864" s="24">
        <v>107</v>
      </c>
      <c r="N2864" s="24">
        <v>70.2</v>
      </c>
      <c r="O2864" s="24">
        <v>128</v>
      </c>
      <c r="P2864" s="4">
        <f t="shared" si="60"/>
        <v>32.5</v>
      </c>
      <c r="T2864" s="24" t="s">
        <v>726</v>
      </c>
      <c r="U2864" s="24" t="s">
        <v>894</v>
      </c>
    </row>
    <row r="2865" spans="1:22" x14ac:dyDescent="0.2">
      <c r="A2865">
        <v>27</v>
      </c>
      <c r="B2865">
        <v>27</v>
      </c>
      <c r="C2865">
        <v>19</v>
      </c>
      <c r="D2865" s="22" t="s">
        <v>1128</v>
      </c>
      <c r="E2865" s="24" t="s">
        <v>185</v>
      </c>
      <c r="F2865" s="24">
        <v>94</v>
      </c>
      <c r="G2865" s="24">
        <v>94</v>
      </c>
      <c r="H2865" s="24">
        <v>74</v>
      </c>
      <c r="I2865" s="5">
        <v>-6</v>
      </c>
      <c r="J2865" s="4"/>
      <c r="L2865" s="18">
        <v>94</v>
      </c>
      <c r="M2865" s="24">
        <v>94</v>
      </c>
      <c r="N2865" s="24">
        <v>69</v>
      </c>
      <c r="O2865" s="24">
        <v>123</v>
      </c>
      <c r="P2865" s="33">
        <f t="shared" si="60"/>
        <v>23</v>
      </c>
      <c r="T2865" s="24" t="s">
        <v>701</v>
      </c>
      <c r="U2865" s="24" t="s">
        <v>868</v>
      </c>
      <c r="V2865" t="s">
        <v>566</v>
      </c>
    </row>
    <row r="2866" spans="1:22" x14ac:dyDescent="0.2">
      <c r="A2866">
        <v>28</v>
      </c>
      <c r="B2866">
        <v>28</v>
      </c>
      <c r="C2866">
        <v>20</v>
      </c>
      <c r="D2866" s="22" t="s">
        <v>1143</v>
      </c>
      <c r="E2866" s="24" t="s">
        <v>492</v>
      </c>
      <c r="F2866" s="24">
        <v>85</v>
      </c>
      <c r="G2866" s="24">
        <v>85</v>
      </c>
      <c r="H2866" s="24">
        <v>66</v>
      </c>
      <c r="I2866" s="5">
        <v>38.5</v>
      </c>
      <c r="J2866" s="5"/>
      <c r="K2866" s="13" t="s">
        <v>1146</v>
      </c>
      <c r="L2866" s="18">
        <v>85</v>
      </c>
      <c r="M2866" s="24">
        <v>85</v>
      </c>
      <c r="N2866" s="24">
        <v>69.2</v>
      </c>
      <c r="O2866" s="24">
        <v>118</v>
      </c>
      <c r="P2866" s="33">
        <f t="shared" si="60"/>
        <v>15.1</v>
      </c>
      <c r="T2866" s="24" t="s">
        <v>742</v>
      </c>
      <c r="U2866" s="24" t="s">
        <v>699</v>
      </c>
      <c r="V2866" t="s">
        <v>931</v>
      </c>
    </row>
    <row r="2867" spans="1:22" x14ac:dyDescent="0.2">
      <c r="A2867">
        <v>29</v>
      </c>
      <c r="B2867">
        <v>29</v>
      </c>
      <c r="C2867">
        <v>21</v>
      </c>
      <c r="D2867" s="22" t="s">
        <v>1159</v>
      </c>
      <c r="E2867" s="24" t="s">
        <v>24</v>
      </c>
      <c r="F2867" s="24">
        <v>92</v>
      </c>
      <c r="G2867" s="24">
        <v>92</v>
      </c>
      <c r="H2867" s="24">
        <v>72</v>
      </c>
      <c r="I2867" s="5">
        <v>-14.4</v>
      </c>
      <c r="J2867" s="5"/>
      <c r="L2867" s="18">
        <v>92</v>
      </c>
      <c r="M2867" s="24">
        <v>92</v>
      </c>
      <c r="N2867" s="24">
        <v>70</v>
      </c>
      <c r="O2867" s="24">
        <v>123</v>
      </c>
      <c r="P2867" s="33">
        <f t="shared" si="60"/>
        <v>20.2</v>
      </c>
      <c r="T2867" s="24" t="s">
        <v>772</v>
      </c>
      <c r="U2867" s="24" t="s">
        <v>380</v>
      </c>
    </row>
    <row r="2868" spans="1:22" x14ac:dyDescent="0.2">
      <c r="A2868">
        <v>30</v>
      </c>
      <c r="B2868">
        <v>30</v>
      </c>
      <c r="C2868">
        <v>22</v>
      </c>
      <c r="D2868" s="22" t="s">
        <v>1171</v>
      </c>
      <c r="E2868" s="24" t="s">
        <v>23</v>
      </c>
      <c r="F2868" s="24">
        <v>95</v>
      </c>
      <c r="G2868" s="24">
        <v>95</v>
      </c>
      <c r="H2868" s="24">
        <v>75</v>
      </c>
      <c r="I2868" s="5">
        <v>-14.7</v>
      </c>
      <c r="J2868" s="5"/>
      <c r="L2868" s="18">
        <v>95</v>
      </c>
      <c r="M2868" s="24">
        <v>95</v>
      </c>
      <c r="N2868" s="24">
        <v>68.900000000000006</v>
      </c>
      <c r="O2868" s="24">
        <v>126</v>
      </c>
      <c r="P2868" s="33">
        <f t="shared" si="60"/>
        <v>23.4</v>
      </c>
      <c r="T2868" s="24" t="s">
        <v>886</v>
      </c>
      <c r="U2868" s="24" t="s">
        <v>901</v>
      </c>
      <c r="V2868" s="24" t="s">
        <v>383</v>
      </c>
    </row>
    <row r="2869" spans="1:22" x14ac:dyDescent="0.2">
      <c r="A2869">
        <v>31</v>
      </c>
      <c r="B2869">
        <v>31</v>
      </c>
      <c r="C2869">
        <v>23</v>
      </c>
      <c r="D2869" s="22" t="s">
        <v>1191</v>
      </c>
      <c r="E2869" s="24" t="s">
        <v>26</v>
      </c>
      <c r="F2869" s="24">
        <v>95</v>
      </c>
      <c r="G2869" s="24">
        <v>95</v>
      </c>
      <c r="H2869" s="24">
        <v>74</v>
      </c>
      <c r="I2869" s="5">
        <v>1.65</v>
      </c>
      <c r="J2869" s="5"/>
      <c r="L2869" s="18">
        <v>95</v>
      </c>
      <c r="M2869" s="24">
        <v>95</v>
      </c>
      <c r="N2869" s="24">
        <v>70.2</v>
      </c>
      <c r="O2869" s="24">
        <v>128</v>
      </c>
      <c r="P2869" s="33">
        <f t="shared" si="60"/>
        <v>21.9</v>
      </c>
      <c r="T2869" s="24" t="s">
        <v>1192</v>
      </c>
      <c r="U2869" s="24" t="s">
        <v>830</v>
      </c>
    </row>
    <row r="2870" spans="1:22" x14ac:dyDescent="0.2">
      <c r="A2870">
        <v>32</v>
      </c>
      <c r="B2870">
        <v>32</v>
      </c>
      <c r="C2870">
        <v>24</v>
      </c>
      <c r="D2870" s="22" t="s">
        <v>1195</v>
      </c>
      <c r="E2870" s="24" t="s">
        <v>492</v>
      </c>
      <c r="F2870" s="24">
        <v>92</v>
      </c>
      <c r="G2870" s="24">
        <v>92</v>
      </c>
      <c r="H2870" s="24">
        <v>73</v>
      </c>
      <c r="I2870" s="5">
        <v>-6.25</v>
      </c>
      <c r="J2870" s="5"/>
      <c r="L2870" s="18">
        <v>92</v>
      </c>
      <c r="M2870" s="24">
        <v>92</v>
      </c>
      <c r="N2870" s="24">
        <v>69.2</v>
      </c>
      <c r="O2870" s="24">
        <v>118</v>
      </c>
      <c r="P2870" s="33">
        <f t="shared" si="60"/>
        <v>21.8</v>
      </c>
      <c r="T2870" s="24" t="s">
        <v>704</v>
      </c>
      <c r="U2870" s="24" t="s">
        <v>720</v>
      </c>
    </row>
    <row r="2871" spans="1:22" x14ac:dyDescent="0.2">
      <c r="A2871">
        <v>33</v>
      </c>
      <c r="B2871">
        <v>33</v>
      </c>
      <c r="C2871">
        <v>25</v>
      </c>
      <c r="D2871" s="22" t="s">
        <v>1210</v>
      </c>
      <c r="E2871" s="24" t="s">
        <v>548</v>
      </c>
      <c r="F2871" s="24">
        <v>94</v>
      </c>
      <c r="G2871" s="24">
        <v>94</v>
      </c>
      <c r="H2871" s="24">
        <v>72</v>
      </c>
      <c r="I2871" s="5">
        <v>4.6500000000000004</v>
      </c>
      <c r="J2871" s="5"/>
      <c r="L2871" s="18">
        <v>94</v>
      </c>
      <c r="M2871" s="24">
        <v>94</v>
      </c>
      <c r="N2871" s="24">
        <v>70.099999999999994</v>
      </c>
      <c r="O2871" s="24">
        <v>136</v>
      </c>
      <c r="P2871" s="33">
        <f t="shared" si="60"/>
        <v>19.899999999999999</v>
      </c>
      <c r="T2871" s="24" t="s">
        <v>698</v>
      </c>
      <c r="U2871" s="24" t="s">
        <v>1216</v>
      </c>
      <c r="V2871" t="s">
        <v>764</v>
      </c>
    </row>
    <row r="2872" spans="1:22" x14ac:dyDescent="0.2">
      <c r="A2872">
        <v>34</v>
      </c>
      <c r="B2872">
        <v>34</v>
      </c>
      <c r="C2872">
        <v>26</v>
      </c>
      <c r="D2872" s="22" t="s">
        <v>1212</v>
      </c>
      <c r="E2872" s="24" t="s">
        <v>548</v>
      </c>
      <c r="F2872" s="24">
        <v>108</v>
      </c>
      <c r="G2872" s="24">
        <v>106</v>
      </c>
      <c r="H2872" s="24">
        <v>86</v>
      </c>
      <c r="I2872" s="5">
        <v>-23</v>
      </c>
      <c r="J2872" s="5"/>
      <c r="K2872" s="29" t="s">
        <v>1228</v>
      </c>
      <c r="L2872" s="34">
        <v>108</v>
      </c>
      <c r="M2872" s="24">
        <v>106</v>
      </c>
      <c r="N2872" s="24">
        <v>70.099999999999994</v>
      </c>
      <c r="O2872" s="24">
        <v>136</v>
      </c>
      <c r="P2872" s="33">
        <f t="shared" si="60"/>
        <v>29.8</v>
      </c>
      <c r="T2872" s="24" t="s">
        <v>1121</v>
      </c>
      <c r="U2872" s="24" t="s">
        <v>370</v>
      </c>
      <c r="V2872" s="24" t="s">
        <v>1168</v>
      </c>
    </row>
    <row r="2873" spans="1:22" x14ac:dyDescent="0.2">
      <c r="D2873" s="22" t="s">
        <v>1212</v>
      </c>
      <c r="E2873" s="24" t="s">
        <v>21</v>
      </c>
      <c r="F2873" s="24"/>
      <c r="G2873" s="24"/>
      <c r="H2873" s="24"/>
      <c r="I2873" s="5">
        <v>15</v>
      </c>
      <c r="J2873" s="5"/>
      <c r="K2873" s="13" t="s">
        <v>282</v>
      </c>
      <c r="L2873" s="18"/>
      <c r="M2873" s="24"/>
      <c r="N2873" s="24"/>
      <c r="O2873" s="24"/>
      <c r="P2873" s="33"/>
      <c r="T2873" s="24"/>
      <c r="U2873" s="24"/>
      <c r="V2873" s="24"/>
    </row>
    <row r="2874" spans="1:22" x14ac:dyDescent="0.2">
      <c r="A2874">
        <v>35</v>
      </c>
      <c r="B2874">
        <v>35</v>
      </c>
      <c r="C2874">
        <v>27</v>
      </c>
      <c r="D2874" s="22" t="s">
        <v>1234</v>
      </c>
      <c r="E2874" s="24" t="s">
        <v>24</v>
      </c>
      <c r="F2874" s="24">
        <v>93</v>
      </c>
      <c r="G2874" s="24">
        <v>93</v>
      </c>
      <c r="H2874" s="24">
        <v>73</v>
      </c>
      <c r="I2874" s="5">
        <v>-20</v>
      </c>
      <c r="J2874" s="5"/>
      <c r="L2874" s="18">
        <v>93</v>
      </c>
      <c r="M2874" s="24">
        <v>93</v>
      </c>
      <c r="N2874" s="24">
        <v>70</v>
      </c>
      <c r="O2874" s="24">
        <v>123</v>
      </c>
      <c r="P2874" s="33">
        <f t="shared" si="60"/>
        <v>21.1</v>
      </c>
      <c r="T2874" s="24" t="s">
        <v>372</v>
      </c>
      <c r="U2874" s="24" t="s">
        <v>915</v>
      </c>
      <c r="V2874" t="s">
        <v>879</v>
      </c>
    </row>
    <row r="2875" spans="1:22" x14ac:dyDescent="0.2">
      <c r="A2875">
        <v>36</v>
      </c>
      <c r="B2875">
        <v>36</v>
      </c>
      <c r="C2875">
        <v>28</v>
      </c>
      <c r="D2875" s="22" t="s">
        <v>1249</v>
      </c>
      <c r="E2875" s="24" t="s">
        <v>23</v>
      </c>
      <c r="F2875" s="24">
        <v>92</v>
      </c>
      <c r="G2875" s="24">
        <v>92</v>
      </c>
      <c r="H2875" s="24">
        <v>72</v>
      </c>
      <c r="I2875" s="5">
        <v>30</v>
      </c>
      <c r="J2875" s="5"/>
      <c r="L2875" s="18">
        <v>92</v>
      </c>
      <c r="M2875" s="24">
        <v>92</v>
      </c>
      <c r="N2875" s="24">
        <v>68.900000000000006</v>
      </c>
      <c r="O2875" s="24">
        <v>126</v>
      </c>
      <c r="P2875" s="33">
        <f t="shared" si="60"/>
        <v>20.7</v>
      </c>
      <c r="T2875" s="24" t="s">
        <v>772</v>
      </c>
      <c r="U2875" s="24" t="s">
        <v>703</v>
      </c>
      <c r="V2875" s="24" t="s">
        <v>884</v>
      </c>
    </row>
    <row r="2876" spans="1:22" x14ac:dyDescent="0.2">
      <c r="A2876">
        <v>37</v>
      </c>
      <c r="B2876">
        <v>37</v>
      </c>
      <c r="C2876">
        <v>29</v>
      </c>
      <c r="D2876" s="22" t="s">
        <v>1263</v>
      </c>
      <c r="E2876" s="24" t="s">
        <v>26</v>
      </c>
      <c r="F2876" s="24">
        <v>90</v>
      </c>
      <c r="G2876" s="24">
        <v>90</v>
      </c>
      <c r="H2876" s="24">
        <v>69</v>
      </c>
      <c r="I2876" s="5">
        <v>13</v>
      </c>
      <c r="J2876" s="5"/>
      <c r="L2876" s="18">
        <v>90</v>
      </c>
      <c r="M2876" s="24">
        <v>90</v>
      </c>
      <c r="N2876" s="24">
        <v>70.2</v>
      </c>
      <c r="O2876" s="24">
        <v>128</v>
      </c>
      <c r="P2876" s="33">
        <f t="shared" si="60"/>
        <v>17.5</v>
      </c>
      <c r="T2876" s="24" t="s">
        <v>1135</v>
      </c>
      <c r="U2876" s="24" t="s">
        <v>1019</v>
      </c>
      <c r="V2876" s="24"/>
    </row>
    <row r="2877" spans="1:22" x14ac:dyDescent="0.2">
      <c r="A2877">
        <v>38</v>
      </c>
      <c r="B2877">
        <v>38</v>
      </c>
      <c r="C2877">
        <v>30</v>
      </c>
      <c r="D2877" s="22" t="s">
        <v>1294</v>
      </c>
      <c r="E2877" s="24" t="s">
        <v>492</v>
      </c>
      <c r="F2877" s="24">
        <v>96</v>
      </c>
      <c r="G2877" s="24">
        <v>96</v>
      </c>
      <c r="H2877" s="24">
        <v>77</v>
      </c>
      <c r="I2877" s="5">
        <v>-13.7</v>
      </c>
      <c r="J2877" s="5"/>
      <c r="L2877" s="18">
        <v>96</v>
      </c>
      <c r="M2877" s="24">
        <v>96</v>
      </c>
      <c r="N2877" s="24">
        <v>69.2</v>
      </c>
      <c r="O2877" s="24">
        <v>118</v>
      </c>
      <c r="P2877" s="33">
        <f t="shared" si="60"/>
        <v>25.7</v>
      </c>
      <c r="T2877" s="24" t="s">
        <v>786</v>
      </c>
      <c r="U2877" s="24" t="s">
        <v>962</v>
      </c>
      <c r="V2877" s="24" t="s">
        <v>861</v>
      </c>
    </row>
    <row r="2878" spans="1:22" x14ac:dyDescent="0.2">
      <c r="A2878">
        <v>39</v>
      </c>
      <c r="B2878">
        <v>39</v>
      </c>
      <c r="C2878">
        <v>31</v>
      </c>
      <c r="D2878" s="22" t="s">
        <v>1313</v>
      </c>
      <c r="E2878" s="24" t="s">
        <v>24</v>
      </c>
      <c r="F2878" s="24">
        <v>86</v>
      </c>
      <c r="G2878" s="24">
        <v>86</v>
      </c>
      <c r="H2878" s="24">
        <v>66</v>
      </c>
      <c r="I2878" s="5">
        <v>-5</v>
      </c>
      <c r="J2878" s="5"/>
      <c r="L2878" s="18">
        <v>86</v>
      </c>
      <c r="M2878" s="24">
        <v>86</v>
      </c>
      <c r="N2878" s="24">
        <v>70</v>
      </c>
      <c r="O2878" s="24">
        <v>123</v>
      </c>
      <c r="P2878" s="33">
        <f t="shared" si="60"/>
        <v>14.7</v>
      </c>
      <c r="T2878" s="24" t="s">
        <v>1093</v>
      </c>
      <c r="U2878" s="24" t="s">
        <v>903</v>
      </c>
    </row>
    <row r="2879" spans="1:22" x14ac:dyDescent="0.2">
      <c r="A2879">
        <v>40</v>
      </c>
      <c r="B2879">
        <v>40</v>
      </c>
      <c r="C2879">
        <v>32</v>
      </c>
      <c r="D2879" s="22" t="s">
        <v>1332</v>
      </c>
      <c r="E2879" s="24" t="s">
        <v>23</v>
      </c>
      <c r="F2879" s="24">
        <v>96</v>
      </c>
      <c r="G2879" s="24">
        <v>96</v>
      </c>
      <c r="H2879" s="24">
        <v>76</v>
      </c>
      <c r="I2879" s="5">
        <v>-19.25</v>
      </c>
      <c r="J2879" s="5"/>
      <c r="L2879" s="18">
        <v>96</v>
      </c>
      <c r="M2879" s="24">
        <v>96</v>
      </c>
      <c r="N2879" s="24">
        <v>68.900000000000006</v>
      </c>
      <c r="O2879" s="24">
        <v>126</v>
      </c>
      <c r="P2879" s="33">
        <f t="shared" si="60"/>
        <v>24.3</v>
      </c>
      <c r="T2879" s="24" t="s">
        <v>891</v>
      </c>
      <c r="U2879" s="24" t="s">
        <v>713</v>
      </c>
      <c r="V2879" t="s">
        <v>983</v>
      </c>
    </row>
    <row r="2880" spans="1:22" x14ac:dyDescent="0.2">
      <c r="A2880">
        <v>41</v>
      </c>
      <c r="B2880">
        <v>41</v>
      </c>
      <c r="C2880">
        <v>33</v>
      </c>
      <c r="D2880" s="22" t="s">
        <v>1349</v>
      </c>
      <c r="E2880" s="24" t="s">
        <v>24</v>
      </c>
      <c r="F2880" s="24">
        <v>89</v>
      </c>
      <c r="G2880" s="24">
        <v>89</v>
      </c>
      <c r="H2880" s="24">
        <v>69</v>
      </c>
      <c r="I2880" s="5">
        <v>8.3000000000000007</v>
      </c>
      <c r="J2880" s="5"/>
      <c r="L2880" s="18">
        <v>89</v>
      </c>
      <c r="M2880" s="24">
        <v>89</v>
      </c>
      <c r="N2880" s="24">
        <v>70</v>
      </c>
      <c r="O2880" s="24">
        <v>123</v>
      </c>
      <c r="P2880" s="33">
        <f t="shared" si="60"/>
        <v>17.5</v>
      </c>
      <c r="T2880" s="24" t="s">
        <v>960</v>
      </c>
      <c r="U2880" s="24" t="s">
        <v>1059</v>
      </c>
      <c r="V2880" t="s">
        <v>1352</v>
      </c>
    </row>
    <row r="2881" spans="1:23" x14ac:dyDescent="0.2">
      <c r="A2881">
        <v>42</v>
      </c>
      <c r="B2881">
        <v>42</v>
      </c>
      <c r="C2881">
        <v>34</v>
      </c>
      <c r="D2881" s="22" t="s">
        <v>1363</v>
      </c>
      <c r="E2881" s="24" t="s">
        <v>492</v>
      </c>
      <c r="F2881" s="24">
        <v>97</v>
      </c>
      <c r="G2881" s="24">
        <v>97</v>
      </c>
      <c r="H2881" s="24">
        <v>78</v>
      </c>
      <c r="I2881" s="5">
        <v>-16.75</v>
      </c>
      <c r="J2881" s="5"/>
      <c r="L2881" s="18">
        <v>97</v>
      </c>
      <c r="M2881" s="24">
        <v>97</v>
      </c>
      <c r="N2881" s="24">
        <v>69.2</v>
      </c>
      <c r="O2881" s="24">
        <v>118</v>
      </c>
      <c r="P2881" s="33">
        <f t="shared" si="60"/>
        <v>26.6</v>
      </c>
      <c r="T2881" s="24" t="s">
        <v>1217</v>
      </c>
      <c r="U2881" s="24" t="s">
        <v>925</v>
      </c>
      <c r="V2881" t="s">
        <v>883</v>
      </c>
      <c r="W2881" t="s">
        <v>1036</v>
      </c>
    </row>
    <row r="2882" spans="1:23" x14ac:dyDescent="0.2">
      <c r="A2882">
        <v>43</v>
      </c>
      <c r="B2882">
        <v>43</v>
      </c>
      <c r="D2882" s="22" t="s">
        <v>1370</v>
      </c>
      <c r="E2882" s="24" t="s">
        <v>24</v>
      </c>
      <c r="F2882" s="24">
        <v>91</v>
      </c>
      <c r="G2882" s="24">
        <v>91</v>
      </c>
      <c r="H2882" s="24"/>
      <c r="I2882" s="5">
        <v>13</v>
      </c>
      <c r="J2882" s="5"/>
      <c r="L2882" s="18"/>
      <c r="M2882" s="24"/>
      <c r="N2882" s="24"/>
      <c r="O2882" s="24"/>
      <c r="P2882" s="33"/>
      <c r="T2882" s="24" t="s">
        <v>1124</v>
      </c>
      <c r="U2882" s="24" t="s">
        <v>718</v>
      </c>
    </row>
    <row r="2883" spans="1:23" x14ac:dyDescent="0.2">
      <c r="A2883">
        <v>44</v>
      </c>
      <c r="B2883">
        <v>44</v>
      </c>
      <c r="D2883" s="22" t="s">
        <v>1378</v>
      </c>
      <c r="E2883" s="24" t="s">
        <v>23</v>
      </c>
      <c r="F2883" s="24">
        <v>95</v>
      </c>
      <c r="G2883" s="24">
        <v>95</v>
      </c>
      <c r="H2883" s="24"/>
      <c r="I2883" s="5">
        <v>13.4</v>
      </c>
      <c r="J2883" s="5"/>
      <c r="L2883" s="18"/>
      <c r="M2883" s="24"/>
      <c r="N2883" s="24"/>
      <c r="O2883" s="24"/>
      <c r="P2883" s="33"/>
      <c r="T2883" s="24" t="s">
        <v>1151</v>
      </c>
      <c r="U2883" s="24" t="s">
        <v>733</v>
      </c>
      <c r="V2883" t="s">
        <v>725</v>
      </c>
    </row>
    <row r="2884" spans="1:23" x14ac:dyDescent="0.2">
      <c r="A2884">
        <v>45</v>
      </c>
      <c r="B2884">
        <v>45</v>
      </c>
      <c r="D2884" s="22" t="s">
        <v>1392</v>
      </c>
      <c r="E2884" s="24" t="s">
        <v>24</v>
      </c>
      <c r="F2884" s="24">
        <v>83</v>
      </c>
      <c r="G2884" s="24">
        <v>83</v>
      </c>
      <c r="H2884" s="24"/>
      <c r="I2884" s="5">
        <v>54.5</v>
      </c>
      <c r="J2884" s="5"/>
      <c r="K2884" s="29" t="s">
        <v>104</v>
      </c>
      <c r="L2884" s="18"/>
      <c r="M2884" s="24"/>
      <c r="N2884" s="24"/>
      <c r="O2884" s="24"/>
      <c r="P2884" s="33"/>
      <c r="T2884" s="24" t="s">
        <v>1218</v>
      </c>
      <c r="U2884" s="24" t="s">
        <v>963</v>
      </c>
      <c r="V2884" s="24" t="s">
        <v>1004</v>
      </c>
    </row>
    <row r="2885" spans="1:23" x14ac:dyDescent="0.2">
      <c r="D2885" s="22"/>
      <c r="E2885" s="24"/>
      <c r="F2885" s="24"/>
      <c r="G2885" s="24"/>
      <c r="H2885" s="24"/>
      <c r="I2885" s="5"/>
      <c r="J2885" s="5"/>
      <c r="L2885" s="18"/>
      <c r="M2885" s="24"/>
      <c r="N2885" s="24"/>
      <c r="O2885" s="24"/>
      <c r="P2885" s="33"/>
      <c r="T2885" s="24"/>
      <c r="U2885" s="24"/>
      <c r="V2885" s="24"/>
    </row>
    <row r="2886" spans="1:23" x14ac:dyDescent="0.2">
      <c r="D2886" s="22"/>
      <c r="E2886" s="24"/>
      <c r="F2886" s="24"/>
      <c r="G2886" s="24"/>
      <c r="H2886" s="24"/>
      <c r="I2886" s="5"/>
      <c r="J2886" s="4"/>
      <c r="L2886" s="18"/>
      <c r="M2886" s="24"/>
      <c r="N2886" s="24"/>
      <c r="O2886" s="24"/>
      <c r="P2886" s="33"/>
      <c r="T2886" s="24"/>
      <c r="U2886" s="24"/>
      <c r="V2886" s="24"/>
    </row>
    <row r="2887" spans="1:23" x14ac:dyDescent="0.2">
      <c r="D2887" s="22"/>
      <c r="E2887" s="24"/>
      <c r="F2887" s="24"/>
      <c r="G2887" s="24"/>
      <c r="H2887" s="24"/>
      <c r="I2887" s="5"/>
      <c r="J2887" s="5"/>
      <c r="L2887" s="18"/>
      <c r="M2887" s="24"/>
      <c r="N2887" s="24"/>
      <c r="O2887" s="24"/>
      <c r="P2887" s="33"/>
      <c r="T2887" s="24"/>
      <c r="U2887" s="24"/>
      <c r="V2887" s="24"/>
    </row>
    <row r="2888" spans="1:23" x14ac:dyDescent="0.2">
      <c r="D2888" s="22"/>
      <c r="E2888" s="24"/>
      <c r="F2888" s="24"/>
      <c r="G2888" s="24"/>
      <c r="H2888" s="24"/>
      <c r="I2888" s="5"/>
      <c r="J2888" s="5"/>
      <c r="K2888" s="29"/>
      <c r="L2888" s="18"/>
      <c r="M2888" s="24"/>
      <c r="N2888" s="24"/>
      <c r="O2888" s="24"/>
      <c r="P2888" s="33"/>
      <c r="T2888" s="24"/>
      <c r="U2888" s="24"/>
      <c r="V2888" s="24"/>
    </row>
    <row r="2889" spans="1:23" x14ac:dyDescent="0.2">
      <c r="D2889" s="22"/>
      <c r="E2889" s="24"/>
      <c r="F2889" s="24"/>
      <c r="G2889" s="24"/>
      <c r="H2889" s="24"/>
      <c r="I2889" s="5"/>
      <c r="J2889" s="5"/>
      <c r="L2889" s="18"/>
      <c r="P2889" s="33"/>
      <c r="T2889" s="24"/>
      <c r="U2889" s="24"/>
      <c r="V2889" s="24"/>
      <c r="W2889" s="24"/>
    </row>
    <row r="2890" spans="1:23" x14ac:dyDescent="0.2">
      <c r="D2890" s="22"/>
      <c r="E2890" s="24"/>
      <c r="F2890" s="24"/>
      <c r="G2890" s="24"/>
      <c r="H2890" s="24"/>
      <c r="I2890" s="5"/>
      <c r="J2890" s="5"/>
      <c r="L2890" s="18"/>
      <c r="P2890" s="33"/>
      <c r="T2890" s="24"/>
      <c r="U2890" s="24"/>
    </row>
    <row r="2891" spans="1:23" x14ac:dyDescent="0.2">
      <c r="D2891" s="22"/>
      <c r="E2891" s="24"/>
      <c r="F2891" s="24"/>
      <c r="G2891" s="24"/>
      <c r="H2891" s="24"/>
      <c r="I2891" s="5"/>
      <c r="J2891" s="5"/>
      <c r="L2891" s="18"/>
      <c r="P2891" s="33"/>
      <c r="T2891" s="24"/>
      <c r="U2891" s="24"/>
    </row>
    <row r="2892" spans="1:23" x14ac:dyDescent="0.2">
      <c r="D2892" s="22"/>
      <c r="E2892" s="24"/>
      <c r="F2892" s="24"/>
      <c r="G2892" s="24"/>
      <c r="H2892" s="24"/>
      <c r="I2892" s="5"/>
      <c r="J2892" s="5"/>
      <c r="L2892" s="18"/>
      <c r="P2892" s="33"/>
      <c r="T2892" s="24"/>
      <c r="U2892" s="24"/>
    </row>
    <row r="2893" spans="1:23" x14ac:dyDescent="0.2">
      <c r="D2893" s="22"/>
      <c r="E2893" s="24"/>
      <c r="F2893" s="24"/>
      <c r="G2893" s="24"/>
      <c r="H2893" s="24"/>
      <c r="I2893" s="5"/>
      <c r="J2893" s="5"/>
      <c r="L2893" s="18"/>
      <c r="P2893" s="33"/>
      <c r="T2893" s="24"/>
      <c r="U2893" s="24"/>
    </row>
    <row r="2894" spans="1:23" x14ac:dyDescent="0.2">
      <c r="D2894" s="22"/>
      <c r="E2894" s="24"/>
      <c r="F2894" s="24"/>
      <c r="G2894" s="24"/>
      <c r="I2894" s="5"/>
      <c r="J2894" s="5"/>
      <c r="L2894" s="18"/>
      <c r="P2894" s="33"/>
      <c r="T2894" s="24"/>
      <c r="U2894" s="24"/>
    </row>
    <row r="2895" spans="1:23" x14ac:dyDescent="0.2">
      <c r="D2895" s="22"/>
      <c r="E2895" s="24"/>
      <c r="F2895" s="24"/>
      <c r="G2895" s="24"/>
      <c r="H2895" s="24"/>
      <c r="I2895" s="5"/>
      <c r="J2895" s="5"/>
      <c r="L2895" s="18"/>
      <c r="P2895" s="33"/>
      <c r="T2895" s="24"/>
      <c r="U2895" s="24"/>
    </row>
    <row r="2896" spans="1:23" x14ac:dyDescent="0.2">
      <c r="D2896" s="22"/>
      <c r="E2896" s="24"/>
      <c r="I2896" s="5"/>
      <c r="J2896" s="5"/>
      <c r="T2896" s="24"/>
      <c r="U2896" s="24"/>
    </row>
    <row r="2897" spans="1:22" x14ac:dyDescent="0.2">
      <c r="D2897" s="22"/>
      <c r="E2897" s="24"/>
      <c r="F2897" s="24"/>
      <c r="G2897" s="24"/>
      <c r="H2897" s="24"/>
      <c r="I2897" s="5"/>
      <c r="J2897" s="5"/>
      <c r="L2897" s="18"/>
      <c r="P2897" s="33"/>
      <c r="T2897" s="24"/>
      <c r="U2897" s="24"/>
    </row>
    <row r="2898" spans="1:22" x14ac:dyDescent="0.2">
      <c r="D2898" s="22"/>
      <c r="E2898" s="24"/>
      <c r="F2898" s="24"/>
      <c r="G2898" s="24"/>
      <c r="H2898" s="24"/>
      <c r="I2898" s="5"/>
      <c r="J2898" s="5"/>
      <c r="L2898" s="18"/>
      <c r="P2898" s="33"/>
      <c r="T2898" s="24"/>
      <c r="U2898" s="24"/>
      <c r="V2898" s="24"/>
    </row>
    <row r="2899" spans="1:22" x14ac:dyDescent="0.2">
      <c r="D2899" s="22"/>
      <c r="E2899" s="24"/>
      <c r="I2899" s="5"/>
      <c r="J2899" s="5"/>
      <c r="K2899" s="29"/>
      <c r="T2899" s="24"/>
      <c r="U2899" s="24"/>
      <c r="V2899" s="24"/>
    </row>
    <row r="2900" spans="1:22" x14ac:dyDescent="0.2">
      <c r="D2900" s="22"/>
      <c r="E2900" s="24"/>
      <c r="F2900" s="24"/>
      <c r="G2900" s="24"/>
      <c r="H2900" s="24"/>
      <c r="I2900" s="5"/>
      <c r="J2900" s="5"/>
      <c r="L2900" s="18"/>
      <c r="P2900" s="33"/>
    </row>
    <row r="2901" spans="1:22" x14ac:dyDescent="0.2">
      <c r="D2901" s="22"/>
      <c r="E2901" s="24"/>
      <c r="F2901" s="24"/>
      <c r="G2901" s="24"/>
      <c r="H2901" s="24"/>
      <c r="I2901" s="5"/>
      <c r="J2901" s="5"/>
      <c r="L2901" s="18"/>
      <c r="P2901" s="33"/>
      <c r="T2901" s="24"/>
      <c r="U2901" s="24"/>
      <c r="V2901" s="24"/>
    </row>
    <row r="2902" spans="1:22" x14ac:dyDescent="0.2">
      <c r="D2902" s="22"/>
      <c r="E2902" s="24"/>
      <c r="F2902" s="24"/>
      <c r="G2902" s="24"/>
      <c r="I2902" s="5"/>
      <c r="J2902" s="5"/>
      <c r="T2902" s="24"/>
      <c r="U2902" s="24"/>
      <c r="V2902" s="24"/>
    </row>
    <row r="2903" spans="1:22" x14ac:dyDescent="0.2">
      <c r="D2903" s="22"/>
      <c r="E2903" s="24"/>
      <c r="F2903" s="24"/>
      <c r="G2903" s="24"/>
      <c r="I2903" s="5"/>
      <c r="J2903" s="5"/>
      <c r="T2903" s="24"/>
      <c r="U2903" s="24"/>
    </row>
    <row r="2904" spans="1:22" x14ac:dyDescent="0.2">
      <c r="D2904" s="22"/>
      <c r="E2904" s="24"/>
      <c r="F2904" s="24"/>
      <c r="G2904" s="24"/>
      <c r="I2904" s="5"/>
      <c r="J2904" s="5"/>
      <c r="T2904" s="24"/>
      <c r="U2904" s="24"/>
    </row>
    <row r="2905" spans="1:22" x14ac:dyDescent="0.2">
      <c r="D2905" s="22"/>
      <c r="E2905" s="24"/>
      <c r="F2905" s="24"/>
      <c r="G2905" s="24"/>
      <c r="I2905" s="5"/>
      <c r="J2905" s="5"/>
    </row>
    <row r="2906" spans="1:22" x14ac:dyDescent="0.2">
      <c r="D2906" s="22"/>
      <c r="E2906" s="24"/>
      <c r="F2906" s="24"/>
      <c r="G2906" s="24"/>
      <c r="I2906" s="5"/>
      <c r="J2906" s="5"/>
    </row>
    <row r="2907" spans="1:22" x14ac:dyDescent="0.2">
      <c r="D2907" s="22"/>
      <c r="E2907" s="24"/>
      <c r="F2907" s="24"/>
      <c r="G2907" s="24"/>
      <c r="I2907" s="5"/>
      <c r="J2907" s="5"/>
    </row>
    <row r="2908" spans="1:22" x14ac:dyDescent="0.2">
      <c r="I2908" s="5"/>
      <c r="J2908" s="5"/>
      <c r="T2908" s="24"/>
      <c r="U2908" s="24"/>
    </row>
    <row r="2909" spans="1:22" x14ac:dyDescent="0.2">
      <c r="I2909" s="5"/>
      <c r="J2909" s="5"/>
      <c r="T2909" s="24"/>
      <c r="U2909" s="24"/>
    </row>
    <row r="2910" spans="1:22" x14ac:dyDescent="0.2">
      <c r="A2910">
        <f>COUNT(A2819:A2907)</f>
        <v>45</v>
      </c>
      <c r="B2910">
        <f>COUNT(B2819:B2907)</f>
        <v>45</v>
      </c>
      <c r="C2910">
        <f>COUNT(C2819:C2907)</f>
        <v>34</v>
      </c>
      <c r="F2910">
        <f>AVERAGE(F2819:F2907)</f>
        <v>95.222222222222229</v>
      </c>
      <c r="G2910">
        <f>AVERAGE(G2819:G2907)</f>
        <v>94.6</v>
      </c>
      <c r="H2910">
        <f>AVERAGE(H2819:H2907)</f>
        <v>75.088235294117652</v>
      </c>
      <c r="I2910" s="5">
        <f>SUM(I2816:I2907)</f>
        <v>-139.99999999999994</v>
      </c>
      <c r="J2910" s="4">
        <f>SUM(J2816:J2907)</f>
        <v>7</v>
      </c>
      <c r="P2910" s="4">
        <f>SUM(Q2819:Q2828)</f>
        <v>182.09999999999997</v>
      </c>
      <c r="Q2910" s="4">
        <f>(P2910*0.096)-0.05</f>
        <v>17.431599999999996</v>
      </c>
      <c r="T2910" s="24"/>
      <c r="U2910" s="24"/>
    </row>
    <row r="2911" spans="1:22" ht="18" x14ac:dyDescent="0.25">
      <c r="A2911" s="3" t="s">
        <v>203</v>
      </c>
      <c r="C2911" s="11" t="s">
        <v>204</v>
      </c>
      <c r="D2911">
        <v>5807496</v>
      </c>
      <c r="T2911" s="24"/>
      <c r="U2911" s="24"/>
    </row>
    <row r="2912" spans="1:22" x14ac:dyDescent="0.2">
      <c r="A2912" t="s">
        <v>2</v>
      </c>
      <c r="D2912" s="4">
        <v>163.19999999999999</v>
      </c>
      <c r="E2912" t="s">
        <v>3</v>
      </c>
      <c r="F2912" s="4">
        <f>TRUNC(D2912*0.096,1)</f>
        <v>15.6</v>
      </c>
      <c r="H2912" s="4">
        <f>P3010</f>
        <v>181.6</v>
      </c>
      <c r="T2912" s="24"/>
      <c r="U2912" s="24"/>
    </row>
    <row r="2913" spans="1:21" x14ac:dyDescent="0.2">
      <c r="A2913" t="s">
        <v>4</v>
      </c>
      <c r="D2913" s="4">
        <v>181.6</v>
      </c>
      <c r="E2913" t="s">
        <v>5</v>
      </c>
      <c r="F2913" s="4">
        <f>TRUNC(D2913*0.096,1)</f>
        <v>17.399999999999999</v>
      </c>
      <c r="T2913" s="24"/>
      <c r="U2913" s="24"/>
    </row>
    <row r="2914" spans="1:21" x14ac:dyDescent="0.2">
      <c r="A2914" s="1" t="s">
        <v>9</v>
      </c>
      <c r="B2914" s="1" t="s">
        <v>6</v>
      </c>
      <c r="C2914" s="1" t="s">
        <v>7</v>
      </c>
      <c r="D2914" s="1" t="s">
        <v>10</v>
      </c>
      <c r="E2914" s="1" t="s">
        <v>11</v>
      </c>
      <c r="F2914" s="1" t="s">
        <v>12</v>
      </c>
      <c r="G2914" s="1" t="s">
        <v>13</v>
      </c>
      <c r="H2914" s="1" t="s">
        <v>7</v>
      </c>
      <c r="I2914" s="1" t="s">
        <v>14</v>
      </c>
      <c r="J2914" s="1" t="s">
        <v>258</v>
      </c>
      <c r="K2914" s="14" t="s">
        <v>125</v>
      </c>
      <c r="L2914" s="14" t="s">
        <v>12</v>
      </c>
      <c r="M2914" s="1" t="s">
        <v>13</v>
      </c>
      <c r="N2914" s="1" t="s">
        <v>15</v>
      </c>
      <c r="O2914" s="1" t="s">
        <v>16</v>
      </c>
      <c r="P2914" s="1" t="s">
        <v>18</v>
      </c>
      <c r="Q2914" s="1" t="s">
        <v>225</v>
      </c>
      <c r="R2914" s="1" t="s">
        <v>334</v>
      </c>
      <c r="S2914" s="1" t="s">
        <v>335</v>
      </c>
      <c r="T2914" s="24"/>
      <c r="U2914" s="24"/>
    </row>
    <row r="2915" spans="1:21" x14ac:dyDescent="0.2">
      <c r="T2915" s="24"/>
      <c r="U2915" s="24"/>
    </row>
    <row r="2916" spans="1:21" x14ac:dyDescent="0.2">
      <c r="D2916" s="2"/>
      <c r="E2916" t="s">
        <v>20</v>
      </c>
      <c r="I2916" s="5">
        <v>0</v>
      </c>
      <c r="J2916" s="5"/>
      <c r="K2916" s="14"/>
      <c r="T2916" s="24"/>
      <c r="U2916" s="24"/>
    </row>
    <row r="2917" spans="1:21" x14ac:dyDescent="0.2">
      <c r="E2917" t="s">
        <v>21</v>
      </c>
      <c r="I2917" s="5">
        <v>-12</v>
      </c>
      <c r="J2917" s="5"/>
      <c r="T2917" s="24"/>
      <c r="U2917" s="24"/>
    </row>
    <row r="2918" spans="1:21" x14ac:dyDescent="0.2">
      <c r="D2918" s="2"/>
      <c r="E2918" t="s">
        <v>22</v>
      </c>
      <c r="I2918" s="5">
        <v>-15</v>
      </c>
      <c r="J2918" s="5"/>
      <c r="L2918" s="4"/>
    </row>
    <row r="2919" spans="1:21" x14ac:dyDescent="0.2">
      <c r="D2919" s="22" t="s">
        <v>572</v>
      </c>
      <c r="E2919" s="24" t="s">
        <v>587</v>
      </c>
      <c r="F2919" s="24"/>
      <c r="G2919" s="24"/>
      <c r="H2919" s="24"/>
      <c r="I2919" s="5"/>
      <c r="J2919" s="5"/>
      <c r="L2919" s="34">
        <v>95</v>
      </c>
      <c r="M2919" s="24">
        <v>95</v>
      </c>
      <c r="N2919" s="24">
        <v>70.099999999999994</v>
      </c>
      <c r="O2919" s="24">
        <v>126</v>
      </c>
      <c r="P2919" s="33">
        <f t="shared" ref="P2919:P2955" si="61">ROUND(((M2919-N2919)*113/O2919),1)</f>
        <v>22.3</v>
      </c>
      <c r="Q2919" s="32">
        <v>13.4</v>
      </c>
    </row>
    <row r="2920" spans="1:21" x14ac:dyDescent="0.2">
      <c r="D2920" s="22" t="s">
        <v>574</v>
      </c>
      <c r="E2920" s="24" t="s">
        <v>99</v>
      </c>
      <c r="F2920" s="24"/>
      <c r="G2920" s="24"/>
      <c r="H2920" s="24"/>
      <c r="I2920" s="5"/>
      <c r="J2920" s="5"/>
      <c r="L2920" s="34">
        <v>99</v>
      </c>
      <c r="M2920" s="24">
        <v>99</v>
      </c>
      <c r="N2920" s="24">
        <v>71.099999999999994</v>
      </c>
      <c r="O2920" s="24">
        <v>131</v>
      </c>
      <c r="P2920" s="33">
        <f t="shared" si="61"/>
        <v>24.1</v>
      </c>
      <c r="Q2920" s="32">
        <v>16.600000000000001</v>
      </c>
    </row>
    <row r="2921" spans="1:21" x14ac:dyDescent="0.2">
      <c r="D2921" s="22" t="s">
        <v>595</v>
      </c>
      <c r="E2921" s="24" t="s">
        <v>23</v>
      </c>
      <c r="F2921" s="24"/>
      <c r="G2921" s="24"/>
      <c r="H2921" s="24"/>
      <c r="I2921" s="5"/>
      <c r="J2921" s="4"/>
      <c r="L2921" s="34">
        <v>88</v>
      </c>
      <c r="M2921" s="24">
        <v>87</v>
      </c>
      <c r="N2921" s="24">
        <v>68.900000000000006</v>
      </c>
      <c r="O2921" s="24">
        <v>120</v>
      </c>
      <c r="P2921" s="33">
        <f t="shared" si="61"/>
        <v>17</v>
      </c>
      <c r="Q2921" s="4">
        <v>17.100000000000001</v>
      </c>
    </row>
    <row r="2922" spans="1:21" x14ac:dyDescent="0.2">
      <c r="D2922" s="22" t="s">
        <v>606</v>
      </c>
      <c r="E2922" s="24" t="s">
        <v>185</v>
      </c>
      <c r="F2922" s="24"/>
      <c r="G2922" s="24"/>
      <c r="H2922" s="24"/>
      <c r="I2922" s="5"/>
      <c r="J2922" s="4"/>
      <c r="L2922" s="34">
        <v>93</v>
      </c>
      <c r="M2922" s="24">
        <v>92</v>
      </c>
      <c r="N2922" s="24">
        <v>69</v>
      </c>
      <c r="O2922" s="24">
        <v>123</v>
      </c>
      <c r="P2922" s="33">
        <f t="shared" si="61"/>
        <v>21.1</v>
      </c>
      <c r="Q2922" s="32">
        <v>18.2</v>
      </c>
    </row>
    <row r="2923" spans="1:21" x14ac:dyDescent="0.2">
      <c r="D2923" s="22" t="s">
        <v>609</v>
      </c>
      <c r="E2923" s="24" t="s">
        <v>23</v>
      </c>
      <c r="F2923" s="24"/>
      <c r="G2923" s="24"/>
      <c r="H2923" s="24"/>
      <c r="I2923" s="5"/>
      <c r="J2923" s="4"/>
      <c r="L2923" s="34">
        <v>89</v>
      </c>
      <c r="M2923" s="24">
        <v>89</v>
      </c>
      <c r="N2923" s="24">
        <v>68.900000000000006</v>
      </c>
      <c r="O2923" s="24">
        <v>120</v>
      </c>
      <c r="P2923" s="33">
        <f t="shared" si="61"/>
        <v>18.899999999999999</v>
      </c>
      <c r="Q2923" s="32">
        <v>18.399999999999999</v>
      </c>
    </row>
    <row r="2924" spans="1:21" x14ac:dyDescent="0.2">
      <c r="D2924" s="22" t="s">
        <v>613</v>
      </c>
      <c r="E2924" s="24" t="s">
        <v>26</v>
      </c>
      <c r="F2924" s="24"/>
      <c r="G2924" s="24"/>
      <c r="H2924" s="24"/>
      <c r="I2924" s="5"/>
      <c r="J2924" s="4"/>
      <c r="K2924" s="29"/>
      <c r="L2924" s="34">
        <v>93</v>
      </c>
      <c r="M2924" s="24">
        <v>90</v>
      </c>
      <c r="N2924" s="24">
        <v>70.2</v>
      </c>
      <c r="O2924" s="24">
        <v>128</v>
      </c>
      <c r="P2924" s="33">
        <f t="shared" si="61"/>
        <v>17.5</v>
      </c>
      <c r="Q2924" s="32">
        <v>18.600000000000001</v>
      </c>
    </row>
    <row r="2925" spans="1:21" x14ac:dyDescent="0.2">
      <c r="D2925" s="22" t="s">
        <v>617</v>
      </c>
      <c r="E2925" s="24" t="s">
        <v>30</v>
      </c>
      <c r="F2925" s="24"/>
      <c r="G2925" s="24"/>
      <c r="H2925" s="24"/>
      <c r="I2925" s="5"/>
      <c r="J2925" s="4"/>
      <c r="K2925" s="29"/>
      <c r="L2925" s="34">
        <v>95</v>
      </c>
      <c r="M2925" s="24">
        <v>94</v>
      </c>
      <c r="N2925" s="24">
        <v>69.099999999999994</v>
      </c>
      <c r="O2925" s="24">
        <v>122</v>
      </c>
      <c r="P2925" s="33">
        <f t="shared" si="61"/>
        <v>23.1</v>
      </c>
      <c r="Q2925" s="32">
        <v>18.899999999999999</v>
      </c>
    </row>
    <row r="2926" spans="1:21" x14ac:dyDescent="0.2">
      <c r="D2926" s="22" t="s">
        <v>618</v>
      </c>
      <c r="E2926" s="24" t="s">
        <v>23</v>
      </c>
      <c r="F2926" s="24"/>
      <c r="G2926" s="24"/>
      <c r="H2926" s="24"/>
      <c r="I2926" s="5"/>
      <c r="J2926" s="4"/>
      <c r="K2926" s="15"/>
      <c r="L2926" s="34">
        <v>83</v>
      </c>
      <c r="M2926" s="24">
        <v>83</v>
      </c>
      <c r="N2926" s="24">
        <v>68.900000000000006</v>
      </c>
      <c r="O2926" s="24">
        <v>120</v>
      </c>
      <c r="P2926" s="33">
        <f t="shared" si="61"/>
        <v>13.3</v>
      </c>
      <c r="Q2926" s="4">
        <v>19.3</v>
      </c>
    </row>
    <row r="2927" spans="1:21" x14ac:dyDescent="0.2">
      <c r="D2927" s="22" t="s">
        <v>638</v>
      </c>
      <c r="E2927" s="24" t="s">
        <v>26</v>
      </c>
      <c r="F2927" s="24"/>
      <c r="G2927" s="24"/>
      <c r="H2927" s="24"/>
      <c r="I2927" s="5"/>
      <c r="J2927" s="4"/>
      <c r="K2927" s="15"/>
      <c r="L2927" s="34">
        <v>91</v>
      </c>
      <c r="M2927" s="24">
        <v>89</v>
      </c>
      <c r="N2927" s="24">
        <v>70.2</v>
      </c>
      <c r="O2927" s="24">
        <v>128</v>
      </c>
      <c r="P2927" s="33">
        <f t="shared" si="61"/>
        <v>16.600000000000001</v>
      </c>
      <c r="Q2927" s="32">
        <v>20.100000000000001</v>
      </c>
    </row>
    <row r="2928" spans="1:21" x14ac:dyDescent="0.2">
      <c r="D2928" s="22" t="s">
        <v>639</v>
      </c>
      <c r="E2928" s="24" t="s">
        <v>185</v>
      </c>
      <c r="F2928" s="24"/>
      <c r="G2928" s="24"/>
      <c r="H2928" s="24"/>
      <c r="I2928" s="5"/>
      <c r="J2928" s="4"/>
      <c r="L2928" s="34">
        <v>81</v>
      </c>
      <c r="M2928" s="24">
        <v>81</v>
      </c>
      <c r="N2928" s="24">
        <v>69</v>
      </c>
      <c r="O2928" s="24">
        <v>123</v>
      </c>
      <c r="P2928" s="33">
        <f t="shared" si="61"/>
        <v>11</v>
      </c>
      <c r="Q2928" s="32">
        <v>21</v>
      </c>
    </row>
    <row r="2929" spans="1:23" x14ac:dyDescent="0.2">
      <c r="D2929" s="22" t="s">
        <v>640</v>
      </c>
      <c r="E2929" s="24" t="s">
        <v>407</v>
      </c>
      <c r="F2929" s="24"/>
      <c r="G2929" s="24"/>
      <c r="H2929" s="24"/>
      <c r="I2929" s="5"/>
      <c r="J2929" s="5"/>
      <c r="L2929" s="34">
        <v>103</v>
      </c>
      <c r="M2929" s="24">
        <v>99</v>
      </c>
      <c r="N2929" s="24">
        <v>69.7</v>
      </c>
      <c r="O2929" s="24">
        <v>127</v>
      </c>
      <c r="P2929" s="33">
        <f t="shared" si="61"/>
        <v>26.1</v>
      </c>
      <c r="Q2929" s="32">
        <v>21.9</v>
      </c>
    </row>
    <row r="2930" spans="1:23" x14ac:dyDescent="0.2">
      <c r="D2930" s="22" t="s">
        <v>641</v>
      </c>
      <c r="E2930" s="24" t="s">
        <v>407</v>
      </c>
      <c r="F2930" s="24"/>
      <c r="G2930" s="24"/>
      <c r="H2930" s="24"/>
      <c r="I2930" s="5"/>
      <c r="J2930" s="5"/>
      <c r="L2930" s="34">
        <v>100</v>
      </c>
      <c r="M2930" s="24">
        <v>97</v>
      </c>
      <c r="N2930" s="24">
        <v>69.7</v>
      </c>
      <c r="O2930" s="24">
        <v>127</v>
      </c>
      <c r="P2930" s="33">
        <f t="shared" si="61"/>
        <v>24.3</v>
      </c>
      <c r="Q2930" s="32">
        <v>21.9</v>
      </c>
    </row>
    <row r="2931" spans="1:23" x14ac:dyDescent="0.2">
      <c r="D2931" s="22" t="s">
        <v>644</v>
      </c>
      <c r="E2931" s="24" t="s">
        <v>492</v>
      </c>
      <c r="F2931" s="24"/>
      <c r="G2931" s="24"/>
      <c r="H2931" s="24"/>
      <c r="I2931" s="5"/>
      <c r="J2931" s="4"/>
      <c r="L2931" s="36">
        <v>84</v>
      </c>
      <c r="M2931" s="24">
        <v>84</v>
      </c>
      <c r="N2931" s="24">
        <v>69.2</v>
      </c>
      <c r="O2931" s="24">
        <v>118</v>
      </c>
      <c r="P2931" s="33">
        <f t="shared" si="61"/>
        <v>14.2</v>
      </c>
      <c r="Q2931" s="32">
        <v>23</v>
      </c>
    </row>
    <row r="2932" spans="1:23" x14ac:dyDescent="0.2">
      <c r="D2932" s="22" t="s">
        <v>654</v>
      </c>
      <c r="E2932" s="24" t="s">
        <v>26</v>
      </c>
      <c r="F2932" s="24"/>
      <c r="G2932" s="24"/>
      <c r="H2932" s="24"/>
      <c r="I2932" s="5"/>
      <c r="J2932" s="4"/>
      <c r="L2932" s="34">
        <v>93</v>
      </c>
      <c r="M2932" s="24">
        <v>91</v>
      </c>
      <c r="N2932" s="24">
        <v>70</v>
      </c>
      <c r="O2932" s="24">
        <v>128</v>
      </c>
      <c r="P2932" s="33">
        <f t="shared" si="61"/>
        <v>18.5</v>
      </c>
      <c r="Q2932" s="32">
        <v>23.4</v>
      </c>
    </row>
    <row r="2933" spans="1:23" x14ac:dyDescent="0.2">
      <c r="D2933" s="22" t="s">
        <v>671</v>
      </c>
      <c r="E2933" s="24" t="s">
        <v>219</v>
      </c>
      <c r="F2933" s="24"/>
      <c r="G2933" s="24"/>
      <c r="H2933" s="24"/>
      <c r="I2933" s="5"/>
      <c r="J2933" s="5"/>
      <c r="K2933" s="15"/>
      <c r="L2933" s="34">
        <v>96</v>
      </c>
      <c r="M2933" s="24">
        <v>95</v>
      </c>
      <c r="N2933" s="24">
        <v>68.8</v>
      </c>
      <c r="O2933" s="24">
        <v>122</v>
      </c>
      <c r="P2933" s="33">
        <f t="shared" si="61"/>
        <v>24.3</v>
      </c>
      <c r="Q2933" s="4">
        <v>26.6</v>
      </c>
    </row>
    <row r="2934" spans="1:23" x14ac:dyDescent="0.2">
      <c r="D2934" s="22" t="s">
        <v>670</v>
      </c>
      <c r="E2934" s="24" t="s">
        <v>215</v>
      </c>
      <c r="F2934" s="24"/>
      <c r="G2934" s="24"/>
      <c r="H2934" s="24"/>
      <c r="I2934" s="5"/>
      <c r="J2934" s="5"/>
      <c r="L2934" s="34">
        <v>97</v>
      </c>
      <c r="M2934" s="24">
        <v>95</v>
      </c>
      <c r="N2934" s="24">
        <v>68</v>
      </c>
      <c r="O2934" s="24">
        <v>118</v>
      </c>
      <c r="P2934" s="33">
        <f t="shared" si="61"/>
        <v>25.9</v>
      </c>
      <c r="Q2934" s="4">
        <v>27</v>
      </c>
    </row>
    <row r="2935" spans="1:23" x14ac:dyDescent="0.2">
      <c r="D2935" s="22" t="s">
        <v>674</v>
      </c>
      <c r="E2935" s="24" t="s">
        <v>215</v>
      </c>
      <c r="F2935" s="24"/>
      <c r="G2935" s="24"/>
      <c r="H2935" s="24"/>
      <c r="I2935" s="5"/>
      <c r="J2935" s="5"/>
      <c r="L2935" s="34">
        <v>92</v>
      </c>
      <c r="M2935" s="24">
        <v>92</v>
      </c>
      <c r="N2935" s="24">
        <v>68</v>
      </c>
      <c r="O2935" s="24">
        <v>118</v>
      </c>
      <c r="P2935" s="33">
        <f t="shared" si="61"/>
        <v>23</v>
      </c>
      <c r="Q2935" s="32">
        <v>28.2</v>
      </c>
    </row>
    <row r="2936" spans="1:23" x14ac:dyDescent="0.2">
      <c r="D2936" s="22" t="s">
        <v>675</v>
      </c>
      <c r="E2936" s="24" t="s">
        <v>221</v>
      </c>
      <c r="F2936" s="24"/>
      <c r="G2936" s="24"/>
      <c r="H2936" s="24"/>
      <c r="I2936" s="5"/>
      <c r="J2936" s="5"/>
      <c r="K2936" s="48"/>
      <c r="L2936" s="34">
        <v>97</v>
      </c>
      <c r="M2936" s="24">
        <v>93</v>
      </c>
      <c r="N2936" s="24">
        <v>71.099999999999994</v>
      </c>
      <c r="O2936" s="24">
        <v>137</v>
      </c>
      <c r="P2936" s="33">
        <f t="shared" si="61"/>
        <v>18.100000000000001</v>
      </c>
      <c r="Q2936" s="32">
        <v>30.4</v>
      </c>
    </row>
    <row r="2937" spans="1:23" x14ac:dyDescent="0.2">
      <c r="D2937" s="22" t="s">
        <v>676</v>
      </c>
      <c r="E2937" s="24" t="s">
        <v>221</v>
      </c>
      <c r="F2937" s="24"/>
      <c r="G2937" s="24"/>
      <c r="H2937" s="24"/>
      <c r="I2937" s="5"/>
      <c r="J2937" s="5"/>
      <c r="L2937" s="34">
        <v>98</v>
      </c>
      <c r="M2937" s="24">
        <v>96</v>
      </c>
      <c r="N2937" s="24">
        <v>71.099999999999994</v>
      </c>
      <c r="O2937" s="24">
        <v>137</v>
      </c>
      <c r="P2937" s="33">
        <f t="shared" si="61"/>
        <v>20.5</v>
      </c>
      <c r="Q2937" s="4">
        <v>31</v>
      </c>
    </row>
    <row r="2938" spans="1:23" x14ac:dyDescent="0.2">
      <c r="D2938" s="22" t="s">
        <v>678</v>
      </c>
      <c r="E2938" s="24" t="s">
        <v>221</v>
      </c>
      <c r="F2938" s="24"/>
      <c r="G2938" s="24"/>
      <c r="H2938" s="24"/>
      <c r="I2938" s="5"/>
      <c r="J2938" s="5"/>
      <c r="K2938" s="48"/>
      <c r="L2938" s="34">
        <v>94</v>
      </c>
      <c r="M2938" s="24">
        <v>93</v>
      </c>
      <c r="N2938" s="24">
        <v>71.099999999999994</v>
      </c>
      <c r="O2938" s="24">
        <v>137</v>
      </c>
      <c r="P2938" s="33">
        <f t="shared" si="61"/>
        <v>18.100000000000001</v>
      </c>
      <c r="Q2938" s="32">
        <v>32.700000000000003</v>
      </c>
    </row>
    <row r="2939" spans="1:23" x14ac:dyDescent="0.2">
      <c r="A2939">
        <v>1</v>
      </c>
      <c r="B2939">
        <v>1</v>
      </c>
      <c r="C2939">
        <v>1</v>
      </c>
      <c r="D2939" s="22" t="s">
        <v>691</v>
      </c>
      <c r="E2939" s="24" t="s">
        <v>692</v>
      </c>
      <c r="F2939" s="24">
        <v>88</v>
      </c>
      <c r="G2939" s="24">
        <v>88</v>
      </c>
      <c r="H2939" s="24">
        <v>71</v>
      </c>
      <c r="I2939" s="5">
        <v>12</v>
      </c>
      <c r="J2939" s="5"/>
      <c r="K2939" s="13" t="s">
        <v>104</v>
      </c>
      <c r="L2939" s="34">
        <v>88</v>
      </c>
      <c r="M2939" s="24">
        <v>88</v>
      </c>
      <c r="N2939" s="24">
        <v>68.900000000000006</v>
      </c>
      <c r="O2939" s="24">
        <v>126</v>
      </c>
      <c r="P2939" s="33">
        <f t="shared" si="61"/>
        <v>17.100000000000001</v>
      </c>
      <c r="Q2939" s="32"/>
      <c r="T2939" t="s">
        <v>375</v>
      </c>
      <c r="U2939" t="s">
        <v>351</v>
      </c>
      <c r="V2939" t="s">
        <v>342</v>
      </c>
    </row>
    <row r="2940" spans="1:23" x14ac:dyDescent="0.2">
      <c r="A2940">
        <v>2</v>
      </c>
      <c r="B2940">
        <v>2</v>
      </c>
      <c r="C2940">
        <v>2</v>
      </c>
      <c r="D2940" s="22" t="s">
        <v>693</v>
      </c>
      <c r="E2940" s="24" t="s">
        <v>694</v>
      </c>
      <c r="F2940" s="24">
        <v>103</v>
      </c>
      <c r="G2940" s="24">
        <v>97</v>
      </c>
      <c r="H2940" s="24">
        <v>86</v>
      </c>
      <c r="I2940" s="5">
        <v>-16</v>
      </c>
      <c r="J2940" s="5"/>
      <c r="L2940" s="34">
        <v>103</v>
      </c>
      <c r="M2940" s="24">
        <v>97</v>
      </c>
      <c r="N2940" s="24">
        <v>68.900000000000006</v>
      </c>
      <c r="O2940" s="24">
        <v>120</v>
      </c>
      <c r="P2940" s="33">
        <f t="shared" si="61"/>
        <v>26.5</v>
      </c>
      <c r="Q2940" s="32"/>
      <c r="T2940" t="s">
        <v>581</v>
      </c>
      <c r="U2940" t="s">
        <v>551</v>
      </c>
      <c r="V2940" t="s">
        <v>441</v>
      </c>
    </row>
    <row r="2941" spans="1:23" x14ac:dyDescent="0.2">
      <c r="A2941">
        <v>3</v>
      </c>
      <c r="B2941">
        <v>3</v>
      </c>
      <c r="C2941">
        <v>3</v>
      </c>
      <c r="D2941" s="22" t="s">
        <v>696</v>
      </c>
      <c r="E2941" s="24" t="s">
        <v>435</v>
      </c>
      <c r="F2941" s="24">
        <v>105</v>
      </c>
      <c r="G2941" s="24">
        <v>103</v>
      </c>
      <c r="H2941" s="24">
        <v>86</v>
      </c>
      <c r="I2941" s="5">
        <v>1.3</v>
      </c>
      <c r="J2941" s="5"/>
      <c r="K2941" s="13" t="s">
        <v>697</v>
      </c>
      <c r="L2941" s="34">
        <v>105</v>
      </c>
      <c r="M2941" s="24">
        <v>103</v>
      </c>
      <c r="N2941" s="24">
        <v>70.3</v>
      </c>
      <c r="O2941" s="24">
        <v>135</v>
      </c>
      <c r="P2941" s="33">
        <f t="shared" si="61"/>
        <v>27.4</v>
      </c>
      <c r="Q2941" s="32"/>
      <c r="T2941" t="s">
        <v>580</v>
      </c>
      <c r="U2941" t="s">
        <v>566</v>
      </c>
      <c r="V2941" t="s">
        <v>699</v>
      </c>
    </row>
    <row r="2942" spans="1:23" x14ac:dyDescent="0.2">
      <c r="A2942">
        <v>4</v>
      </c>
      <c r="B2942">
        <v>4</v>
      </c>
      <c r="C2942">
        <v>4</v>
      </c>
      <c r="D2942" s="22" t="s">
        <v>715</v>
      </c>
      <c r="E2942" s="24" t="s">
        <v>716</v>
      </c>
      <c r="F2942" s="24">
        <v>98</v>
      </c>
      <c r="G2942" s="24">
        <v>97</v>
      </c>
      <c r="H2942" s="24">
        <v>80</v>
      </c>
      <c r="I2942" s="5">
        <v>-15</v>
      </c>
      <c r="J2942" s="4"/>
      <c r="L2942" s="36">
        <v>98</v>
      </c>
      <c r="M2942" s="24">
        <v>97</v>
      </c>
      <c r="N2942" s="24">
        <v>69.599999999999994</v>
      </c>
      <c r="O2942" s="24">
        <v>130</v>
      </c>
      <c r="P2942" s="33">
        <f t="shared" si="61"/>
        <v>23.8</v>
      </c>
      <c r="Q2942" s="4"/>
      <c r="T2942" t="s">
        <v>720</v>
      </c>
      <c r="U2942" t="s">
        <v>377</v>
      </c>
      <c r="V2942" t="s">
        <v>370</v>
      </c>
    </row>
    <row r="2943" spans="1:23" x14ac:dyDescent="0.2">
      <c r="A2943">
        <v>5</v>
      </c>
      <c r="B2943">
        <v>5</v>
      </c>
      <c r="C2943">
        <v>5</v>
      </c>
      <c r="D2943" s="22" t="s">
        <v>727</v>
      </c>
      <c r="E2943" s="24" t="s">
        <v>732</v>
      </c>
      <c r="F2943" s="24">
        <v>98</v>
      </c>
      <c r="G2943" s="24">
        <v>95</v>
      </c>
      <c r="H2943" s="24">
        <v>80</v>
      </c>
      <c r="I2943" s="5">
        <v>-12.5</v>
      </c>
      <c r="J2943" s="5"/>
      <c r="L2943" s="36">
        <v>98</v>
      </c>
      <c r="M2943" s="24">
        <v>95</v>
      </c>
      <c r="N2943" s="24">
        <v>69.5</v>
      </c>
      <c r="O2943" s="24">
        <v>128</v>
      </c>
      <c r="P2943" s="33">
        <f t="shared" si="61"/>
        <v>22.5</v>
      </c>
      <c r="Q2943" s="32"/>
      <c r="T2943" s="24" t="s">
        <v>735</v>
      </c>
      <c r="U2943" s="24" t="s">
        <v>717</v>
      </c>
      <c r="V2943" s="24" t="s">
        <v>718</v>
      </c>
      <c r="W2943" s="24" t="s">
        <v>356</v>
      </c>
    </row>
    <row r="2944" spans="1:23" x14ac:dyDescent="0.2">
      <c r="A2944">
        <v>6</v>
      </c>
      <c r="B2944">
        <v>6</v>
      </c>
      <c r="C2944">
        <v>6</v>
      </c>
      <c r="D2944" s="22" t="s">
        <v>748</v>
      </c>
      <c r="E2944" s="24" t="s">
        <v>749</v>
      </c>
      <c r="F2944" s="24">
        <v>101</v>
      </c>
      <c r="G2944" s="24">
        <v>98</v>
      </c>
      <c r="H2944" s="24">
        <v>84</v>
      </c>
      <c r="I2944" s="5">
        <v>-12.5</v>
      </c>
      <c r="J2944" s="4"/>
      <c r="L2944" s="36">
        <v>101</v>
      </c>
      <c r="M2944" s="24">
        <v>98</v>
      </c>
      <c r="N2944" s="24">
        <v>67.599999999999994</v>
      </c>
      <c r="O2944" s="24">
        <v>125</v>
      </c>
      <c r="P2944" s="33">
        <f t="shared" si="61"/>
        <v>27.5</v>
      </c>
      <c r="Q2944" s="4"/>
      <c r="T2944" s="24" t="s">
        <v>372</v>
      </c>
      <c r="U2944" s="24" t="s">
        <v>751</v>
      </c>
    </row>
    <row r="2945" spans="1:23" x14ac:dyDescent="0.2">
      <c r="A2945">
        <v>7</v>
      </c>
      <c r="B2945">
        <v>7</v>
      </c>
      <c r="C2945">
        <v>7</v>
      </c>
      <c r="D2945" s="22" t="s">
        <v>756</v>
      </c>
      <c r="E2945" s="24" t="s">
        <v>758</v>
      </c>
      <c r="F2945" s="24">
        <v>101</v>
      </c>
      <c r="G2945" s="24">
        <v>98</v>
      </c>
      <c r="H2945" s="24">
        <v>84</v>
      </c>
      <c r="I2945" s="5">
        <v>-5</v>
      </c>
      <c r="J2945" s="4"/>
      <c r="K2945" s="46"/>
      <c r="L2945" s="36">
        <v>101</v>
      </c>
      <c r="M2945" s="24">
        <v>98</v>
      </c>
      <c r="N2945" s="24">
        <v>69.3</v>
      </c>
      <c r="O2945" s="24">
        <v>120</v>
      </c>
      <c r="P2945" s="33">
        <f t="shared" si="61"/>
        <v>27</v>
      </c>
      <c r="Q2945" s="32"/>
      <c r="R2945" s="24"/>
      <c r="T2945" s="24" t="s">
        <v>765</v>
      </c>
      <c r="U2945" s="24" t="s">
        <v>348</v>
      </c>
    </row>
    <row r="2946" spans="1:23" x14ac:dyDescent="0.2">
      <c r="A2946">
        <v>8</v>
      </c>
      <c r="B2946">
        <v>8</v>
      </c>
      <c r="C2946">
        <v>8</v>
      </c>
      <c r="D2946" s="22" t="s">
        <v>757</v>
      </c>
      <c r="E2946" s="24" t="s">
        <v>759</v>
      </c>
      <c r="F2946" s="24">
        <v>89</v>
      </c>
      <c r="G2946" s="24">
        <v>89</v>
      </c>
      <c r="H2946" s="24">
        <v>72</v>
      </c>
      <c r="I2946" s="5">
        <v>15</v>
      </c>
      <c r="J2946" s="4"/>
      <c r="K2946" s="29" t="s">
        <v>104</v>
      </c>
      <c r="L2946" s="36">
        <v>89</v>
      </c>
      <c r="M2946" s="24">
        <v>89</v>
      </c>
      <c r="N2946" s="24">
        <v>68.900000000000006</v>
      </c>
      <c r="O2946" s="24">
        <v>125</v>
      </c>
      <c r="P2946" s="33">
        <f t="shared" si="61"/>
        <v>18.2</v>
      </c>
      <c r="R2946" s="24"/>
      <c r="T2946" s="24" t="s">
        <v>766</v>
      </c>
      <c r="U2946" s="24" t="s">
        <v>764</v>
      </c>
    </row>
    <row r="2947" spans="1:23" x14ac:dyDescent="0.2">
      <c r="A2947">
        <v>9</v>
      </c>
      <c r="B2947">
        <v>9</v>
      </c>
      <c r="C2947">
        <v>9</v>
      </c>
      <c r="D2947" s="22" t="s">
        <v>774</v>
      </c>
      <c r="E2947" s="24" t="s">
        <v>749</v>
      </c>
      <c r="F2947" s="24">
        <v>95</v>
      </c>
      <c r="G2947" s="24">
        <v>93</v>
      </c>
      <c r="H2947" s="24">
        <v>77</v>
      </c>
      <c r="I2947" s="5">
        <v>12.5</v>
      </c>
      <c r="J2947" s="5"/>
      <c r="K2947" s="13" t="s">
        <v>697</v>
      </c>
      <c r="L2947" s="36">
        <v>95</v>
      </c>
      <c r="M2947" s="24">
        <v>93</v>
      </c>
      <c r="N2947" s="24">
        <v>67.599999999999994</v>
      </c>
      <c r="O2947" s="24">
        <v>125</v>
      </c>
      <c r="P2947" s="33">
        <f t="shared" si="61"/>
        <v>23</v>
      </c>
      <c r="R2947" s="24"/>
      <c r="T2947" s="24" t="s">
        <v>775</v>
      </c>
      <c r="U2947" s="24" t="s">
        <v>776</v>
      </c>
    </row>
    <row r="2948" spans="1:23" x14ac:dyDescent="0.2">
      <c r="A2948">
        <v>10</v>
      </c>
      <c r="B2948">
        <v>10</v>
      </c>
      <c r="C2948">
        <v>10</v>
      </c>
      <c r="D2948" s="22" t="s">
        <v>808</v>
      </c>
      <c r="E2948" s="24" t="s">
        <v>809</v>
      </c>
      <c r="F2948" s="24">
        <v>106</v>
      </c>
      <c r="G2948" s="24">
        <v>102</v>
      </c>
      <c r="H2948" s="24">
        <v>87</v>
      </c>
      <c r="I2948" s="5">
        <v>-7</v>
      </c>
      <c r="J2948" s="4"/>
      <c r="L2948" s="34">
        <v>106</v>
      </c>
      <c r="M2948" s="24">
        <v>102</v>
      </c>
      <c r="N2948" s="24">
        <v>69.5</v>
      </c>
      <c r="O2948" s="24">
        <v>121</v>
      </c>
      <c r="P2948" s="33">
        <f t="shared" si="61"/>
        <v>30.4</v>
      </c>
      <c r="R2948" s="24"/>
      <c r="T2948" s="24" t="s">
        <v>810</v>
      </c>
      <c r="U2948" s="24" t="s">
        <v>738</v>
      </c>
    </row>
    <row r="2949" spans="1:23" x14ac:dyDescent="0.2">
      <c r="A2949">
        <v>11</v>
      </c>
      <c r="B2949">
        <v>11</v>
      </c>
      <c r="C2949">
        <v>11</v>
      </c>
      <c r="D2949" s="22" t="s">
        <v>813</v>
      </c>
      <c r="E2949" s="24" t="s">
        <v>749</v>
      </c>
      <c r="F2949" s="24">
        <v>87</v>
      </c>
      <c r="G2949" s="24">
        <v>86</v>
      </c>
      <c r="H2949" s="24">
        <v>67</v>
      </c>
      <c r="I2949" s="5">
        <v>2</v>
      </c>
      <c r="J2949" s="5"/>
      <c r="L2949" s="34">
        <v>87</v>
      </c>
      <c r="M2949" s="24">
        <v>86</v>
      </c>
      <c r="N2949" s="24">
        <v>67.599999999999994</v>
      </c>
      <c r="O2949" s="24">
        <v>125</v>
      </c>
      <c r="P2949" s="33">
        <f t="shared" si="61"/>
        <v>16.600000000000001</v>
      </c>
      <c r="R2949" s="24"/>
      <c r="T2949" s="24" t="s">
        <v>815</v>
      </c>
      <c r="U2949" s="24" t="s">
        <v>816</v>
      </c>
      <c r="V2949" t="s">
        <v>817</v>
      </c>
    </row>
    <row r="2950" spans="1:23" x14ac:dyDescent="0.2">
      <c r="A2950">
        <v>12</v>
      </c>
      <c r="B2950">
        <v>12</v>
      </c>
      <c r="C2950">
        <v>12</v>
      </c>
      <c r="D2950" s="22" t="s">
        <v>822</v>
      </c>
      <c r="E2950" s="24" t="s">
        <v>827</v>
      </c>
      <c r="F2950" s="24">
        <v>107</v>
      </c>
      <c r="G2950" s="24">
        <v>106</v>
      </c>
      <c r="H2950" s="24">
        <v>87</v>
      </c>
      <c r="I2950" s="5">
        <v>-10</v>
      </c>
      <c r="J2950" s="5"/>
      <c r="L2950" s="34">
        <v>107</v>
      </c>
      <c r="M2950" s="24">
        <v>106</v>
      </c>
      <c r="N2950" s="24">
        <v>69.8</v>
      </c>
      <c r="O2950" s="24">
        <v>125</v>
      </c>
      <c r="P2950" s="33">
        <f t="shared" si="61"/>
        <v>32.700000000000003</v>
      </c>
      <c r="R2950" s="24"/>
      <c r="T2950" s="24" t="s">
        <v>829</v>
      </c>
      <c r="U2950" s="24" t="s">
        <v>830</v>
      </c>
    </row>
    <row r="2951" spans="1:23" x14ac:dyDescent="0.2">
      <c r="A2951">
        <v>13</v>
      </c>
      <c r="B2951">
        <v>13</v>
      </c>
      <c r="C2951">
        <v>13</v>
      </c>
      <c r="D2951" s="22" t="s">
        <v>823</v>
      </c>
      <c r="E2951" s="24" t="s">
        <v>672</v>
      </c>
      <c r="F2951" s="24">
        <v>87</v>
      </c>
      <c r="G2951" s="24">
        <v>87</v>
      </c>
      <c r="H2951" s="24">
        <v>65</v>
      </c>
      <c r="I2951" s="5">
        <v>44</v>
      </c>
      <c r="J2951" s="4"/>
      <c r="K2951" s="13" t="s">
        <v>104</v>
      </c>
      <c r="L2951" s="34">
        <v>87</v>
      </c>
      <c r="M2951" s="24">
        <v>87</v>
      </c>
      <c r="N2951" s="24">
        <v>71.3</v>
      </c>
      <c r="O2951" s="24">
        <v>132</v>
      </c>
      <c r="P2951" s="33">
        <f t="shared" si="61"/>
        <v>13.4</v>
      </c>
      <c r="R2951" s="24"/>
      <c r="T2951" s="24" t="s">
        <v>832</v>
      </c>
    </row>
    <row r="2952" spans="1:23" x14ac:dyDescent="0.2">
      <c r="A2952">
        <v>14</v>
      </c>
      <c r="B2952">
        <v>14</v>
      </c>
      <c r="C2952">
        <v>14</v>
      </c>
      <c r="D2952" s="22" t="s">
        <v>824</v>
      </c>
      <c r="E2952" s="24" t="s">
        <v>677</v>
      </c>
      <c r="F2952" s="24">
        <v>93</v>
      </c>
      <c r="G2952" s="24">
        <v>93</v>
      </c>
      <c r="H2952" s="24">
        <v>72</v>
      </c>
      <c r="I2952" s="5">
        <v>55</v>
      </c>
      <c r="J2952" s="4"/>
      <c r="K2952" s="13" t="s">
        <v>104</v>
      </c>
      <c r="L2952" s="34">
        <v>93</v>
      </c>
      <c r="M2952" s="24">
        <v>93</v>
      </c>
      <c r="N2952" s="24">
        <v>69.599999999999994</v>
      </c>
      <c r="O2952" s="24">
        <v>126</v>
      </c>
      <c r="P2952" s="33">
        <f t="shared" si="61"/>
        <v>21</v>
      </c>
      <c r="R2952" s="24"/>
      <c r="T2952" s="24" t="s">
        <v>698</v>
      </c>
      <c r="U2952" t="s">
        <v>833</v>
      </c>
    </row>
    <row r="2953" spans="1:23" x14ac:dyDescent="0.2">
      <c r="A2953">
        <v>15</v>
      </c>
      <c r="B2953">
        <v>15</v>
      </c>
      <c r="C2953">
        <v>15</v>
      </c>
      <c r="D2953" s="22" t="s">
        <v>820</v>
      </c>
      <c r="E2953" s="24" t="s">
        <v>677</v>
      </c>
      <c r="F2953" s="24">
        <v>92</v>
      </c>
      <c r="G2953" s="24">
        <v>92</v>
      </c>
      <c r="H2953" s="24">
        <v>71</v>
      </c>
      <c r="I2953" s="5">
        <v>13</v>
      </c>
      <c r="J2953" s="4"/>
      <c r="L2953" s="34">
        <v>92</v>
      </c>
      <c r="M2953" s="24">
        <v>92</v>
      </c>
      <c r="N2953" s="24">
        <v>69.599999999999994</v>
      </c>
      <c r="O2953" s="24">
        <v>126</v>
      </c>
      <c r="P2953" s="33">
        <f t="shared" si="61"/>
        <v>20.100000000000001</v>
      </c>
      <c r="R2953" s="24"/>
      <c r="T2953" s="24" t="s">
        <v>838</v>
      </c>
    </row>
    <row r="2954" spans="1:23" x14ac:dyDescent="0.2">
      <c r="A2954">
        <v>16</v>
      </c>
      <c r="B2954">
        <v>16</v>
      </c>
      <c r="C2954">
        <v>16</v>
      </c>
      <c r="D2954" s="22" t="s">
        <v>825</v>
      </c>
      <c r="E2954" s="24" t="s">
        <v>672</v>
      </c>
      <c r="F2954" s="24">
        <v>93</v>
      </c>
      <c r="G2954" s="24">
        <v>93</v>
      </c>
      <c r="H2954" s="24">
        <v>71</v>
      </c>
      <c r="I2954" s="5">
        <v>64.650000000000006</v>
      </c>
      <c r="J2954" s="4">
        <v>3</v>
      </c>
      <c r="K2954" s="29" t="s">
        <v>104</v>
      </c>
      <c r="L2954" s="34">
        <v>93</v>
      </c>
      <c r="M2954" s="24">
        <v>93</v>
      </c>
      <c r="N2954" s="24">
        <v>71.3</v>
      </c>
      <c r="O2954" s="24">
        <v>132</v>
      </c>
      <c r="P2954" s="33">
        <f t="shared" si="61"/>
        <v>18.600000000000001</v>
      </c>
      <c r="R2954" s="24"/>
      <c r="T2954" s="24" t="s">
        <v>843</v>
      </c>
    </row>
    <row r="2955" spans="1:23" x14ac:dyDescent="0.2">
      <c r="A2955">
        <v>17</v>
      </c>
      <c r="B2955">
        <v>17</v>
      </c>
      <c r="C2955">
        <v>17</v>
      </c>
      <c r="D2955" s="23" t="s">
        <v>979</v>
      </c>
      <c r="E2955" s="25" t="s">
        <v>985</v>
      </c>
      <c r="F2955" s="25">
        <v>114</v>
      </c>
      <c r="G2955" s="25">
        <v>108</v>
      </c>
      <c r="H2955" s="25">
        <v>94</v>
      </c>
      <c r="I2955" s="5">
        <v>-11</v>
      </c>
      <c r="J2955" s="4"/>
      <c r="K2955" s="29"/>
      <c r="L2955" s="34">
        <v>114</v>
      </c>
      <c r="M2955" s="25">
        <v>108</v>
      </c>
      <c r="N2955" s="25">
        <v>71.8</v>
      </c>
      <c r="O2955" s="25">
        <v>132</v>
      </c>
      <c r="P2955" s="33">
        <f t="shared" si="61"/>
        <v>31</v>
      </c>
      <c r="R2955" s="24"/>
      <c r="T2955" s="24" t="s">
        <v>384</v>
      </c>
      <c r="U2955" t="s">
        <v>1003</v>
      </c>
    </row>
    <row r="2956" spans="1:23" x14ac:dyDescent="0.2">
      <c r="A2956">
        <v>18</v>
      </c>
      <c r="B2956">
        <v>18</v>
      </c>
      <c r="C2956">
        <v>18</v>
      </c>
      <c r="D2956" s="22" t="s">
        <v>977</v>
      </c>
      <c r="E2956" s="24" t="s">
        <v>185</v>
      </c>
      <c r="F2956" s="24">
        <v>99</v>
      </c>
      <c r="G2956" s="24">
        <v>98</v>
      </c>
      <c r="H2956" s="24">
        <v>80</v>
      </c>
      <c r="I2956" s="5">
        <v>-21.5</v>
      </c>
      <c r="J2956" s="5"/>
      <c r="K2956" s="48" t="s">
        <v>1016</v>
      </c>
      <c r="L2956" s="22">
        <v>99</v>
      </c>
      <c r="M2956" s="24">
        <v>98</v>
      </c>
      <c r="N2956" s="24">
        <v>69</v>
      </c>
      <c r="O2956" s="24">
        <v>123</v>
      </c>
      <c r="P2956" s="33">
        <f>ROUND(((M2956-N2956)*113/O2956),1)</f>
        <v>26.6</v>
      </c>
      <c r="R2956" s="24"/>
      <c r="T2956" s="24" t="s">
        <v>1017</v>
      </c>
      <c r="U2956" t="s">
        <v>385</v>
      </c>
      <c r="V2956" t="s">
        <v>726</v>
      </c>
    </row>
    <row r="2957" spans="1:23" x14ac:dyDescent="0.2">
      <c r="A2957">
        <v>19</v>
      </c>
      <c r="B2957">
        <v>19</v>
      </c>
      <c r="C2957">
        <v>19</v>
      </c>
      <c r="D2957" s="22" t="s">
        <v>1043</v>
      </c>
      <c r="E2957" s="24" t="s">
        <v>26</v>
      </c>
      <c r="F2957" s="24">
        <v>91</v>
      </c>
      <c r="G2957" s="24">
        <v>91</v>
      </c>
      <c r="H2957" s="24">
        <v>71</v>
      </c>
      <c r="I2957" s="5">
        <v>-2.85</v>
      </c>
      <c r="J2957" s="4"/>
      <c r="K2957" s="15"/>
      <c r="L2957" s="34">
        <v>91</v>
      </c>
      <c r="M2957" s="24">
        <v>91</v>
      </c>
      <c r="N2957" s="24">
        <v>70.2</v>
      </c>
      <c r="O2957" s="24">
        <v>128</v>
      </c>
      <c r="P2957" s="33">
        <f>ROUND(((M2957-N2957)*113/O2957),1)</f>
        <v>18.399999999999999</v>
      </c>
      <c r="R2957" s="24"/>
      <c r="T2957" s="24" t="s">
        <v>703</v>
      </c>
      <c r="U2957" s="24" t="s">
        <v>860</v>
      </c>
      <c r="V2957" s="24"/>
      <c r="W2957" s="24"/>
    </row>
    <row r="2958" spans="1:23" x14ac:dyDescent="0.2">
      <c r="A2958">
        <v>20</v>
      </c>
      <c r="B2958">
        <v>20</v>
      </c>
      <c r="C2958">
        <v>20</v>
      </c>
      <c r="D2958" s="22" t="s">
        <v>1069</v>
      </c>
      <c r="E2958" s="24" t="s">
        <v>23</v>
      </c>
      <c r="F2958" s="24">
        <v>89</v>
      </c>
      <c r="G2958" s="24">
        <v>88</v>
      </c>
      <c r="H2958" s="24">
        <v>69</v>
      </c>
      <c r="I2958" s="5">
        <v>36.9</v>
      </c>
      <c r="J2958" s="4"/>
      <c r="L2958" s="34">
        <v>89</v>
      </c>
      <c r="M2958" s="24">
        <v>88</v>
      </c>
      <c r="N2958" s="24">
        <v>68.900000000000006</v>
      </c>
      <c r="O2958" s="24">
        <v>126</v>
      </c>
      <c r="P2958" s="33">
        <f>ROUND(((M2958-N2958)*113/O2958),1)</f>
        <v>17.100000000000001</v>
      </c>
      <c r="R2958" s="24"/>
      <c r="T2958" s="24" t="s">
        <v>353</v>
      </c>
      <c r="V2958" s="24"/>
      <c r="W2958" s="24"/>
    </row>
    <row r="2959" spans="1:23" x14ac:dyDescent="0.2">
      <c r="A2959">
        <v>21</v>
      </c>
      <c r="B2959">
        <v>21</v>
      </c>
      <c r="C2959">
        <v>21</v>
      </c>
      <c r="D2959" s="22" t="s">
        <v>1097</v>
      </c>
      <c r="E2959" s="24" t="s">
        <v>1098</v>
      </c>
      <c r="F2959" s="24">
        <v>93</v>
      </c>
      <c r="G2959" s="24">
        <v>93</v>
      </c>
      <c r="H2959" s="24">
        <v>73</v>
      </c>
      <c r="I2959" s="5">
        <v>6.5</v>
      </c>
      <c r="J2959" s="5"/>
      <c r="K2959" s="13" t="s">
        <v>697</v>
      </c>
      <c r="L2959" s="34">
        <v>93</v>
      </c>
      <c r="M2959" s="24">
        <v>93</v>
      </c>
      <c r="N2959" s="24">
        <v>71.400000000000006</v>
      </c>
      <c r="O2959" s="24">
        <v>129</v>
      </c>
      <c r="P2959" s="33">
        <f>ROUND(((M2959-N2959)*113/O2959),1)</f>
        <v>18.899999999999999</v>
      </c>
      <c r="R2959" s="24"/>
      <c r="T2959" s="24" t="s">
        <v>1099</v>
      </c>
      <c r="U2959" s="24" t="s">
        <v>1100</v>
      </c>
      <c r="V2959" s="24"/>
    </row>
    <row r="2960" spans="1:23" x14ac:dyDescent="0.2">
      <c r="A2960">
        <v>22</v>
      </c>
      <c r="B2960">
        <v>22</v>
      </c>
      <c r="C2960">
        <v>22</v>
      </c>
      <c r="D2960" s="22" t="s">
        <v>1106</v>
      </c>
      <c r="E2960" s="24" t="s">
        <v>407</v>
      </c>
      <c r="F2960" s="24">
        <v>96</v>
      </c>
      <c r="G2960" s="24">
        <v>96</v>
      </c>
      <c r="H2960" s="24">
        <v>76</v>
      </c>
      <c r="I2960" s="5">
        <v>19</v>
      </c>
      <c r="J2960" s="5"/>
      <c r="K2960" s="13" t="s">
        <v>104</v>
      </c>
      <c r="L2960" s="34">
        <v>96</v>
      </c>
      <c r="M2960" s="24">
        <v>96</v>
      </c>
      <c r="N2960" s="24">
        <v>69.7</v>
      </c>
      <c r="O2960" s="24">
        <v>127</v>
      </c>
      <c r="P2960" s="33">
        <f>ROUND(((M2960-N2960)*113/O2960),1)</f>
        <v>23.4</v>
      </c>
      <c r="R2960" s="24"/>
      <c r="T2960" s="24" t="s">
        <v>376</v>
      </c>
      <c r="U2960" s="24" t="s">
        <v>965</v>
      </c>
      <c r="V2960" s="24" t="s">
        <v>1108</v>
      </c>
      <c r="W2960" s="24"/>
    </row>
    <row r="2961" spans="1:23" x14ac:dyDescent="0.2">
      <c r="A2961">
        <v>23</v>
      </c>
      <c r="D2961" s="22" t="s">
        <v>1106</v>
      </c>
      <c r="E2961" s="24" t="s">
        <v>407</v>
      </c>
      <c r="F2961" s="24"/>
      <c r="G2961" s="24"/>
      <c r="H2961" s="24"/>
      <c r="I2961" s="5">
        <v>-2.75</v>
      </c>
      <c r="J2961" s="4"/>
      <c r="L2961" s="36"/>
      <c r="M2961" s="24"/>
      <c r="N2961" s="24"/>
      <c r="O2961" s="24"/>
      <c r="P2961" s="33"/>
      <c r="R2961" s="24"/>
      <c r="T2961" s="24" t="s">
        <v>1002</v>
      </c>
      <c r="U2961" s="24" t="s">
        <v>383</v>
      </c>
      <c r="V2961" s="24"/>
    </row>
    <row r="2962" spans="1:23" x14ac:dyDescent="0.2">
      <c r="A2962">
        <v>24</v>
      </c>
      <c r="B2962">
        <v>23</v>
      </c>
      <c r="C2962">
        <v>23</v>
      </c>
      <c r="D2962" s="22" t="s">
        <v>1101</v>
      </c>
      <c r="E2962" s="24" t="s">
        <v>485</v>
      </c>
      <c r="F2962" s="24">
        <v>90</v>
      </c>
      <c r="G2962" s="24">
        <v>90</v>
      </c>
      <c r="H2962" s="24">
        <v>72</v>
      </c>
      <c r="I2962" s="5">
        <v>-7</v>
      </c>
      <c r="J2962" s="4"/>
      <c r="L2962" s="34">
        <v>90</v>
      </c>
      <c r="M2962" s="24">
        <v>90</v>
      </c>
      <c r="N2962" s="24">
        <v>67.5</v>
      </c>
      <c r="O2962" s="24">
        <v>116</v>
      </c>
      <c r="P2962" s="33">
        <f>ROUND(((M2962-N2962)*113/O2962),1)</f>
        <v>21.9</v>
      </c>
      <c r="R2962" s="24"/>
      <c r="T2962" s="24" t="s">
        <v>711</v>
      </c>
      <c r="U2962" s="24" t="s">
        <v>1114</v>
      </c>
      <c r="V2962" s="24"/>
    </row>
    <row r="2963" spans="1:23" x14ac:dyDescent="0.2">
      <c r="A2963">
        <v>25</v>
      </c>
      <c r="B2963">
        <v>24</v>
      </c>
      <c r="C2963">
        <v>24</v>
      </c>
      <c r="D2963" s="22" t="s">
        <v>1107</v>
      </c>
      <c r="E2963" s="24" t="s">
        <v>485</v>
      </c>
      <c r="F2963" s="24">
        <v>90</v>
      </c>
      <c r="G2963" s="24">
        <v>90</v>
      </c>
      <c r="H2963" s="24">
        <v>72</v>
      </c>
      <c r="I2963" s="5">
        <v>-17</v>
      </c>
      <c r="J2963" s="5"/>
      <c r="K2963" s="15"/>
      <c r="L2963" s="34">
        <v>90</v>
      </c>
      <c r="M2963" s="24">
        <v>90</v>
      </c>
      <c r="N2963" s="24">
        <v>67.5</v>
      </c>
      <c r="O2963" s="24">
        <v>116</v>
      </c>
      <c r="P2963" s="33">
        <f>ROUND(((M2963-N2963)*113/O2963),1)</f>
        <v>21.9</v>
      </c>
      <c r="R2963" s="24"/>
      <c r="T2963" s="24" t="s">
        <v>845</v>
      </c>
      <c r="U2963" s="24" t="s">
        <v>1111</v>
      </c>
      <c r="V2963" t="s">
        <v>1112</v>
      </c>
      <c r="W2963" t="s">
        <v>1115</v>
      </c>
    </row>
    <row r="2964" spans="1:23" x14ac:dyDescent="0.2">
      <c r="A2964">
        <v>26</v>
      </c>
      <c r="B2964">
        <v>25</v>
      </c>
      <c r="C2964">
        <v>25</v>
      </c>
      <c r="D2964" s="22" t="s">
        <v>1152</v>
      </c>
      <c r="E2964" s="24" t="s">
        <v>1153</v>
      </c>
      <c r="F2964" s="24">
        <v>92</v>
      </c>
      <c r="G2964" s="24">
        <v>92</v>
      </c>
      <c r="H2964" s="24">
        <v>72</v>
      </c>
      <c r="I2964" s="5">
        <v>13</v>
      </c>
      <c r="J2964" s="5"/>
      <c r="K2964" s="13" t="s">
        <v>104</v>
      </c>
      <c r="L2964" s="34">
        <v>92</v>
      </c>
      <c r="M2964" s="24">
        <v>92</v>
      </c>
      <c r="N2964" s="24">
        <v>70.3</v>
      </c>
      <c r="O2964" s="24">
        <v>127</v>
      </c>
      <c r="P2964" s="33">
        <f>ROUND(((M2964-N2964)*113/O2964),1)</f>
        <v>19.3</v>
      </c>
      <c r="R2964" s="24"/>
      <c r="T2964" s="24" t="s">
        <v>1154</v>
      </c>
      <c r="U2964" s="24" t="s">
        <v>1117</v>
      </c>
    </row>
    <row r="2965" spans="1:23" x14ac:dyDescent="0.2">
      <c r="A2965">
        <v>27</v>
      </c>
      <c r="B2965">
        <v>26</v>
      </c>
      <c r="C2965">
        <v>26</v>
      </c>
      <c r="D2965" s="22" t="s">
        <v>1185</v>
      </c>
      <c r="E2965" s="24" t="s">
        <v>548</v>
      </c>
      <c r="F2965" s="24">
        <v>107</v>
      </c>
      <c r="G2965" s="24">
        <v>104</v>
      </c>
      <c r="H2965" s="24">
        <v>86</v>
      </c>
      <c r="I2965" s="5">
        <v>-18</v>
      </c>
      <c r="J2965" s="5"/>
      <c r="L2965" s="34">
        <v>107</v>
      </c>
      <c r="M2965" s="24">
        <v>104</v>
      </c>
      <c r="N2965" s="24">
        <v>70.099999999999994</v>
      </c>
      <c r="O2965" s="24">
        <v>136</v>
      </c>
      <c r="P2965" s="33">
        <f>ROUND(((M2965-N2965)*113/O2965),1)</f>
        <v>28.2</v>
      </c>
      <c r="R2965" s="24"/>
      <c r="T2965" s="24" t="s">
        <v>733</v>
      </c>
      <c r="U2965" s="24" t="s">
        <v>1186</v>
      </c>
      <c r="V2965" s="24" t="s">
        <v>1155</v>
      </c>
    </row>
    <row r="2966" spans="1:23" x14ac:dyDescent="0.2">
      <c r="D2966" s="22"/>
      <c r="E2966" s="24"/>
      <c r="F2966" s="24"/>
      <c r="G2966" s="24"/>
      <c r="H2966" s="24"/>
      <c r="I2966" s="5"/>
      <c r="J2966" s="5"/>
      <c r="L2966" s="34"/>
      <c r="M2966" s="24"/>
      <c r="N2966" s="24"/>
      <c r="O2966" s="24"/>
      <c r="P2966" s="33"/>
      <c r="R2966" s="24"/>
      <c r="T2966" s="24"/>
      <c r="U2966" s="24"/>
      <c r="V2966" s="24"/>
    </row>
    <row r="2967" spans="1:23" x14ac:dyDescent="0.2">
      <c r="D2967" s="22"/>
      <c r="E2967" s="24"/>
      <c r="F2967" s="24"/>
      <c r="G2967" s="24"/>
      <c r="H2967" s="24"/>
      <c r="I2967" s="5"/>
      <c r="J2967" s="5"/>
      <c r="K2967" s="48"/>
      <c r="L2967" s="34"/>
      <c r="M2967" s="24"/>
      <c r="N2967" s="24"/>
      <c r="O2967" s="24"/>
      <c r="P2967" s="33"/>
      <c r="R2967" s="24"/>
      <c r="T2967" s="24"/>
      <c r="U2967" s="24"/>
    </row>
    <row r="2968" spans="1:23" x14ac:dyDescent="0.2">
      <c r="D2968" s="22"/>
      <c r="E2968" s="24"/>
      <c r="F2968" s="24"/>
      <c r="G2968" s="24"/>
      <c r="H2968" s="24"/>
      <c r="I2968" s="5"/>
      <c r="J2968" s="5"/>
      <c r="L2968" s="34"/>
      <c r="M2968" s="24"/>
      <c r="N2968" s="24"/>
      <c r="O2968" s="24"/>
      <c r="P2968" s="33"/>
      <c r="R2968" s="24"/>
      <c r="T2968" s="24"/>
      <c r="U2968" s="24"/>
    </row>
    <row r="2969" spans="1:23" x14ac:dyDescent="0.2">
      <c r="D2969" s="22"/>
      <c r="E2969" s="24"/>
      <c r="F2969" s="24"/>
      <c r="G2969" s="24"/>
      <c r="H2969" s="24"/>
      <c r="I2969" s="5"/>
      <c r="J2969" s="5"/>
      <c r="K2969" s="48"/>
      <c r="L2969" s="34"/>
      <c r="M2969" s="24"/>
      <c r="N2969" s="24"/>
      <c r="O2969" s="24"/>
      <c r="P2969" s="33"/>
      <c r="R2969" s="24"/>
      <c r="T2969" s="24"/>
      <c r="U2969" s="24"/>
    </row>
    <row r="2970" spans="1:23" x14ac:dyDescent="0.2">
      <c r="D2970" s="22"/>
      <c r="E2970" s="24"/>
      <c r="F2970" s="24"/>
      <c r="G2970" s="24"/>
      <c r="I2970" s="5"/>
      <c r="J2970" s="5"/>
      <c r="L2970" s="34"/>
      <c r="M2970" s="24"/>
      <c r="N2970" s="24"/>
      <c r="O2970" s="24"/>
      <c r="P2970" s="33"/>
      <c r="R2970" s="24"/>
      <c r="T2970" s="24"/>
      <c r="U2970" s="24"/>
    </row>
    <row r="2971" spans="1:23" x14ac:dyDescent="0.2">
      <c r="D2971" s="22"/>
      <c r="E2971" s="24"/>
      <c r="F2971" s="24"/>
      <c r="G2971" s="24"/>
      <c r="H2971" s="24"/>
      <c r="I2971" s="5"/>
      <c r="J2971" s="5"/>
      <c r="L2971" s="34"/>
      <c r="M2971" s="24"/>
      <c r="N2971" s="24"/>
      <c r="O2971" s="24"/>
      <c r="P2971" s="33"/>
      <c r="R2971" s="24"/>
      <c r="T2971" s="24"/>
      <c r="U2971" s="24"/>
      <c r="V2971" s="24"/>
    </row>
    <row r="2972" spans="1:23" x14ac:dyDescent="0.2">
      <c r="D2972" s="22"/>
      <c r="E2972" s="24"/>
      <c r="F2972" s="24"/>
      <c r="G2972" s="24"/>
      <c r="H2972" s="24"/>
      <c r="I2972" s="5"/>
      <c r="J2972" s="4"/>
      <c r="L2972" s="34"/>
      <c r="M2972" s="24"/>
      <c r="N2972" s="24"/>
      <c r="O2972" s="24"/>
      <c r="P2972" s="33"/>
      <c r="T2972" s="24"/>
      <c r="U2972" s="24"/>
      <c r="V2972" s="24"/>
    </row>
    <row r="2973" spans="1:23" x14ac:dyDescent="0.2">
      <c r="D2973" s="22"/>
      <c r="E2973" s="24"/>
      <c r="F2973" s="24"/>
      <c r="G2973" s="24"/>
      <c r="H2973" s="24"/>
      <c r="I2973" s="5"/>
      <c r="J2973" s="5"/>
      <c r="L2973" s="34"/>
      <c r="M2973" s="24"/>
      <c r="N2973" s="24"/>
      <c r="O2973" s="24"/>
      <c r="P2973" s="33"/>
      <c r="R2973" s="24"/>
      <c r="T2973" s="24"/>
      <c r="U2973" s="24"/>
      <c r="V2973" s="24"/>
    </row>
    <row r="2974" spans="1:23" x14ac:dyDescent="0.2">
      <c r="D2974" s="22"/>
      <c r="E2974" s="24"/>
      <c r="F2974" s="24"/>
      <c r="G2974" s="24"/>
      <c r="H2974" s="24"/>
      <c r="I2974" s="5"/>
      <c r="J2974" s="5"/>
      <c r="L2974" s="34"/>
      <c r="M2974" s="24"/>
      <c r="N2974" s="24"/>
      <c r="O2974" s="24"/>
      <c r="P2974" s="33"/>
      <c r="R2974" s="24"/>
      <c r="T2974" s="24"/>
      <c r="U2974" s="24"/>
      <c r="V2974" s="24"/>
    </row>
    <row r="2975" spans="1:23" x14ac:dyDescent="0.2">
      <c r="D2975" s="22"/>
      <c r="E2975" s="24"/>
      <c r="F2975" s="24"/>
      <c r="G2975" s="24"/>
      <c r="H2975" s="24"/>
      <c r="I2975" s="5"/>
      <c r="J2975" s="5"/>
      <c r="K2975" s="46"/>
      <c r="L2975" s="34"/>
      <c r="M2975" s="24"/>
      <c r="N2975" s="24"/>
      <c r="O2975" s="24"/>
      <c r="P2975" s="33"/>
      <c r="R2975" s="24"/>
      <c r="T2975" s="24"/>
      <c r="U2975" s="24"/>
      <c r="V2975" s="24"/>
    </row>
    <row r="2976" spans="1:23" x14ac:dyDescent="0.2">
      <c r="D2976" s="22"/>
      <c r="E2976" s="24"/>
      <c r="F2976" s="24"/>
      <c r="G2976" s="24"/>
      <c r="H2976" s="24"/>
      <c r="I2976" s="5"/>
      <c r="J2976" s="5"/>
      <c r="L2976" s="34"/>
      <c r="M2976" s="24"/>
      <c r="N2976" s="24"/>
      <c r="O2976" s="24"/>
      <c r="P2976" s="33"/>
      <c r="R2976" s="24"/>
      <c r="T2976" s="24"/>
      <c r="U2976" s="24"/>
      <c r="V2976" s="24"/>
    </row>
    <row r="2977" spans="4:24" x14ac:dyDescent="0.2">
      <c r="D2977" s="22"/>
      <c r="E2977" s="24"/>
      <c r="F2977" s="24"/>
      <c r="G2977" s="24"/>
      <c r="H2977" s="24"/>
      <c r="I2977" s="5"/>
      <c r="J2977" s="5"/>
      <c r="K2977" s="29"/>
      <c r="L2977" s="24"/>
      <c r="M2977" s="24"/>
      <c r="N2977" s="24"/>
      <c r="O2977" s="24"/>
      <c r="P2977" s="33"/>
      <c r="R2977" s="24"/>
      <c r="T2977" s="24"/>
      <c r="U2977" s="24"/>
      <c r="V2977" s="24"/>
    </row>
    <row r="2978" spans="4:24" x14ac:dyDescent="0.2">
      <c r="D2978" s="22"/>
      <c r="E2978" s="24"/>
      <c r="F2978" s="24"/>
      <c r="G2978" s="24"/>
      <c r="H2978" s="24"/>
      <c r="I2978" s="5"/>
      <c r="J2978" s="5"/>
      <c r="K2978" s="15"/>
      <c r="L2978" s="34"/>
      <c r="M2978" s="24"/>
      <c r="P2978" s="33"/>
      <c r="R2978" s="24"/>
      <c r="T2978" s="24"/>
      <c r="U2978" s="24"/>
      <c r="V2978" s="24"/>
    </row>
    <row r="2979" spans="4:24" x14ac:dyDescent="0.2">
      <c r="D2979" s="22"/>
      <c r="E2979" s="24"/>
      <c r="F2979" s="24"/>
      <c r="G2979" s="24"/>
      <c r="H2979" s="24"/>
      <c r="I2979" s="5"/>
      <c r="J2979" s="5"/>
      <c r="L2979" s="34"/>
      <c r="M2979" s="24"/>
      <c r="N2979" s="24"/>
      <c r="O2979" s="24"/>
      <c r="P2979" s="33"/>
      <c r="R2979" s="24"/>
      <c r="T2979" s="24"/>
      <c r="U2979" s="24"/>
      <c r="V2979" s="24"/>
    </row>
    <row r="2980" spans="4:24" x14ac:dyDescent="0.2">
      <c r="D2980" s="22"/>
      <c r="E2980" s="24"/>
      <c r="F2980" s="24"/>
      <c r="G2980" s="24"/>
      <c r="H2980" s="24"/>
      <c r="I2980" s="5"/>
      <c r="J2980" s="5"/>
      <c r="L2980" s="34"/>
      <c r="M2980" s="24"/>
      <c r="P2980" s="33"/>
      <c r="R2980" s="24"/>
      <c r="T2980" s="41"/>
      <c r="U2980" s="41"/>
      <c r="V2980" s="18"/>
      <c r="X2980" s="18"/>
    </row>
    <row r="2981" spans="4:24" x14ac:dyDescent="0.2">
      <c r="D2981" s="22"/>
      <c r="E2981" s="24"/>
      <c r="F2981" s="24"/>
      <c r="G2981" s="24"/>
      <c r="H2981" s="24"/>
      <c r="I2981" s="5"/>
      <c r="J2981" s="5"/>
      <c r="L2981" s="34"/>
      <c r="M2981" s="24"/>
      <c r="N2981" s="24"/>
      <c r="O2981" s="24"/>
      <c r="P2981" s="33"/>
      <c r="R2981" s="24"/>
    </row>
    <row r="2982" spans="4:24" x14ac:dyDescent="0.2">
      <c r="D2982" s="22"/>
      <c r="E2982" s="24"/>
      <c r="F2982" s="24"/>
      <c r="G2982" s="24"/>
      <c r="H2982" s="24"/>
      <c r="I2982" s="5"/>
      <c r="J2982" s="5"/>
      <c r="L2982" s="24"/>
      <c r="M2982" s="24"/>
      <c r="N2982" s="24"/>
      <c r="O2982" s="24"/>
      <c r="P2982" s="4"/>
      <c r="R2982" s="24"/>
    </row>
    <row r="2983" spans="4:24" x14ac:dyDescent="0.2">
      <c r="D2983" s="22"/>
      <c r="E2983" s="24"/>
      <c r="F2983" s="24"/>
      <c r="G2983" s="24"/>
      <c r="H2983" s="24"/>
      <c r="I2983" s="5"/>
      <c r="J2983" s="5"/>
      <c r="L2983" s="24"/>
      <c r="M2983" s="24"/>
      <c r="N2983" s="24"/>
      <c r="O2983" s="24"/>
      <c r="P2983" s="33"/>
      <c r="R2983" s="24"/>
    </row>
    <row r="2984" spans="4:24" x14ac:dyDescent="0.2">
      <c r="D2984" s="22"/>
      <c r="E2984" s="24"/>
      <c r="F2984" s="24"/>
      <c r="G2984" s="24"/>
      <c r="H2984" s="24"/>
      <c r="I2984" s="5"/>
      <c r="J2984" s="5"/>
      <c r="K2984" s="29"/>
      <c r="L2984" s="24"/>
      <c r="M2984" s="24"/>
      <c r="N2984" s="24"/>
      <c r="O2984" s="24"/>
      <c r="P2984" s="4"/>
      <c r="R2984" s="24"/>
    </row>
    <row r="2985" spans="4:24" x14ac:dyDescent="0.2">
      <c r="D2985" s="22"/>
      <c r="E2985" s="24"/>
      <c r="F2985" s="24"/>
      <c r="G2985" s="24"/>
      <c r="H2985" s="24"/>
      <c r="I2985" s="5"/>
      <c r="J2985" s="5"/>
      <c r="K2985" s="29"/>
      <c r="L2985" s="24"/>
      <c r="M2985" s="24"/>
      <c r="N2985" s="24"/>
      <c r="O2985" s="24"/>
      <c r="P2985" s="4"/>
      <c r="R2985" s="24"/>
    </row>
    <row r="2986" spans="4:24" x14ac:dyDescent="0.2">
      <c r="D2986" s="22"/>
      <c r="E2986" s="24"/>
      <c r="F2986" s="24"/>
      <c r="G2986" s="24"/>
      <c r="H2986" s="24"/>
      <c r="I2986" s="5"/>
      <c r="J2986" s="5"/>
      <c r="K2986" s="48"/>
      <c r="L2986" s="24"/>
      <c r="M2986" s="24"/>
      <c r="N2986" s="24"/>
      <c r="O2986" s="24"/>
      <c r="P2986" s="33"/>
      <c r="R2986" s="24"/>
    </row>
    <row r="2987" spans="4:24" x14ac:dyDescent="0.2">
      <c r="D2987" s="22"/>
      <c r="E2987" s="24"/>
      <c r="F2987" s="24"/>
      <c r="G2987" s="24"/>
      <c r="H2987" s="24"/>
      <c r="I2987" s="5"/>
      <c r="J2987" s="5"/>
      <c r="K2987" s="48"/>
      <c r="L2987" s="24"/>
      <c r="M2987" s="24"/>
      <c r="N2987" s="24"/>
      <c r="O2987" s="24"/>
      <c r="P2987" s="33"/>
      <c r="R2987" s="24"/>
      <c r="T2987" s="24"/>
      <c r="U2987" s="24"/>
      <c r="V2987" s="24"/>
    </row>
    <row r="2988" spans="4:24" x14ac:dyDescent="0.2">
      <c r="D2988" s="22"/>
      <c r="E2988" s="24"/>
      <c r="F2988" s="24"/>
      <c r="G2988" s="24"/>
      <c r="H2988" s="24"/>
      <c r="I2988" s="5"/>
      <c r="J2988" s="5"/>
      <c r="L2988" s="24"/>
      <c r="M2988" s="24"/>
      <c r="N2988" s="24"/>
      <c r="O2988" s="24"/>
      <c r="P2988" s="33"/>
      <c r="R2988" s="24"/>
      <c r="T2988" s="24"/>
      <c r="U2988" s="24"/>
    </row>
    <row r="2989" spans="4:24" x14ac:dyDescent="0.2">
      <c r="D2989" s="22"/>
      <c r="E2989" s="24"/>
      <c r="F2989" s="24"/>
      <c r="G2989" s="24"/>
      <c r="H2989" s="24"/>
      <c r="I2989" s="5"/>
      <c r="J2989" s="5"/>
      <c r="K2989" s="48"/>
      <c r="L2989" s="24"/>
      <c r="M2989" s="24"/>
      <c r="N2989" s="24"/>
      <c r="O2989" s="24"/>
      <c r="P2989" s="4"/>
      <c r="T2989" s="24"/>
      <c r="U2989" s="24"/>
    </row>
    <row r="2990" spans="4:24" x14ac:dyDescent="0.2">
      <c r="D2990" s="22"/>
      <c r="E2990" s="24"/>
      <c r="F2990" s="24"/>
      <c r="G2990" s="24"/>
      <c r="H2990" s="24"/>
      <c r="I2990" s="5"/>
      <c r="J2990" s="5"/>
      <c r="L2990" s="24"/>
      <c r="M2990" s="24"/>
      <c r="N2990" s="24"/>
      <c r="O2990" s="24"/>
      <c r="P2990" s="4"/>
      <c r="T2990" s="24"/>
      <c r="U2990" s="24"/>
    </row>
    <row r="2991" spans="4:24" x14ac:dyDescent="0.2">
      <c r="D2991" s="22"/>
      <c r="E2991" s="24"/>
      <c r="F2991" s="24"/>
      <c r="G2991" s="24"/>
      <c r="H2991" s="24"/>
      <c r="I2991" s="5"/>
      <c r="J2991" s="5"/>
      <c r="K2991" s="29"/>
      <c r="L2991" s="24"/>
      <c r="M2991" s="24"/>
      <c r="N2991" s="24"/>
      <c r="O2991" s="24"/>
      <c r="P2991" s="4"/>
      <c r="T2991" s="24"/>
      <c r="U2991" s="24"/>
      <c r="V2991" s="24"/>
    </row>
    <row r="2992" spans="4:24" x14ac:dyDescent="0.2">
      <c r="D2992" s="22"/>
      <c r="E2992" s="24"/>
      <c r="F2992" s="24"/>
      <c r="G2992" s="24"/>
      <c r="H2992" s="24"/>
      <c r="I2992" s="5"/>
      <c r="J2992" s="5"/>
      <c r="L2992" s="24"/>
      <c r="M2992" s="24"/>
      <c r="N2992" s="24"/>
      <c r="O2992" s="24"/>
      <c r="P2992" s="4"/>
      <c r="T2992" s="24"/>
      <c r="U2992" s="24"/>
      <c r="V2992" s="24"/>
    </row>
    <row r="2993" spans="4:22" x14ac:dyDescent="0.2">
      <c r="D2993" s="22"/>
      <c r="E2993" s="24"/>
      <c r="F2993" s="24"/>
      <c r="G2993" s="24"/>
      <c r="H2993" s="24"/>
      <c r="I2993" s="5"/>
      <c r="J2993" s="5"/>
      <c r="L2993" s="24"/>
      <c r="M2993" s="24"/>
      <c r="N2993" s="24"/>
      <c r="O2993" s="24"/>
      <c r="P2993" s="4"/>
      <c r="T2993" s="24"/>
      <c r="U2993" s="24"/>
      <c r="V2993" s="24"/>
    </row>
    <row r="2994" spans="4:22" x14ac:dyDescent="0.2">
      <c r="D2994" s="22"/>
      <c r="E2994" s="24"/>
      <c r="F2994" s="24"/>
      <c r="G2994" s="24"/>
      <c r="H2994" s="24"/>
      <c r="I2994" s="5"/>
      <c r="J2994" s="5"/>
      <c r="L2994" s="24"/>
      <c r="M2994" s="24"/>
      <c r="N2994" s="24"/>
      <c r="O2994" s="24"/>
      <c r="P2994" s="4"/>
      <c r="T2994" s="24"/>
      <c r="U2994" s="24"/>
      <c r="V2994" s="24"/>
    </row>
    <row r="2995" spans="4:22" x14ac:dyDescent="0.2">
      <c r="D2995" s="22"/>
      <c r="E2995" s="24"/>
      <c r="F2995" s="24"/>
      <c r="G2995" s="24"/>
      <c r="H2995" s="24"/>
      <c r="I2995" s="5"/>
      <c r="J2995" s="5"/>
      <c r="L2995" s="24"/>
      <c r="M2995" s="24"/>
      <c r="P2995" s="4"/>
      <c r="U2995" s="24"/>
    </row>
    <row r="2996" spans="4:22" x14ac:dyDescent="0.2">
      <c r="D2996" s="22"/>
      <c r="E2996" s="24"/>
      <c r="F2996" s="24"/>
      <c r="G2996" s="24"/>
      <c r="H2996" s="24"/>
      <c r="I2996" s="5"/>
      <c r="J2996" s="5"/>
      <c r="L2996" s="24"/>
      <c r="M2996" s="24"/>
      <c r="P2996" s="4"/>
      <c r="T2996" s="24"/>
      <c r="U2996" s="24"/>
      <c r="V2996" s="24"/>
    </row>
    <row r="2997" spans="4:22" x14ac:dyDescent="0.2">
      <c r="D2997" s="22"/>
      <c r="E2997" s="24"/>
      <c r="F2997" s="24"/>
      <c r="G2997" s="24"/>
      <c r="H2997" s="24"/>
      <c r="I2997" s="5"/>
      <c r="J2997" s="5"/>
      <c r="L2997" s="24"/>
      <c r="M2997" s="24"/>
      <c r="P2997" s="4"/>
      <c r="T2997" s="24"/>
      <c r="U2997" s="24"/>
      <c r="V2997" s="24"/>
    </row>
    <row r="2998" spans="4:22" x14ac:dyDescent="0.2">
      <c r="D2998" s="22"/>
      <c r="E2998" s="24"/>
      <c r="F2998" s="24"/>
      <c r="G2998" s="24"/>
      <c r="H2998" s="24"/>
      <c r="I2998" s="5"/>
      <c r="J2998" s="5"/>
      <c r="L2998" s="24"/>
      <c r="M2998" s="24"/>
      <c r="P2998" s="4"/>
      <c r="T2998" s="24"/>
      <c r="U2998" s="24"/>
      <c r="V2998" s="24"/>
    </row>
    <row r="2999" spans="4:22" x14ac:dyDescent="0.2">
      <c r="D2999" s="22"/>
      <c r="E2999" s="24"/>
      <c r="F2999" s="24"/>
      <c r="G2999" s="24"/>
      <c r="H2999" s="24"/>
      <c r="I2999" s="5"/>
      <c r="J2999" s="5"/>
      <c r="L2999" s="24"/>
      <c r="M2999" s="24"/>
      <c r="N2999" s="24"/>
      <c r="O2999" s="24"/>
      <c r="P2999" s="4"/>
      <c r="T2999" s="24"/>
      <c r="U2999" s="24"/>
      <c r="V2999" s="24"/>
    </row>
    <row r="3000" spans="4:22" x14ac:dyDescent="0.2">
      <c r="D3000" s="22"/>
      <c r="E3000" s="24"/>
      <c r="F3000" s="24"/>
      <c r="G3000" s="24"/>
      <c r="H3000" s="24"/>
      <c r="I3000" s="42"/>
      <c r="J3000" s="44"/>
      <c r="K3000" s="45"/>
      <c r="L3000" s="24"/>
      <c r="M3000" s="24"/>
      <c r="N3000" s="24"/>
      <c r="O3000" s="24"/>
      <c r="P3000" s="32"/>
      <c r="T3000" s="24"/>
      <c r="U3000" s="24"/>
      <c r="V3000" s="24"/>
    </row>
    <row r="3001" spans="4:22" x14ac:dyDescent="0.2">
      <c r="D3001" s="22"/>
      <c r="E3001" s="24"/>
      <c r="F3001" s="24"/>
      <c r="G3001" s="24"/>
      <c r="H3001" s="24"/>
      <c r="I3001" s="5"/>
      <c r="J3001" s="5"/>
      <c r="L3001" s="24"/>
      <c r="M3001" s="24"/>
      <c r="N3001" s="24"/>
      <c r="O3001" s="24"/>
      <c r="P3001" s="4"/>
    </row>
    <row r="3002" spans="4:22" x14ac:dyDescent="0.2">
      <c r="D3002" s="22"/>
      <c r="E3002" s="24"/>
      <c r="F3002" s="24"/>
      <c r="G3002" s="24"/>
      <c r="H3002" s="24"/>
      <c r="I3002" s="5"/>
      <c r="J3002" s="5"/>
      <c r="L3002" s="24"/>
      <c r="M3002" s="24"/>
      <c r="N3002" s="24"/>
      <c r="O3002" s="24"/>
      <c r="P3002" s="4"/>
    </row>
    <row r="3003" spans="4:22" x14ac:dyDescent="0.2">
      <c r="D3003" s="22"/>
      <c r="E3003" s="24"/>
      <c r="F3003" s="24"/>
      <c r="G3003" s="24"/>
      <c r="I3003" s="5"/>
      <c r="J3003" s="5"/>
    </row>
    <row r="3004" spans="4:22" x14ac:dyDescent="0.2">
      <c r="D3004" s="2"/>
      <c r="I3004" s="5"/>
      <c r="J3004" s="5"/>
    </row>
    <row r="3005" spans="4:22" x14ac:dyDescent="0.2">
      <c r="D3005" s="2"/>
      <c r="I3005" s="5"/>
      <c r="J3005" s="5"/>
    </row>
    <row r="3006" spans="4:22" x14ac:dyDescent="0.2">
      <c r="D3006" s="2"/>
      <c r="I3006" s="5"/>
      <c r="J3006" s="5"/>
    </row>
    <row r="3007" spans="4:22" x14ac:dyDescent="0.2">
      <c r="D3007" s="2"/>
      <c r="I3007" s="5"/>
      <c r="J3007" s="5"/>
    </row>
    <row r="3008" spans="4:22" x14ac:dyDescent="0.2">
      <c r="D3008" s="22"/>
      <c r="E3008" s="24"/>
      <c r="F3008" s="24"/>
      <c r="G3008" s="24"/>
      <c r="I3008" s="5"/>
      <c r="J3008" s="5"/>
      <c r="L3008" s="34"/>
      <c r="P3008" s="4"/>
    </row>
    <row r="3009" spans="1:19" x14ac:dyDescent="0.2">
      <c r="I3009" s="5"/>
      <c r="J3009" s="5"/>
    </row>
    <row r="3010" spans="1:19" x14ac:dyDescent="0.2">
      <c r="A3010">
        <f>COUNT(A2919:A3009)</f>
        <v>27</v>
      </c>
      <c r="B3010">
        <f>COUNT(B2919:B3009)</f>
        <v>26</v>
      </c>
      <c r="C3010">
        <f>COUNT(C2919:C3009)</f>
        <v>26</v>
      </c>
      <c r="F3010">
        <f>AVERAGE(F2919:F3009)</f>
        <v>96.307692307692307</v>
      </c>
      <c r="G3010">
        <f>AVERAGE(G2919:G3009)</f>
        <v>94.884615384615387</v>
      </c>
      <c r="H3010">
        <f>AVERAGE(H2919:H3009)</f>
        <v>77.115384615384613</v>
      </c>
      <c r="I3010" s="5">
        <f>SUM(I2916:I3007)</f>
        <v>109.75</v>
      </c>
      <c r="J3010" s="4">
        <f>SUM(J2916:J3009)</f>
        <v>3</v>
      </c>
      <c r="P3010" s="4">
        <f>SUM(Q2919:Q2928)</f>
        <v>181.6</v>
      </c>
      <c r="Q3010" s="4">
        <f>(P3010*0.096)-0.05</f>
        <v>17.383599999999998</v>
      </c>
      <c r="S3010">
        <f>SUM(S2908:S3009)</f>
        <v>0</v>
      </c>
    </row>
    <row r="3011" spans="1:19" ht="18" x14ac:dyDescent="0.25">
      <c r="A3011" s="3" t="s">
        <v>78</v>
      </c>
      <c r="C3011" s="11" t="s">
        <v>37</v>
      </c>
      <c r="D3011">
        <v>1</v>
      </c>
    </row>
    <row r="3012" spans="1:19" x14ac:dyDescent="0.2">
      <c r="A3012" t="s">
        <v>2</v>
      </c>
      <c r="D3012" s="4">
        <v>237.9</v>
      </c>
      <c r="E3012" t="s">
        <v>3</v>
      </c>
      <c r="F3012" s="4">
        <f>TRUNC(D3012*0.096,1)</f>
        <v>22.8</v>
      </c>
      <c r="H3012" s="4">
        <f>P3110</f>
        <v>232.70000000000002</v>
      </c>
      <c r="K3012" s="15"/>
    </row>
    <row r="3013" spans="1:19" x14ac:dyDescent="0.2">
      <c r="A3013" t="s">
        <v>4</v>
      </c>
      <c r="D3013" s="4">
        <v>232.7</v>
      </c>
      <c r="E3013" t="s">
        <v>5</v>
      </c>
      <c r="F3013" s="4">
        <f>TRUNC(D3013*0.096,1)</f>
        <v>22.3</v>
      </c>
    </row>
    <row r="3014" spans="1:19" x14ac:dyDescent="0.2">
      <c r="A3014" s="1" t="s">
        <v>9</v>
      </c>
      <c r="B3014" s="1" t="s">
        <v>6</v>
      </c>
      <c r="C3014" s="1" t="s">
        <v>7</v>
      </c>
      <c r="D3014" s="1" t="s">
        <v>10</v>
      </c>
      <c r="E3014" s="1" t="s">
        <v>11</v>
      </c>
      <c r="F3014" s="1" t="s">
        <v>12</v>
      </c>
      <c r="G3014" s="1" t="s">
        <v>13</v>
      </c>
      <c r="H3014" s="1" t="s">
        <v>7</v>
      </c>
      <c r="I3014" s="1" t="s">
        <v>14</v>
      </c>
      <c r="J3014" s="1" t="s">
        <v>258</v>
      </c>
      <c r="K3014" s="14" t="s">
        <v>125</v>
      </c>
      <c r="L3014" s="14" t="s">
        <v>12</v>
      </c>
      <c r="M3014" s="1" t="s">
        <v>13</v>
      </c>
      <c r="N3014" s="1" t="s">
        <v>15</v>
      </c>
      <c r="O3014" s="1" t="s">
        <v>16</v>
      </c>
      <c r="P3014" s="1" t="s">
        <v>18</v>
      </c>
      <c r="Q3014" s="1" t="s">
        <v>225</v>
      </c>
      <c r="R3014" s="1" t="s">
        <v>334</v>
      </c>
      <c r="S3014" s="1" t="s">
        <v>335</v>
      </c>
    </row>
    <row r="3016" spans="1:19" x14ac:dyDescent="0.2">
      <c r="D3016" s="2"/>
      <c r="E3016" t="s">
        <v>20</v>
      </c>
      <c r="I3016" s="5">
        <v>-12</v>
      </c>
      <c r="J3016" s="5"/>
      <c r="K3016" s="14"/>
      <c r="L3016" s="4"/>
    </row>
    <row r="3017" spans="1:19" x14ac:dyDescent="0.2">
      <c r="E3017" t="s">
        <v>21</v>
      </c>
      <c r="I3017" s="5">
        <v>-12</v>
      </c>
      <c r="J3017" s="5"/>
      <c r="L3017" s="1"/>
    </row>
    <row r="3018" spans="1:19" x14ac:dyDescent="0.2">
      <c r="D3018" s="2"/>
      <c r="E3018" t="s">
        <v>22</v>
      </c>
      <c r="I3018" s="5">
        <v>-15</v>
      </c>
      <c r="J3018" s="5"/>
    </row>
    <row r="3019" spans="1:19" x14ac:dyDescent="0.2">
      <c r="D3019" s="22" t="s">
        <v>595</v>
      </c>
      <c r="E3019" s="24" t="s">
        <v>23</v>
      </c>
      <c r="F3019" s="24"/>
      <c r="G3019" s="24"/>
      <c r="H3019" s="24"/>
      <c r="I3019" s="5"/>
      <c r="J3019" s="5"/>
      <c r="L3019" s="36">
        <v>95</v>
      </c>
      <c r="M3019" s="24">
        <v>94</v>
      </c>
      <c r="N3019" s="24">
        <v>68.900000000000006</v>
      </c>
      <c r="O3019" s="24">
        <v>120</v>
      </c>
      <c r="P3019" s="4">
        <f t="shared" ref="P3019:P3060" si="62">ROUND(((M3019-N3019)*113/O3019),1)</f>
        <v>23.6</v>
      </c>
      <c r="Q3019" s="4">
        <v>18.399999999999999</v>
      </c>
    </row>
    <row r="3020" spans="1:19" x14ac:dyDescent="0.2">
      <c r="D3020" s="22" t="s">
        <v>597</v>
      </c>
      <c r="E3020" s="24" t="s">
        <v>95</v>
      </c>
      <c r="F3020" s="24"/>
      <c r="G3020" s="24"/>
      <c r="H3020" s="24"/>
      <c r="I3020" s="5"/>
      <c r="J3020" s="5"/>
      <c r="K3020" s="46"/>
      <c r="L3020" s="36">
        <v>108</v>
      </c>
      <c r="M3020" s="24">
        <v>104</v>
      </c>
      <c r="N3020" s="24">
        <v>68.7</v>
      </c>
      <c r="O3020" s="24">
        <v>117</v>
      </c>
      <c r="P3020" s="4">
        <f t="shared" si="62"/>
        <v>34.1</v>
      </c>
      <c r="Q3020" s="4">
        <v>19.899999999999999</v>
      </c>
    </row>
    <row r="3021" spans="1:19" x14ac:dyDescent="0.2">
      <c r="D3021" s="22" t="s">
        <v>603</v>
      </c>
      <c r="E3021" s="24" t="s">
        <v>24</v>
      </c>
      <c r="F3021" s="24"/>
      <c r="G3021" s="24"/>
      <c r="H3021" s="24"/>
      <c r="I3021" s="5"/>
      <c r="J3021" s="4"/>
      <c r="K3021" s="48"/>
      <c r="L3021" s="36">
        <v>96</v>
      </c>
      <c r="M3021" s="24">
        <v>96</v>
      </c>
      <c r="N3021" s="24">
        <v>70</v>
      </c>
      <c r="O3021" s="24">
        <v>123</v>
      </c>
      <c r="P3021" s="4">
        <f t="shared" si="62"/>
        <v>23.9</v>
      </c>
      <c r="Q3021" s="4">
        <v>21.1</v>
      </c>
    </row>
    <row r="3022" spans="1:19" x14ac:dyDescent="0.2">
      <c r="D3022" s="22" t="s">
        <v>610</v>
      </c>
      <c r="E3022" s="24" t="s">
        <v>461</v>
      </c>
      <c r="F3022" s="24"/>
      <c r="G3022" s="24"/>
      <c r="H3022" s="24"/>
      <c r="I3022" s="5"/>
      <c r="J3022" s="5"/>
      <c r="L3022" s="36">
        <v>105</v>
      </c>
      <c r="M3022" s="24">
        <v>104</v>
      </c>
      <c r="N3022" s="24">
        <v>69.599999999999994</v>
      </c>
      <c r="O3022" s="24">
        <v>124</v>
      </c>
      <c r="P3022" s="4">
        <f t="shared" si="62"/>
        <v>31.3</v>
      </c>
      <c r="Q3022" s="4">
        <v>21.3</v>
      </c>
    </row>
    <row r="3023" spans="1:19" x14ac:dyDescent="0.2">
      <c r="D3023" s="22" t="s">
        <v>613</v>
      </c>
      <c r="E3023" s="24" t="s">
        <v>26</v>
      </c>
      <c r="F3023" s="24"/>
      <c r="G3023" s="24"/>
      <c r="H3023" s="24"/>
      <c r="I3023" s="5"/>
      <c r="J3023" s="5"/>
      <c r="L3023" s="36">
        <v>97</v>
      </c>
      <c r="M3023" s="24">
        <v>97</v>
      </c>
      <c r="N3023" s="24">
        <v>70.2</v>
      </c>
      <c r="O3023" s="24">
        <v>128</v>
      </c>
      <c r="P3023" s="4">
        <f t="shared" si="62"/>
        <v>23.7</v>
      </c>
      <c r="Q3023" s="4">
        <v>22.5</v>
      </c>
    </row>
    <row r="3024" spans="1:19" x14ac:dyDescent="0.2">
      <c r="D3024" s="22" t="s">
        <v>617</v>
      </c>
      <c r="E3024" s="24" t="s">
        <v>30</v>
      </c>
      <c r="F3024" s="24"/>
      <c r="G3024" s="24"/>
      <c r="H3024" s="24"/>
      <c r="I3024" s="5"/>
      <c r="J3024" s="4"/>
      <c r="K3024" s="46"/>
      <c r="L3024" s="36">
        <v>94</v>
      </c>
      <c r="M3024" s="24">
        <v>94</v>
      </c>
      <c r="N3024" s="24">
        <v>69.099999999999994</v>
      </c>
      <c r="O3024" s="24">
        <v>122</v>
      </c>
      <c r="P3024" s="4">
        <f t="shared" si="62"/>
        <v>23.1</v>
      </c>
      <c r="Q3024" s="4">
        <v>24.7</v>
      </c>
    </row>
    <row r="3025" spans="1:22" x14ac:dyDescent="0.2">
      <c r="D3025" s="22" t="s">
        <v>637</v>
      </c>
      <c r="E3025" s="24" t="s">
        <v>184</v>
      </c>
      <c r="F3025" s="24"/>
      <c r="G3025" s="24"/>
      <c r="H3025" s="24"/>
      <c r="I3025" s="5"/>
      <c r="J3025" s="5"/>
      <c r="L3025" s="36">
        <v>101</v>
      </c>
      <c r="M3025" s="24">
        <v>101</v>
      </c>
      <c r="N3025" s="24">
        <v>69.3</v>
      </c>
      <c r="O3025" s="24">
        <v>123</v>
      </c>
      <c r="P3025" s="4">
        <f t="shared" si="62"/>
        <v>29.1</v>
      </c>
      <c r="Q3025" s="4">
        <v>25.4</v>
      </c>
    </row>
    <row r="3026" spans="1:22" x14ac:dyDescent="0.2">
      <c r="D3026" s="22" t="s">
        <v>638</v>
      </c>
      <c r="E3026" s="24" t="s">
        <v>26</v>
      </c>
      <c r="F3026" s="24"/>
      <c r="G3026" s="24"/>
      <c r="H3026" s="24"/>
      <c r="I3026" s="5"/>
      <c r="J3026" s="5"/>
      <c r="L3026" s="36">
        <v>96</v>
      </c>
      <c r="M3026" s="24">
        <v>96</v>
      </c>
      <c r="N3026" s="24">
        <v>70.2</v>
      </c>
      <c r="O3026" s="24">
        <v>128</v>
      </c>
      <c r="P3026" s="4">
        <f t="shared" si="62"/>
        <v>22.8</v>
      </c>
      <c r="Q3026" s="4">
        <v>26.3</v>
      </c>
    </row>
    <row r="3027" spans="1:22" x14ac:dyDescent="0.2">
      <c r="D3027" s="22" t="s">
        <v>639</v>
      </c>
      <c r="E3027" s="24" t="s">
        <v>185</v>
      </c>
      <c r="F3027" s="24"/>
      <c r="G3027" s="24"/>
      <c r="H3027" s="24"/>
      <c r="I3027" s="5"/>
      <c r="J3027" s="4"/>
      <c r="K3027" s="46"/>
      <c r="L3027" s="36">
        <v>98</v>
      </c>
      <c r="M3027" s="24">
        <v>98</v>
      </c>
      <c r="N3027" s="24">
        <v>69</v>
      </c>
      <c r="O3027" s="24">
        <v>123</v>
      </c>
      <c r="P3027" s="4">
        <f t="shared" si="62"/>
        <v>26.6</v>
      </c>
      <c r="Q3027" s="4">
        <v>26.5</v>
      </c>
    </row>
    <row r="3028" spans="1:22" x14ac:dyDescent="0.2">
      <c r="D3028" s="22" t="s">
        <v>644</v>
      </c>
      <c r="E3028" s="24" t="s">
        <v>492</v>
      </c>
      <c r="F3028" s="24"/>
      <c r="G3028" s="24"/>
      <c r="H3028" s="24"/>
      <c r="I3028" s="5"/>
      <c r="J3028" s="5"/>
      <c r="K3028" s="29"/>
      <c r="L3028" s="34">
        <v>104</v>
      </c>
      <c r="M3028" s="24">
        <v>99</v>
      </c>
      <c r="N3028" s="24">
        <v>69.2</v>
      </c>
      <c r="O3028" s="24">
        <v>118</v>
      </c>
      <c r="P3028" s="4">
        <f t="shared" si="62"/>
        <v>28.5</v>
      </c>
      <c r="Q3028" s="4">
        <v>26.6</v>
      </c>
    </row>
    <row r="3029" spans="1:22" x14ac:dyDescent="0.2">
      <c r="D3029" s="22" t="s">
        <v>648</v>
      </c>
      <c r="E3029" s="24" t="s">
        <v>24</v>
      </c>
      <c r="F3029" s="24"/>
      <c r="G3029" s="24"/>
      <c r="H3029" s="24"/>
      <c r="I3029" s="5"/>
      <c r="J3029" s="4"/>
      <c r="K3029" s="29"/>
      <c r="L3029" s="34">
        <v>96</v>
      </c>
      <c r="M3029" s="24">
        <v>93</v>
      </c>
      <c r="N3029" s="24">
        <v>70</v>
      </c>
      <c r="O3029" s="24">
        <v>123</v>
      </c>
      <c r="P3029" s="4">
        <f t="shared" si="62"/>
        <v>21.1</v>
      </c>
      <c r="Q3029" s="4">
        <v>28</v>
      </c>
    </row>
    <row r="3030" spans="1:22" x14ac:dyDescent="0.2">
      <c r="D3030" s="22" t="s">
        <v>651</v>
      </c>
      <c r="E3030" s="24" t="s">
        <v>23</v>
      </c>
      <c r="F3030" s="24"/>
      <c r="G3030" s="24"/>
      <c r="H3030" s="24"/>
      <c r="I3030" s="5"/>
      <c r="J3030" s="4"/>
      <c r="K3030" s="29"/>
      <c r="L3030" s="34">
        <v>93</v>
      </c>
      <c r="M3030" s="24">
        <v>93</v>
      </c>
      <c r="N3030" s="24">
        <v>68.900000000000006</v>
      </c>
      <c r="O3030" s="24">
        <v>120</v>
      </c>
      <c r="P3030" s="4">
        <f t="shared" si="62"/>
        <v>22.7</v>
      </c>
      <c r="Q3030" s="4">
        <v>28.8</v>
      </c>
    </row>
    <row r="3031" spans="1:22" x14ac:dyDescent="0.2">
      <c r="D3031" s="22" t="s">
        <v>652</v>
      </c>
      <c r="E3031" s="24" t="s">
        <v>461</v>
      </c>
      <c r="F3031" s="24"/>
      <c r="G3031" s="24"/>
      <c r="H3031" s="24"/>
      <c r="I3031" s="5"/>
      <c r="J3031" s="5"/>
      <c r="L3031" s="34">
        <v>100</v>
      </c>
      <c r="M3031" s="24">
        <v>97</v>
      </c>
      <c r="N3031" s="24">
        <v>69.599999999999994</v>
      </c>
      <c r="O3031" s="24">
        <v>124</v>
      </c>
      <c r="P3031" s="4">
        <f t="shared" si="62"/>
        <v>25</v>
      </c>
      <c r="Q3031" s="4">
        <v>29.8</v>
      </c>
    </row>
    <row r="3032" spans="1:22" x14ac:dyDescent="0.2">
      <c r="D3032" s="22" t="s">
        <v>658</v>
      </c>
      <c r="E3032" s="24" t="s">
        <v>365</v>
      </c>
      <c r="F3032" s="24"/>
      <c r="G3032" s="24"/>
      <c r="H3032" s="24"/>
      <c r="I3032" s="5"/>
      <c r="J3032" s="5"/>
      <c r="L3032" s="34">
        <v>110</v>
      </c>
      <c r="M3032" s="24">
        <v>107</v>
      </c>
      <c r="N3032" s="24">
        <v>69.8</v>
      </c>
      <c r="O3032" s="24">
        <v>135</v>
      </c>
      <c r="P3032" s="4">
        <f t="shared" si="62"/>
        <v>31.1</v>
      </c>
      <c r="Q3032" s="4">
        <v>30.5</v>
      </c>
    </row>
    <row r="3033" spans="1:22" x14ac:dyDescent="0.2">
      <c r="D3033" s="22" t="s">
        <v>659</v>
      </c>
      <c r="E3033" s="24" t="s">
        <v>365</v>
      </c>
      <c r="F3033" s="24"/>
      <c r="G3033" s="24"/>
      <c r="H3033" s="24"/>
      <c r="I3033" s="5"/>
      <c r="J3033" s="5"/>
      <c r="K3033" s="29"/>
      <c r="L3033" s="34">
        <v>101</v>
      </c>
      <c r="M3033" s="24">
        <v>101</v>
      </c>
      <c r="N3033" s="24">
        <v>69.8</v>
      </c>
      <c r="O3033" s="24">
        <v>135</v>
      </c>
      <c r="P3033" s="4">
        <f t="shared" si="62"/>
        <v>26.1</v>
      </c>
      <c r="Q3033" s="4">
        <v>31.6</v>
      </c>
    </row>
    <row r="3034" spans="1:22" x14ac:dyDescent="0.2">
      <c r="D3034" s="22" t="s">
        <v>671</v>
      </c>
      <c r="E3034" s="24" t="s">
        <v>219</v>
      </c>
      <c r="F3034" s="24"/>
      <c r="G3034" s="24"/>
      <c r="H3034" s="24"/>
      <c r="I3034" s="5"/>
      <c r="J3034" s="5"/>
      <c r="L3034" s="34">
        <v>111</v>
      </c>
      <c r="M3034" s="24">
        <v>108</v>
      </c>
      <c r="N3034" s="24">
        <v>68.8</v>
      </c>
      <c r="O3034" s="24">
        <v>122</v>
      </c>
      <c r="P3034" s="4">
        <f t="shared" si="62"/>
        <v>36.299999999999997</v>
      </c>
      <c r="Q3034" s="4">
        <v>32.4</v>
      </c>
    </row>
    <row r="3035" spans="1:22" x14ac:dyDescent="0.2">
      <c r="D3035" s="22" t="s">
        <v>670</v>
      </c>
      <c r="E3035" s="24" t="s">
        <v>215</v>
      </c>
      <c r="F3035" s="24"/>
      <c r="G3035" s="24"/>
      <c r="H3035" s="24"/>
      <c r="I3035" s="5"/>
      <c r="J3035" s="5"/>
      <c r="L3035" s="34">
        <v>110</v>
      </c>
      <c r="M3035" s="24">
        <v>105</v>
      </c>
      <c r="N3035" s="24">
        <v>68</v>
      </c>
      <c r="O3035" s="24">
        <v>118</v>
      </c>
      <c r="P3035" s="4">
        <f t="shared" si="62"/>
        <v>35.4</v>
      </c>
      <c r="Q3035" s="4">
        <v>32.4</v>
      </c>
    </row>
    <row r="3036" spans="1:22" x14ac:dyDescent="0.2">
      <c r="D3036" s="22" t="s">
        <v>674</v>
      </c>
      <c r="E3036" s="24" t="s">
        <v>215</v>
      </c>
      <c r="F3036" s="24"/>
      <c r="G3036" s="24"/>
      <c r="H3036" s="24"/>
      <c r="I3036" s="5"/>
      <c r="J3036" s="5"/>
      <c r="K3036" s="48"/>
      <c r="L3036" s="24">
        <v>97</v>
      </c>
      <c r="M3036" s="24">
        <v>95</v>
      </c>
      <c r="N3036" s="24">
        <v>68</v>
      </c>
      <c r="O3036" s="24">
        <v>118</v>
      </c>
      <c r="P3036" s="4">
        <f t="shared" si="62"/>
        <v>25.9</v>
      </c>
      <c r="Q3036" s="4">
        <v>34.200000000000003</v>
      </c>
    </row>
    <row r="3037" spans="1:22" x14ac:dyDescent="0.2">
      <c r="D3037" s="22" t="s">
        <v>675</v>
      </c>
      <c r="E3037" s="24" t="s">
        <v>221</v>
      </c>
      <c r="F3037" s="24"/>
      <c r="G3037" s="24"/>
      <c r="H3037" s="24"/>
      <c r="I3037" s="5"/>
      <c r="J3037" s="5"/>
      <c r="L3037" s="34">
        <v>107</v>
      </c>
      <c r="M3037" s="24">
        <v>104</v>
      </c>
      <c r="N3037" s="24">
        <v>71.099999999999994</v>
      </c>
      <c r="O3037" s="24">
        <v>137</v>
      </c>
      <c r="P3037" s="4">
        <f t="shared" si="62"/>
        <v>27.1</v>
      </c>
      <c r="Q3037" s="4">
        <v>35.9</v>
      </c>
    </row>
    <row r="3038" spans="1:22" x14ac:dyDescent="0.2">
      <c r="D3038" s="22" t="s">
        <v>676</v>
      </c>
      <c r="E3038" s="24" t="s">
        <v>221</v>
      </c>
      <c r="F3038" s="24"/>
      <c r="G3038" s="24"/>
      <c r="H3038" s="24"/>
      <c r="I3038" s="5"/>
      <c r="J3038" s="5"/>
      <c r="L3038" s="24">
        <v>108</v>
      </c>
      <c r="M3038" s="24">
        <v>104</v>
      </c>
      <c r="N3038" s="24">
        <v>71.099999999999994</v>
      </c>
      <c r="O3038" s="24">
        <v>137</v>
      </c>
      <c r="P3038" s="33">
        <f t="shared" si="62"/>
        <v>27.1</v>
      </c>
      <c r="Q3038" s="4">
        <v>39.4</v>
      </c>
    </row>
    <row r="3039" spans="1:22" x14ac:dyDescent="0.2">
      <c r="A3039">
        <v>1</v>
      </c>
      <c r="B3039">
        <v>1</v>
      </c>
      <c r="C3039">
        <v>1</v>
      </c>
      <c r="D3039" s="22" t="s">
        <v>820</v>
      </c>
      <c r="E3039" s="24" t="s">
        <v>492</v>
      </c>
      <c r="F3039" s="24">
        <v>115</v>
      </c>
      <c r="G3039" s="24">
        <v>113</v>
      </c>
      <c r="H3039" s="24">
        <v>91</v>
      </c>
      <c r="I3039" s="5">
        <v>-20</v>
      </c>
      <c r="J3039" s="5"/>
      <c r="L3039" s="36">
        <v>115</v>
      </c>
      <c r="M3039" s="24">
        <v>113</v>
      </c>
      <c r="N3039" s="24">
        <v>69.2</v>
      </c>
      <c r="O3039" s="24">
        <v>118</v>
      </c>
      <c r="P3039" s="33">
        <f t="shared" si="62"/>
        <v>41.9</v>
      </c>
      <c r="Q3039" s="4"/>
      <c r="T3039" t="s">
        <v>350</v>
      </c>
      <c r="U3039" t="s">
        <v>378</v>
      </c>
      <c r="V3039" t="s">
        <v>353</v>
      </c>
    </row>
    <row r="3040" spans="1:22" x14ac:dyDescent="0.2">
      <c r="A3040">
        <v>2</v>
      </c>
      <c r="B3040">
        <v>2</v>
      </c>
      <c r="C3040">
        <v>2</v>
      </c>
      <c r="D3040" s="22" t="s">
        <v>865</v>
      </c>
      <c r="E3040" s="24" t="s">
        <v>24</v>
      </c>
      <c r="F3040" s="24">
        <v>98</v>
      </c>
      <c r="G3040" s="24">
        <v>98</v>
      </c>
      <c r="H3040" s="24">
        <v>73</v>
      </c>
      <c r="I3040" s="5">
        <v>-7.75</v>
      </c>
      <c r="J3040" s="5"/>
      <c r="L3040" s="36">
        <v>98</v>
      </c>
      <c r="M3040" s="24">
        <v>98</v>
      </c>
      <c r="N3040" s="24">
        <v>70</v>
      </c>
      <c r="O3040" s="24">
        <v>123</v>
      </c>
      <c r="P3040" s="33">
        <f t="shared" si="62"/>
        <v>25.7</v>
      </c>
      <c r="Q3040" s="4"/>
      <c r="T3040" t="s">
        <v>375</v>
      </c>
      <c r="U3040" t="s">
        <v>465</v>
      </c>
      <c r="V3040" t="s">
        <v>351</v>
      </c>
    </row>
    <row r="3041" spans="1:22" x14ac:dyDescent="0.2">
      <c r="A3041">
        <v>3</v>
      </c>
      <c r="B3041">
        <v>3</v>
      </c>
      <c r="C3041">
        <v>3</v>
      </c>
      <c r="D3041" s="22" t="s">
        <v>880</v>
      </c>
      <c r="E3041" s="24" t="s">
        <v>26</v>
      </c>
      <c r="F3041" s="24">
        <v>101</v>
      </c>
      <c r="G3041" s="24">
        <v>100</v>
      </c>
      <c r="H3041" s="24">
        <v>75</v>
      </c>
      <c r="I3041" s="5">
        <v>-18</v>
      </c>
      <c r="J3041" s="5"/>
      <c r="K3041" s="13" t="s">
        <v>1201</v>
      </c>
      <c r="L3041" s="36">
        <v>101</v>
      </c>
      <c r="M3041" s="24">
        <v>100</v>
      </c>
      <c r="N3041" s="24">
        <v>70.2</v>
      </c>
      <c r="O3041" s="24">
        <v>128</v>
      </c>
      <c r="P3041" s="33">
        <f t="shared" si="62"/>
        <v>26.3</v>
      </c>
      <c r="Q3041" s="24"/>
      <c r="R3041" s="24"/>
      <c r="S3041" s="4"/>
      <c r="T3041" t="s">
        <v>343</v>
      </c>
      <c r="U3041" t="s">
        <v>380</v>
      </c>
      <c r="V3041" t="s">
        <v>434</v>
      </c>
    </row>
    <row r="3042" spans="1:22" x14ac:dyDescent="0.2">
      <c r="A3042">
        <v>4</v>
      </c>
      <c r="B3042">
        <v>4</v>
      </c>
      <c r="C3042">
        <v>4</v>
      </c>
      <c r="D3042" s="22" t="s">
        <v>906</v>
      </c>
      <c r="E3042" s="24" t="s">
        <v>23</v>
      </c>
      <c r="F3042" s="24">
        <v>114</v>
      </c>
      <c r="G3042" s="24">
        <v>107</v>
      </c>
      <c r="H3042" s="24">
        <v>88</v>
      </c>
      <c r="I3042" s="5">
        <v>-12</v>
      </c>
      <c r="J3042" s="5"/>
      <c r="K3042" s="13" t="s">
        <v>920</v>
      </c>
      <c r="L3042" s="34">
        <v>114</v>
      </c>
      <c r="M3042" s="24">
        <v>107</v>
      </c>
      <c r="N3042" s="24">
        <v>68.900000000000006</v>
      </c>
      <c r="O3042" s="24">
        <v>126</v>
      </c>
      <c r="P3042" s="4">
        <f t="shared" si="62"/>
        <v>34.200000000000003</v>
      </c>
      <c r="Q3042" s="25"/>
      <c r="R3042" s="25"/>
      <c r="S3042" s="4"/>
      <c r="T3042" t="s">
        <v>708</v>
      </c>
      <c r="U3042" t="s">
        <v>401</v>
      </c>
      <c r="V3042" t="s">
        <v>707</v>
      </c>
    </row>
    <row r="3043" spans="1:22" x14ac:dyDescent="0.2">
      <c r="A3043">
        <v>5</v>
      </c>
      <c r="B3043">
        <v>5</v>
      </c>
      <c r="C3043">
        <v>5</v>
      </c>
      <c r="D3043" s="22" t="s">
        <v>926</v>
      </c>
      <c r="E3043" s="24" t="s">
        <v>24</v>
      </c>
      <c r="F3043" s="24">
        <v>97</v>
      </c>
      <c r="G3043" s="24">
        <v>95</v>
      </c>
      <c r="H3043" s="24">
        <v>72</v>
      </c>
      <c r="I3043" s="5">
        <v>-5.3</v>
      </c>
      <c r="J3043" s="5"/>
      <c r="L3043" s="36">
        <v>95</v>
      </c>
      <c r="M3043" s="24">
        <v>93</v>
      </c>
      <c r="N3043" s="24">
        <v>70</v>
      </c>
      <c r="O3043" s="24">
        <v>123</v>
      </c>
      <c r="P3043" s="4">
        <f t="shared" si="62"/>
        <v>21.1</v>
      </c>
      <c r="Q3043" s="24"/>
      <c r="R3043" s="24"/>
      <c r="S3043" s="4"/>
      <c r="T3043" s="24" t="s">
        <v>856</v>
      </c>
      <c r="U3043" s="24" t="s">
        <v>786</v>
      </c>
      <c r="V3043" s="24" t="s">
        <v>744</v>
      </c>
    </row>
    <row r="3044" spans="1:22" x14ac:dyDescent="0.2">
      <c r="A3044">
        <v>6</v>
      </c>
      <c r="B3044">
        <v>6</v>
      </c>
      <c r="C3044">
        <v>6</v>
      </c>
      <c r="D3044" s="22" t="s">
        <v>987</v>
      </c>
      <c r="E3044" s="24" t="s">
        <v>461</v>
      </c>
      <c r="F3044" s="24">
        <v>93</v>
      </c>
      <c r="G3044" s="24">
        <v>93</v>
      </c>
      <c r="H3044" s="24">
        <v>68</v>
      </c>
      <c r="I3044" s="5">
        <v>32</v>
      </c>
      <c r="J3044" s="5"/>
      <c r="K3044" s="46"/>
      <c r="L3044" s="36">
        <v>93</v>
      </c>
      <c r="M3044" s="24">
        <v>93</v>
      </c>
      <c r="N3044" s="24">
        <v>69.599999999999994</v>
      </c>
      <c r="O3044" s="24">
        <v>124</v>
      </c>
      <c r="P3044" s="4">
        <f t="shared" si="62"/>
        <v>21.3</v>
      </c>
      <c r="Q3044" s="24"/>
      <c r="R3044" s="24"/>
      <c r="S3044" s="4"/>
      <c r="T3044" s="24" t="s">
        <v>581</v>
      </c>
      <c r="U3044" s="24" t="s">
        <v>861</v>
      </c>
      <c r="V3044" s="24" t="s">
        <v>382</v>
      </c>
    </row>
    <row r="3045" spans="1:22" x14ac:dyDescent="0.2">
      <c r="A3045">
        <v>7</v>
      </c>
      <c r="B3045">
        <v>7</v>
      </c>
      <c r="C3045">
        <v>7</v>
      </c>
      <c r="D3045" s="22" t="s">
        <v>1026</v>
      </c>
      <c r="E3045" s="24" t="s">
        <v>492</v>
      </c>
      <c r="F3045" s="24">
        <v>90</v>
      </c>
      <c r="G3045" s="24">
        <v>90</v>
      </c>
      <c r="H3045" s="24">
        <v>66</v>
      </c>
      <c r="I3045" s="5">
        <v>80.5</v>
      </c>
      <c r="J3045" s="4">
        <v>4</v>
      </c>
      <c r="K3045" s="48" t="s">
        <v>1035</v>
      </c>
      <c r="L3045" s="36">
        <v>90</v>
      </c>
      <c r="M3045" s="24">
        <v>90</v>
      </c>
      <c r="N3045" s="24">
        <v>69.2</v>
      </c>
      <c r="O3045" s="24">
        <v>118</v>
      </c>
      <c r="P3045" s="4">
        <f t="shared" si="62"/>
        <v>19.899999999999999</v>
      </c>
      <c r="Q3045" s="24"/>
      <c r="R3045" s="24"/>
      <c r="S3045" s="4"/>
      <c r="T3045" s="24" t="s">
        <v>387</v>
      </c>
      <c r="U3045" s="24" t="s">
        <v>385</v>
      </c>
      <c r="V3045" s="24" t="s">
        <v>782</v>
      </c>
    </row>
    <row r="3046" spans="1:22" x14ac:dyDescent="0.2">
      <c r="A3046">
        <v>8</v>
      </c>
      <c r="B3046">
        <v>8</v>
      </c>
      <c r="C3046">
        <v>8</v>
      </c>
      <c r="D3046" s="22" t="s">
        <v>1043</v>
      </c>
      <c r="E3046" s="24" t="s">
        <v>26</v>
      </c>
      <c r="F3046" s="24">
        <v>91</v>
      </c>
      <c r="G3046" s="24">
        <v>91</v>
      </c>
      <c r="H3046" s="24">
        <v>65</v>
      </c>
      <c r="I3046" s="5">
        <v>28</v>
      </c>
      <c r="J3046" s="5"/>
      <c r="L3046" s="36">
        <v>81</v>
      </c>
      <c r="M3046" s="24">
        <v>91</v>
      </c>
      <c r="N3046" s="24">
        <v>70.2</v>
      </c>
      <c r="O3046" s="24">
        <v>128</v>
      </c>
      <c r="P3046" s="4">
        <f t="shared" si="62"/>
        <v>18.399999999999999</v>
      </c>
      <c r="Q3046" s="24"/>
      <c r="R3046" s="24"/>
      <c r="S3046" s="4"/>
      <c r="T3046" s="24" t="s">
        <v>344</v>
      </c>
      <c r="U3046" s="24" t="s">
        <v>346</v>
      </c>
      <c r="V3046" s="24" t="s">
        <v>460</v>
      </c>
    </row>
    <row r="3047" spans="1:22" x14ac:dyDescent="0.2">
      <c r="A3047">
        <v>9</v>
      </c>
      <c r="B3047">
        <v>9</v>
      </c>
      <c r="C3047">
        <v>9</v>
      </c>
      <c r="D3047" s="22" t="s">
        <v>1118</v>
      </c>
      <c r="E3047" s="24" t="s">
        <v>26</v>
      </c>
      <c r="F3047" s="24">
        <v>110</v>
      </c>
      <c r="G3047" s="24">
        <v>106</v>
      </c>
      <c r="H3047" s="24">
        <v>85</v>
      </c>
      <c r="I3047" s="5">
        <v>-21</v>
      </c>
      <c r="J3047" s="5"/>
      <c r="L3047" s="36">
        <v>110</v>
      </c>
      <c r="M3047" s="24">
        <v>106</v>
      </c>
      <c r="N3047" s="24">
        <v>70.2</v>
      </c>
      <c r="O3047" s="24">
        <v>128</v>
      </c>
      <c r="P3047" s="4">
        <f t="shared" si="62"/>
        <v>31.6</v>
      </c>
      <c r="Q3047" s="24"/>
      <c r="R3047" s="24"/>
      <c r="S3047" s="4"/>
      <c r="T3047" s="24" t="s">
        <v>342</v>
      </c>
      <c r="U3047" s="24" t="s">
        <v>706</v>
      </c>
    </row>
    <row r="3048" spans="1:22" x14ac:dyDescent="0.2">
      <c r="A3048">
        <v>10</v>
      </c>
      <c r="B3048">
        <v>10</v>
      </c>
      <c r="C3048">
        <v>10</v>
      </c>
      <c r="D3048" s="22" t="s">
        <v>1143</v>
      </c>
      <c r="E3048" s="24" t="s">
        <v>492</v>
      </c>
      <c r="F3048" s="24">
        <v>98</v>
      </c>
      <c r="G3048" s="24">
        <v>97</v>
      </c>
      <c r="H3048" s="24">
        <v>75</v>
      </c>
      <c r="I3048" s="5">
        <v>-25</v>
      </c>
      <c r="J3048" s="4"/>
      <c r="K3048" s="46"/>
      <c r="L3048" s="36">
        <v>98</v>
      </c>
      <c r="M3048" s="24">
        <v>97</v>
      </c>
      <c r="N3048" s="24">
        <v>69.2</v>
      </c>
      <c r="O3048" s="24">
        <v>118</v>
      </c>
      <c r="P3048" s="4">
        <f t="shared" si="62"/>
        <v>26.6</v>
      </c>
      <c r="Q3048" s="24"/>
      <c r="R3048" s="24"/>
      <c r="S3048" s="4"/>
      <c r="T3048" s="24" t="s">
        <v>968</v>
      </c>
      <c r="U3048" s="24" t="s">
        <v>377</v>
      </c>
      <c r="V3048" t="s">
        <v>784</v>
      </c>
    </row>
    <row r="3049" spans="1:22" x14ac:dyDescent="0.2">
      <c r="A3049">
        <v>11</v>
      </c>
      <c r="B3049">
        <v>11</v>
      </c>
      <c r="C3049">
        <v>11</v>
      </c>
      <c r="D3049" s="22" t="s">
        <v>1171</v>
      </c>
      <c r="E3049" s="24" t="s">
        <v>23</v>
      </c>
      <c r="F3049" s="24">
        <v>94</v>
      </c>
      <c r="G3049" s="24">
        <v>94</v>
      </c>
      <c r="H3049" s="24">
        <v>70</v>
      </c>
      <c r="I3049" s="5">
        <v>-11.35</v>
      </c>
      <c r="J3049" s="5"/>
      <c r="L3049" s="36">
        <v>94</v>
      </c>
      <c r="M3049" s="24">
        <v>94</v>
      </c>
      <c r="N3049" s="24">
        <v>68.900000000000006</v>
      </c>
      <c r="O3049" s="24">
        <v>126</v>
      </c>
      <c r="P3049" s="4">
        <f t="shared" si="62"/>
        <v>22.5</v>
      </c>
      <c r="Q3049" s="24"/>
      <c r="R3049" s="24"/>
      <c r="S3049" s="4"/>
      <c r="T3049" s="24" t="s">
        <v>372</v>
      </c>
      <c r="U3049" s="24" t="s">
        <v>398</v>
      </c>
      <c r="V3049" s="24" t="s">
        <v>345</v>
      </c>
    </row>
    <row r="3050" spans="1:22" x14ac:dyDescent="0.2">
      <c r="A3050">
        <v>12</v>
      </c>
      <c r="B3050">
        <v>12</v>
      </c>
      <c r="C3050">
        <v>12</v>
      </c>
      <c r="D3050" s="22" t="s">
        <v>1191</v>
      </c>
      <c r="E3050" s="24" t="s">
        <v>26</v>
      </c>
      <c r="F3050" s="24">
        <v>99</v>
      </c>
      <c r="G3050" s="24">
        <v>99</v>
      </c>
      <c r="H3050" s="24">
        <v>74</v>
      </c>
      <c r="I3050" s="5">
        <v>26.45</v>
      </c>
      <c r="J3050" s="5"/>
      <c r="L3050" s="36">
        <v>99</v>
      </c>
      <c r="M3050" s="24">
        <v>99</v>
      </c>
      <c r="N3050" s="24">
        <v>70.2</v>
      </c>
      <c r="O3050" s="24">
        <v>128</v>
      </c>
      <c r="P3050" s="4">
        <f t="shared" si="62"/>
        <v>25.4</v>
      </c>
      <c r="Q3050" s="24"/>
      <c r="R3050" s="24"/>
      <c r="S3050" s="4"/>
      <c r="T3050" s="24" t="s">
        <v>800</v>
      </c>
      <c r="U3050" s="24" t="s">
        <v>356</v>
      </c>
    </row>
    <row r="3051" spans="1:22" x14ac:dyDescent="0.2">
      <c r="A3051">
        <v>13</v>
      </c>
      <c r="B3051">
        <v>13</v>
      </c>
      <c r="C3051">
        <v>13</v>
      </c>
      <c r="D3051" s="22" t="s">
        <v>1195</v>
      </c>
      <c r="E3051" s="24" t="s">
        <v>492</v>
      </c>
      <c r="F3051" s="24">
        <v>101</v>
      </c>
      <c r="G3051" s="24">
        <v>101</v>
      </c>
      <c r="H3051" s="24">
        <v>78</v>
      </c>
      <c r="I3051" s="5">
        <v>-18.2</v>
      </c>
      <c r="J3051" s="4"/>
      <c r="K3051" s="46" t="s">
        <v>1200</v>
      </c>
      <c r="L3051" s="36">
        <v>101</v>
      </c>
      <c r="M3051" s="24">
        <v>101</v>
      </c>
      <c r="N3051" s="24">
        <v>69.2</v>
      </c>
      <c r="O3051" s="24">
        <v>118</v>
      </c>
      <c r="P3051" s="4">
        <f t="shared" si="62"/>
        <v>30.5</v>
      </c>
      <c r="Q3051" s="24"/>
      <c r="R3051" s="24"/>
      <c r="S3051" s="4"/>
      <c r="T3051" s="24" t="s">
        <v>927</v>
      </c>
      <c r="U3051" s="24" t="s">
        <v>742</v>
      </c>
      <c r="V3051" s="24" t="s">
        <v>883</v>
      </c>
    </row>
    <row r="3052" spans="1:22" x14ac:dyDescent="0.2">
      <c r="A3052">
        <v>14</v>
      </c>
      <c r="B3052">
        <v>14</v>
      </c>
      <c r="C3052">
        <v>14</v>
      </c>
      <c r="D3052" s="22" t="s">
        <v>1210</v>
      </c>
      <c r="E3052" s="24" t="s">
        <v>548</v>
      </c>
      <c r="F3052" s="24">
        <v>102</v>
      </c>
      <c r="G3052" s="24">
        <v>102</v>
      </c>
      <c r="H3052" s="24">
        <v>75</v>
      </c>
      <c r="I3052" s="5">
        <v>-6</v>
      </c>
      <c r="J3052" s="5"/>
      <c r="K3052" s="29"/>
      <c r="L3052" s="34">
        <v>102</v>
      </c>
      <c r="M3052" s="24">
        <v>102</v>
      </c>
      <c r="N3052" s="24">
        <v>70.099999999999994</v>
      </c>
      <c r="O3052" s="24">
        <v>136</v>
      </c>
      <c r="P3052" s="4">
        <f t="shared" si="62"/>
        <v>26.5</v>
      </c>
      <c r="R3052" s="24"/>
      <c r="S3052" s="4"/>
      <c r="T3052" s="24" t="s">
        <v>551</v>
      </c>
      <c r="U3052" s="24" t="s">
        <v>863</v>
      </c>
      <c r="V3052" s="24" t="s">
        <v>764</v>
      </c>
    </row>
    <row r="3053" spans="1:22" x14ac:dyDescent="0.2">
      <c r="A3053">
        <v>15</v>
      </c>
      <c r="B3053">
        <v>15</v>
      </c>
      <c r="C3053">
        <v>15</v>
      </c>
      <c r="D3053" s="22" t="s">
        <v>1212</v>
      </c>
      <c r="E3053" s="24" t="s">
        <v>548</v>
      </c>
      <c r="F3053" s="24">
        <v>109</v>
      </c>
      <c r="G3053" s="24">
        <v>106</v>
      </c>
      <c r="H3053" s="24">
        <v>82</v>
      </c>
      <c r="I3053" s="5">
        <v>-19.5</v>
      </c>
      <c r="J3053" s="5"/>
      <c r="K3053" s="29"/>
      <c r="L3053" s="34">
        <v>109</v>
      </c>
      <c r="M3053" s="24">
        <v>106</v>
      </c>
      <c r="N3053" s="24">
        <v>70.099999999999994</v>
      </c>
      <c r="O3053" s="24">
        <v>136</v>
      </c>
      <c r="P3053" s="4">
        <f t="shared" si="62"/>
        <v>29.8</v>
      </c>
      <c r="R3053" s="24"/>
      <c r="S3053" s="4"/>
      <c r="T3053" s="24" t="s">
        <v>961</v>
      </c>
      <c r="U3053" s="24" t="s">
        <v>904</v>
      </c>
    </row>
    <row r="3054" spans="1:22" x14ac:dyDescent="0.2">
      <c r="A3054">
        <v>16</v>
      </c>
      <c r="B3054">
        <v>16</v>
      </c>
      <c r="C3054">
        <v>16</v>
      </c>
      <c r="D3054" s="22" t="s">
        <v>1249</v>
      </c>
      <c r="E3054" s="24" t="s">
        <v>23</v>
      </c>
      <c r="F3054" s="24">
        <v>106</v>
      </c>
      <c r="G3054" s="24">
        <v>105</v>
      </c>
      <c r="H3054" s="24">
        <v>81</v>
      </c>
      <c r="I3054" s="5">
        <v>-20</v>
      </c>
      <c r="J3054" s="4"/>
      <c r="K3054" s="29" t="s">
        <v>1255</v>
      </c>
      <c r="L3054" s="34">
        <v>106</v>
      </c>
      <c r="M3054" s="24">
        <v>105</v>
      </c>
      <c r="N3054" s="24">
        <v>68.900000000000006</v>
      </c>
      <c r="O3054" s="24">
        <v>126</v>
      </c>
      <c r="P3054" s="4">
        <f t="shared" si="62"/>
        <v>32.4</v>
      </c>
      <c r="R3054" s="24"/>
      <c r="S3054" s="4"/>
      <c r="T3054" s="24" t="s">
        <v>722</v>
      </c>
      <c r="U3054" s="24" t="s">
        <v>397</v>
      </c>
    </row>
    <row r="3055" spans="1:22" x14ac:dyDescent="0.2">
      <c r="A3055">
        <v>17</v>
      </c>
      <c r="B3055">
        <v>17</v>
      </c>
      <c r="C3055">
        <v>17</v>
      </c>
      <c r="D3055" s="22" t="s">
        <v>1265</v>
      </c>
      <c r="E3055" s="24" t="s">
        <v>217</v>
      </c>
      <c r="F3055" s="24">
        <v>112</v>
      </c>
      <c r="G3055" s="24">
        <v>111</v>
      </c>
      <c r="H3055" s="24">
        <v>86</v>
      </c>
      <c r="I3055" s="5">
        <v>-8</v>
      </c>
      <c r="J3055" s="5"/>
      <c r="L3055" s="34">
        <v>112</v>
      </c>
      <c r="M3055" s="24">
        <v>111</v>
      </c>
      <c r="N3055" s="24">
        <v>69.7</v>
      </c>
      <c r="O3055" s="24">
        <v>130</v>
      </c>
      <c r="P3055" s="4">
        <f t="shared" si="62"/>
        <v>35.9</v>
      </c>
      <c r="R3055" s="24"/>
      <c r="S3055" s="4"/>
      <c r="T3055" s="24" t="s">
        <v>566</v>
      </c>
      <c r="U3055" s="24" t="s">
        <v>709</v>
      </c>
      <c r="V3055" s="24" t="s">
        <v>743</v>
      </c>
    </row>
    <row r="3056" spans="1:22" x14ac:dyDescent="0.2">
      <c r="A3056">
        <v>18</v>
      </c>
      <c r="B3056">
        <v>18</v>
      </c>
      <c r="C3056">
        <v>18</v>
      </c>
      <c r="D3056" s="22" t="s">
        <v>1270</v>
      </c>
      <c r="E3056" s="24" t="s">
        <v>221</v>
      </c>
      <c r="F3056" s="24">
        <v>101</v>
      </c>
      <c r="G3056" s="24">
        <v>101</v>
      </c>
      <c r="H3056" s="24">
        <v>74</v>
      </c>
      <c r="I3056" s="5">
        <v>8</v>
      </c>
      <c r="J3056" s="5"/>
      <c r="L3056" s="34">
        <v>101</v>
      </c>
      <c r="M3056" s="24">
        <v>101</v>
      </c>
      <c r="N3056" s="24">
        <v>71.099999999999994</v>
      </c>
      <c r="O3056" s="24">
        <v>137</v>
      </c>
      <c r="P3056" s="4">
        <f t="shared" si="62"/>
        <v>24.7</v>
      </c>
      <c r="R3056" s="24"/>
      <c r="S3056" s="4"/>
      <c r="T3056" s="24" t="s">
        <v>580</v>
      </c>
      <c r="U3056" s="24" t="s">
        <v>698</v>
      </c>
    </row>
    <row r="3057" spans="1:22" x14ac:dyDescent="0.2">
      <c r="A3057">
        <v>19</v>
      </c>
      <c r="B3057">
        <v>19</v>
      </c>
      <c r="C3057">
        <v>19</v>
      </c>
      <c r="D3057" s="22" t="s">
        <v>1272</v>
      </c>
      <c r="E3057" s="24" t="s">
        <v>217</v>
      </c>
      <c r="F3057" s="24">
        <v>129</v>
      </c>
      <c r="G3057" s="24">
        <v>115</v>
      </c>
      <c r="H3057" s="24">
        <v>103</v>
      </c>
      <c r="I3057" s="5">
        <v>-23</v>
      </c>
      <c r="J3057" s="5"/>
      <c r="K3057" s="29" t="s">
        <v>1281</v>
      </c>
      <c r="L3057" s="34">
        <v>129</v>
      </c>
      <c r="M3057" s="24">
        <v>115</v>
      </c>
      <c r="N3057" s="24">
        <v>69.7</v>
      </c>
      <c r="O3057" s="24">
        <v>130</v>
      </c>
      <c r="P3057" s="4">
        <f t="shared" si="62"/>
        <v>39.4</v>
      </c>
      <c r="R3057" s="24"/>
      <c r="S3057" s="4"/>
      <c r="T3057" s="24" t="s">
        <v>376</v>
      </c>
      <c r="U3057" s="24" t="s">
        <v>717</v>
      </c>
    </row>
    <row r="3058" spans="1:22" x14ac:dyDescent="0.2">
      <c r="A3058">
        <v>20</v>
      </c>
      <c r="B3058">
        <v>20</v>
      </c>
      <c r="C3058">
        <v>20</v>
      </c>
      <c r="D3058" s="22" t="s">
        <v>1282</v>
      </c>
      <c r="E3058" s="24" t="s">
        <v>219</v>
      </c>
      <c r="F3058" s="24">
        <v>105</v>
      </c>
      <c r="G3058" s="24">
        <v>105</v>
      </c>
      <c r="H3058" s="24">
        <v>80</v>
      </c>
      <c r="I3058" s="5">
        <v>-19</v>
      </c>
      <c r="J3058" s="4"/>
      <c r="K3058" s="29"/>
      <c r="L3058" s="34">
        <v>105</v>
      </c>
      <c r="M3058" s="24">
        <v>105</v>
      </c>
      <c r="N3058" s="24">
        <v>68.900000000000006</v>
      </c>
      <c r="O3058" s="24">
        <v>126</v>
      </c>
      <c r="P3058" s="4">
        <f t="shared" si="62"/>
        <v>32.4</v>
      </c>
      <c r="R3058" s="24"/>
      <c r="S3058" s="4"/>
      <c r="T3058" s="24" t="s">
        <v>886</v>
      </c>
      <c r="U3058" s="24" t="s">
        <v>802</v>
      </c>
      <c r="V3058" s="24" t="s">
        <v>738</v>
      </c>
    </row>
    <row r="3059" spans="1:22" x14ac:dyDescent="0.2">
      <c r="A3059">
        <v>21</v>
      </c>
      <c r="B3059">
        <v>21</v>
      </c>
      <c r="C3059">
        <v>21</v>
      </c>
      <c r="D3059" s="22" t="s">
        <v>1288</v>
      </c>
      <c r="E3059" s="24" t="s">
        <v>221</v>
      </c>
      <c r="F3059" s="24">
        <v>107</v>
      </c>
      <c r="G3059" s="24">
        <v>105</v>
      </c>
      <c r="H3059" s="24">
        <v>80</v>
      </c>
      <c r="I3059" s="5">
        <v>-6.4</v>
      </c>
      <c r="J3059" s="5"/>
      <c r="L3059" s="34">
        <v>107</v>
      </c>
      <c r="M3059" s="24">
        <v>105</v>
      </c>
      <c r="N3059" s="24">
        <v>71.099999999999994</v>
      </c>
      <c r="O3059" s="24">
        <v>137</v>
      </c>
      <c r="P3059" s="4">
        <f t="shared" si="62"/>
        <v>28</v>
      </c>
      <c r="R3059" s="24"/>
      <c r="S3059" s="4"/>
      <c r="T3059" s="24" t="s">
        <v>1121</v>
      </c>
      <c r="U3059" s="24" t="s">
        <v>817</v>
      </c>
    </row>
    <row r="3060" spans="1:22" x14ac:dyDescent="0.2">
      <c r="A3060">
        <v>22</v>
      </c>
      <c r="B3060">
        <v>22</v>
      </c>
      <c r="C3060">
        <v>22</v>
      </c>
      <c r="D3060" s="22" t="s">
        <v>1332</v>
      </c>
      <c r="E3060" s="24" t="s">
        <v>23</v>
      </c>
      <c r="F3060" s="24">
        <v>101</v>
      </c>
      <c r="G3060" s="24">
        <v>101</v>
      </c>
      <c r="H3060" s="24">
        <v>75</v>
      </c>
      <c r="I3060" s="5">
        <v>-10.25</v>
      </c>
      <c r="J3060" s="5"/>
      <c r="K3060" s="13" t="s">
        <v>1340</v>
      </c>
      <c r="L3060" s="34">
        <v>101</v>
      </c>
      <c r="M3060" s="24">
        <v>101</v>
      </c>
      <c r="N3060" s="24">
        <v>68.900000000000006</v>
      </c>
      <c r="O3060" s="24">
        <v>126</v>
      </c>
      <c r="P3060" s="33">
        <f t="shared" si="62"/>
        <v>28.8</v>
      </c>
      <c r="R3060" s="24"/>
      <c r="S3060" s="4"/>
      <c r="T3060" s="24" t="s">
        <v>812</v>
      </c>
      <c r="U3060" s="24" t="s">
        <v>1173</v>
      </c>
      <c r="V3060" t="s">
        <v>1018</v>
      </c>
    </row>
    <row r="3061" spans="1:22" x14ac:dyDescent="0.2">
      <c r="D3061" s="22" t="s">
        <v>1332</v>
      </c>
      <c r="E3061" s="24" t="s">
        <v>22</v>
      </c>
      <c r="F3061" s="24"/>
      <c r="G3061" s="24"/>
      <c r="H3061" s="24"/>
      <c r="I3061" s="5">
        <v>60</v>
      </c>
      <c r="J3061" s="5"/>
      <c r="K3061" s="13" t="s">
        <v>105</v>
      </c>
      <c r="L3061" s="34"/>
      <c r="M3061" s="24"/>
      <c r="N3061" s="24"/>
      <c r="O3061" s="24"/>
      <c r="P3061" s="4"/>
      <c r="R3061" s="24"/>
      <c r="S3061" s="4"/>
      <c r="T3061" s="24"/>
      <c r="U3061" s="24"/>
    </row>
    <row r="3062" spans="1:22" x14ac:dyDescent="0.2">
      <c r="D3062" s="22"/>
      <c r="E3062" s="24"/>
      <c r="F3062" s="24"/>
      <c r="G3062" s="24"/>
      <c r="H3062" s="24"/>
      <c r="I3062" s="5"/>
      <c r="J3062" s="5"/>
      <c r="K3062" s="48"/>
      <c r="L3062" s="24"/>
      <c r="M3062" s="24"/>
      <c r="N3062" s="24"/>
      <c r="O3062" s="24"/>
      <c r="P3062" s="4"/>
      <c r="R3062" s="24"/>
      <c r="S3062" s="4"/>
      <c r="T3062" s="24"/>
      <c r="U3062" s="24"/>
    </row>
    <row r="3063" spans="1:22" x14ac:dyDescent="0.2">
      <c r="D3063" s="22"/>
      <c r="E3063" s="24"/>
      <c r="F3063" s="24"/>
      <c r="G3063" s="24"/>
      <c r="H3063" s="24"/>
      <c r="I3063" s="5"/>
      <c r="J3063" s="5"/>
      <c r="L3063" s="34"/>
      <c r="M3063" s="24"/>
      <c r="N3063" s="24"/>
      <c r="O3063" s="24"/>
      <c r="P3063" s="4"/>
      <c r="T3063" s="24"/>
      <c r="U3063" s="24"/>
      <c r="V3063" s="24"/>
    </row>
    <row r="3064" spans="1:22" x14ac:dyDescent="0.2">
      <c r="D3064" s="22"/>
      <c r="E3064" s="24"/>
      <c r="F3064" s="24"/>
      <c r="G3064" s="24"/>
      <c r="H3064" s="24"/>
      <c r="I3064" s="5"/>
      <c r="J3064" s="5"/>
      <c r="L3064" s="24"/>
      <c r="M3064" s="24"/>
      <c r="N3064" s="24"/>
      <c r="O3064" s="24"/>
      <c r="P3064" s="33"/>
      <c r="T3064" s="24"/>
      <c r="U3064" s="24"/>
      <c r="V3064" s="24"/>
    </row>
    <row r="3065" spans="1:22" x14ac:dyDescent="0.2">
      <c r="D3065" s="22"/>
      <c r="E3065" s="24"/>
      <c r="F3065" s="24"/>
      <c r="G3065" s="24"/>
      <c r="I3065" s="5"/>
      <c r="J3065" s="5"/>
      <c r="L3065" s="24"/>
      <c r="M3065" s="24"/>
      <c r="N3065" s="24"/>
      <c r="O3065" s="24"/>
      <c r="P3065" s="33"/>
      <c r="T3065" s="24"/>
      <c r="U3065" s="24"/>
      <c r="V3065" s="24"/>
    </row>
    <row r="3066" spans="1:22" x14ac:dyDescent="0.2">
      <c r="D3066" s="22"/>
      <c r="E3066" s="24"/>
      <c r="F3066" s="24"/>
      <c r="G3066" s="24"/>
      <c r="H3066" s="24"/>
      <c r="I3066" s="5"/>
      <c r="J3066" s="5"/>
      <c r="L3066" s="24"/>
      <c r="M3066" s="24"/>
      <c r="N3066" s="24"/>
      <c r="O3066" s="24"/>
      <c r="P3066" s="33"/>
      <c r="T3066" s="24"/>
      <c r="U3066" s="24"/>
      <c r="V3066" s="24"/>
    </row>
    <row r="3067" spans="1:22" x14ac:dyDescent="0.2">
      <c r="D3067" s="22"/>
      <c r="E3067" s="24"/>
      <c r="I3067" s="5"/>
      <c r="J3067" s="5"/>
      <c r="N3067" s="24"/>
      <c r="O3067" s="24"/>
      <c r="T3067" s="24"/>
      <c r="U3067" s="24"/>
    </row>
    <row r="3068" spans="1:22" x14ac:dyDescent="0.2">
      <c r="D3068" s="2"/>
      <c r="I3068" s="5"/>
      <c r="J3068" s="5"/>
      <c r="T3068" s="24"/>
      <c r="U3068" s="24"/>
      <c r="V3068" s="24"/>
    </row>
    <row r="3069" spans="1:22" x14ac:dyDescent="0.2">
      <c r="D3069" s="2"/>
      <c r="I3069" s="5"/>
      <c r="J3069" s="5"/>
    </row>
    <row r="3070" spans="1:22" x14ac:dyDescent="0.2">
      <c r="D3070" s="2"/>
      <c r="I3070" s="5"/>
      <c r="J3070" s="5"/>
      <c r="T3070" s="24"/>
      <c r="U3070" s="24"/>
      <c r="V3070" s="24"/>
    </row>
    <row r="3071" spans="1:22" x14ac:dyDescent="0.2">
      <c r="D3071" s="2"/>
      <c r="I3071" s="5"/>
      <c r="J3071" s="5"/>
      <c r="T3071" s="24"/>
      <c r="U3071" s="24"/>
    </row>
    <row r="3072" spans="1:22" x14ac:dyDescent="0.2">
      <c r="D3072" s="2"/>
      <c r="I3072" s="5"/>
      <c r="J3072" s="5"/>
      <c r="T3072" s="24"/>
      <c r="U3072" s="24"/>
      <c r="V3072" s="24"/>
    </row>
    <row r="3073" spans="4:22" x14ac:dyDescent="0.2">
      <c r="D3073" s="2"/>
      <c r="I3073" s="5"/>
      <c r="J3073" s="5"/>
      <c r="T3073" s="24"/>
      <c r="U3073" s="24"/>
      <c r="V3073" s="24"/>
    </row>
    <row r="3074" spans="4:22" x14ac:dyDescent="0.2">
      <c r="D3074" s="2"/>
      <c r="I3074" s="5"/>
      <c r="J3074" s="5"/>
      <c r="T3074" s="24"/>
      <c r="U3074" s="24"/>
      <c r="V3074" s="24"/>
    </row>
    <row r="3075" spans="4:22" x14ac:dyDescent="0.2">
      <c r="D3075" s="2"/>
      <c r="I3075" s="5"/>
      <c r="J3075" s="5"/>
      <c r="T3075" s="24"/>
      <c r="U3075" s="24"/>
      <c r="V3075" s="24"/>
    </row>
    <row r="3076" spans="4:22" x14ac:dyDescent="0.2">
      <c r="D3076" s="2"/>
      <c r="I3076" s="5"/>
      <c r="J3076" s="5"/>
    </row>
    <row r="3077" spans="4:22" x14ac:dyDescent="0.2">
      <c r="D3077" s="2"/>
      <c r="I3077" s="5"/>
      <c r="J3077" s="5"/>
    </row>
    <row r="3078" spans="4:22" x14ac:dyDescent="0.2">
      <c r="I3078" s="5"/>
      <c r="J3078" s="5"/>
    </row>
    <row r="3079" spans="4:22" x14ac:dyDescent="0.2">
      <c r="I3079" s="5"/>
      <c r="J3079" s="5"/>
    </row>
    <row r="3080" spans="4:22" x14ac:dyDescent="0.2">
      <c r="I3080" s="5"/>
      <c r="J3080" s="5"/>
    </row>
    <row r="3081" spans="4:22" x14ac:dyDescent="0.2">
      <c r="I3081" s="5"/>
      <c r="J3081" s="5"/>
    </row>
    <row r="3082" spans="4:22" x14ac:dyDescent="0.2">
      <c r="I3082" s="5"/>
      <c r="J3082" s="5"/>
    </row>
    <row r="3083" spans="4:22" x14ac:dyDescent="0.2">
      <c r="I3083" s="5"/>
      <c r="J3083" s="5"/>
    </row>
    <row r="3084" spans="4:22" x14ac:dyDescent="0.2">
      <c r="I3084" s="5"/>
      <c r="J3084" s="5"/>
    </row>
    <row r="3085" spans="4:22" x14ac:dyDescent="0.2">
      <c r="I3085" s="5"/>
      <c r="J3085" s="5"/>
    </row>
    <row r="3086" spans="4:22" x14ac:dyDescent="0.2">
      <c r="I3086" s="5"/>
      <c r="J3086" s="5"/>
    </row>
    <row r="3087" spans="4:22" x14ac:dyDescent="0.2">
      <c r="I3087" s="5"/>
      <c r="J3087" s="5"/>
    </row>
    <row r="3088" spans="4:22" x14ac:dyDescent="0.2">
      <c r="I3088" s="5"/>
      <c r="J3088" s="5"/>
    </row>
    <row r="3089" spans="9:10" x14ac:dyDescent="0.2">
      <c r="I3089" s="5"/>
      <c r="J3089" s="5"/>
    </row>
    <row r="3090" spans="9:10" x14ac:dyDescent="0.2">
      <c r="I3090" s="5"/>
      <c r="J3090" s="5"/>
    </row>
    <row r="3091" spans="9:10" x14ac:dyDescent="0.2">
      <c r="I3091" s="5"/>
      <c r="J3091" s="5"/>
    </row>
    <row r="3092" spans="9:10" x14ac:dyDescent="0.2">
      <c r="I3092" s="5"/>
      <c r="J3092" s="5"/>
    </row>
    <row r="3093" spans="9:10" x14ac:dyDescent="0.2">
      <c r="I3093" s="5"/>
      <c r="J3093" s="5"/>
    </row>
    <row r="3094" spans="9:10" x14ac:dyDescent="0.2">
      <c r="I3094" s="5"/>
      <c r="J3094" s="5"/>
    </row>
    <row r="3095" spans="9:10" x14ac:dyDescent="0.2">
      <c r="I3095" s="5"/>
      <c r="J3095" s="5"/>
    </row>
    <row r="3096" spans="9:10" x14ac:dyDescent="0.2">
      <c r="I3096" s="5"/>
      <c r="J3096" s="5"/>
    </row>
    <row r="3097" spans="9:10" x14ac:dyDescent="0.2">
      <c r="I3097" s="5"/>
      <c r="J3097" s="5"/>
    </row>
    <row r="3098" spans="9:10" x14ac:dyDescent="0.2">
      <c r="I3098" s="5"/>
      <c r="J3098" s="5"/>
    </row>
    <row r="3099" spans="9:10" x14ac:dyDescent="0.2">
      <c r="I3099" s="5"/>
      <c r="J3099" s="5"/>
    </row>
    <row r="3100" spans="9:10" x14ac:dyDescent="0.2">
      <c r="I3100" s="5"/>
      <c r="J3100" s="5"/>
    </row>
    <row r="3101" spans="9:10" x14ac:dyDescent="0.2">
      <c r="I3101" s="5"/>
      <c r="J3101" s="5"/>
    </row>
    <row r="3102" spans="9:10" x14ac:dyDescent="0.2">
      <c r="I3102" s="5"/>
      <c r="J3102" s="5"/>
    </row>
    <row r="3103" spans="9:10" x14ac:dyDescent="0.2">
      <c r="I3103" s="5"/>
      <c r="J3103" s="5"/>
    </row>
    <row r="3104" spans="9:10" x14ac:dyDescent="0.2">
      <c r="I3104" s="5"/>
      <c r="J3104" s="5"/>
    </row>
    <row r="3105" spans="1:19" x14ac:dyDescent="0.2">
      <c r="I3105" s="5"/>
      <c r="J3105" s="5"/>
    </row>
    <row r="3106" spans="1:19" x14ac:dyDescent="0.2">
      <c r="I3106" s="5"/>
      <c r="J3106" s="5"/>
    </row>
    <row r="3107" spans="1:19" x14ac:dyDescent="0.2">
      <c r="I3107" s="5"/>
      <c r="J3107" s="5"/>
    </row>
    <row r="3108" spans="1:19" x14ac:dyDescent="0.2">
      <c r="I3108" s="5"/>
      <c r="J3108" s="5"/>
    </row>
    <row r="3109" spans="1:19" x14ac:dyDescent="0.2">
      <c r="I3109" s="5"/>
      <c r="J3109" s="5"/>
    </row>
    <row r="3110" spans="1:19" x14ac:dyDescent="0.2">
      <c r="A3110">
        <f>COUNT(A3019:A3109)</f>
        <v>22</v>
      </c>
      <c r="B3110">
        <f>COUNT(B3019:B3109)</f>
        <v>22</v>
      </c>
      <c r="C3110">
        <f>COUNT(C3019:C3109)</f>
        <v>22</v>
      </c>
      <c r="F3110">
        <f>AVERAGE(F3019:F3109)</f>
        <v>103.31818181818181</v>
      </c>
      <c r="G3110">
        <f>AVERAGE(G3019:G3109)</f>
        <v>101.59090909090909</v>
      </c>
      <c r="H3110">
        <f>AVERAGE(H3019:H3109)</f>
        <v>78</v>
      </c>
      <c r="I3110" s="5">
        <f>SUM(I3016:I3109)</f>
        <v>-54.800000000000011</v>
      </c>
      <c r="J3110" s="4">
        <f>SUM(J3016:J3109)</f>
        <v>4</v>
      </c>
      <c r="P3110" s="4">
        <f>SUM(Q3019:Q3028)</f>
        <v>232.70000000000002</v>
      </c>
      <c r="Q3110" s="4">
        <f>TRUNC(P3110*0.096,1)</f>
        <v>22.3</v>
      </c>
      <c r="S3110">
        <f>SUM(S3016:S3109)</f>
        <v>0</v>
      </c>
    </row>
    <row r="3111" spans="1:19" ht="18" x14ac:dyDescent="0.25">
      <c r="A3111" s="3" t="s">
        <v>133</v>
      </c>
      <c r="C3111" s="11" t="s">
        <v>134</v>
      </c>
      <c r="D3111">
        <v>5792666</v>
      </c>
    </row>
    <row r="3112" spans="1:19" x14ac:dyDescent="0.2">
      <c r="A3112" t="s">
        <v>2</v>
      </c>
      <c r="D3112" s="4">
        <v>100.1</v>
      </c>
      <c r="E3112" t="s">
        <v>3</v>
      </c>
      <c r="F3112" s="4">
        <f>TRUNC(D3112*0.096,1)</f>
        <v>9.6</v>
      </c>
      <c r="H3112" s="4">
        <f>P3210</f>
        <v>92.3</v>
      </c>
      <c r="K3112" s="15"/>
    </row>
    <row r="3113" spans="1:19" x14ac:dyDescent="0.2">
      <c r="A3113" t="s">
        <v>4</v>
      </c>
      <c r="D3113" s="4">
        <v>92.3</v>
      </c>
      <c r="E3113" t="s">
        <v>5</v>
      </c>
      <c r="F3113" s="4">
        <f>TRUNC(D3113*0.096,1)</f>
        <v>8.8000000000000007</v>
      </c>
    </row>
    <row r="3114" spans="1:19" x14ac:dyDescent="0.2">
      <c r="A3114" s="1" t="s">
        <v>9</v>
      </c>
      <c r="B3114" s="1" t="s">
        <v>6</v>
      </c>
      <c r="C3114" s="1" t="s">
        <v>7</v>
      </c>
      <c r="D3114" s="1" t="s">
        <v>10</v>
      </c>
      <c r="E3114" s="1" t="s">
        <v>11</v>
      </c>
      <c r="F3114" s="1" t="s">
        <v>12</v>
      </c>
      <c r="G3114" s="1" t="s">
        <v>13</v>
      </c>
      <c r="H3114" s="1" t="s">
        <v>7</v>
      </c>
      <c r="I3114" s="1" t="s">
        <v>14</v>
      </c>
      <c r="J3114" s="1" t="s">
        <v>258</v>
      </c>
      <c r="K3114" s="14" t="s">
        <v>125</v>
      </c>
      <c r="L3114" s="14" t="s">
        <v>12</v>
      </c>
      <c r="M3114" s="1" t="s">
        <v>13</v>
      </c>
      <c r="P3114" s="1" t="s">
        <v>18</v>
      </c>
      <c r="Q3114" s="1" t="s">
        <v>225</v>
      </c>
      <c r="R3114" s="1" t="s">
        <v>334</v>
      </c>
      <c r="S3114" s="1" t="s">
        <v>335</v>
      </c>
    </row>
    <row r="3115" spans="1:19" x14ac:dyDescent="0.2">
      <c r="D3115" s="1"/>
      <c r="E3115" s="1"/>
      <c r="N3115" s="1" t="s">
        <v>15</v>
      </c>
      <c r="O3115" s="1" t="s">
        <v>16</v>
      </c>
    </row>
    <row r="3116" spans="1:19" x14ac:dyDescent="0.2">
      <c r="D3116" s="2"/>
      <c r="E3116" t="s">
        <v>20</v>
      </c>
      <c r="I3116" s="5">
        <v>-12</v>
      </c>
      <c r="J3116" s="5"/>
      <c r="L3116" s="1"/>
    </row>
    <row r="3117" spans="1:19" x14ac:dyDescent="0.2">
      <c r="E3117" t="s">
        <v>21</v>
      </c>
      <c r="I3117" s="5">
        <v>-12</v>
      </c>
      <c r="J3117" s="5"/>
    </row>
    <row r="3118" spans="1:19" x14ac:dyDescent="0.2">
      <c r="D3118" s="2"/>
      <c r="E3118" t="s">
        <v>22</v>
      </c>
      <c r="F3118" s="24"/>
      <c r="G3118" s="24"/>
      <c r="H3118" s="24"/>
      <c r="I3118" s="5">
        <v>-15</v>
      </c>
      <c r="J3118" s="5"/>
      <c r="L3118" s="22"/>
      <c r="M3118" s="24"/>
      <c r="P3118" s="33"/>
      <c r="Q3118" s="4"/>
      <c r="R3118" s="24"/>
    </row>
    <row r="3119" spans="1:19" x14ac:dyDescent="0.2">
      <c r="D3119" s="22" t="s">
        <v>625</v>
      </c>
      <c r="E3119" s="24" t="s">
        <v>627</v>
      </c>
      <c r="F3119" s="24"/>
      <c r="G3119" s="24"/>
      <c r="H3119" s="24"/>
      <c r="I3119" s="5"/>
      <c r="J3119" s="5"/>
      <c r="K3119" s="29"/>
      <c r="L3119" s="34">
        <v>83</v>
      </c>
      <c r="M3119" s="34">
        <v>82</v>
      </c>
      <c r="N3119" s="33">
        <v>71.2</v>
      </c>
      <c r="O3119" s="34">
        <v>128</v>
      </c>
      <c r="P3119" s="4">
        <f t="shared" ref="P3119:P3151" si="63">ROUND(((M3119-N3119)*113/O3119),1)</f>
        <v>9.5</v>
      </c>
      <c r="Q3119" s="4">
        <v>6.4</v>
      </c>
      <c r="R3119" s="24"/>
    </row>
    <row r="3120" spans="1:19" x14ac:dyDescent="0.2">
      <c r="D3120" s="22" t="s">
        <v>622</v>
      </c>
      <c r="E3120" s="24" t="s">
        <v>628</v>
      </c>
      <c r="F3120" s="24"/>
      <c r="G3120" s="24"/>
      <c r="H3120" s="24"/>
      <c r="I3120" s="5"/>
      <c r="J3120" s="5"/>
      <c r="K3120" s="15"/>
      <c r="L3120" s="36">
        <v>87</v>
      </c>
      <c r="M3120" s="34">
        <v>87</v>
      </c>
      <c r="N3120" s="33">
        <v>71.900000000000006</v>
      </c>
      <c r="O3120" s="34">
        <v>135</v>
      </c>
      <c r="P3120" s="4">
        <f t="shared" si="63"/>
        <v>12.6</v>
      </c>
      <c r="Q3120" s="4">
        <v>6.4</v>
      </c>
      <c r="R3120" s="24"/>
    </row>
    <row r="3121" spans="4:18" x14ac:dyDescent="0.2">
      <c r="D3121" s="22" t="s">
        <v>629</v>
      </c>
      <c r="E3121" s="24" t="s">
        <v>630</v>
      </c>
      <c r="F3121" s="24"/>
      <c r="G3121" s="24"/>
      <c r="H3121" s="24"/>
      <c r="I3121" s="5"/>
      <c r="J3121" s="5"/>
      <c r="L3121" s="36">
        <v>98</v>
      </c>
      <c r="M3121" s="34">
        <v>93</v>
      </c>
      <c r="N3121" s="33">
        <v>71.099999999999994</v>
      </c>
      <c r="O3121" s="34">
        <v>129</v>
      </c>
      <c r="P3121" s="4">
        <f t="shared" si="63"/>
        <v>19.2</v>
      </c>
      <c r="Q3121" s="4">
        <v>7.5</v>
      </c>
      <c r="R3121" s="24"/>
    </row>
    <row r="3122" spans="4:18" x14ac:dyDescent="0.2">
      <c r="D3122" s="22" t="s">
        <v>631</v>
      </c>
      <c r="E3122" s="24" t="s">
        <v>632</v>
      </c>
      <c r="F3122" s="24"/>
      <c r="G3122" s="24"/>
      <c r="H3122" s="24"/>
      <c r="I3122" s="5"/>
      <c r="J3122" s="5"/>
      <c r="L3122" s="36">
        <v>84</v>
      </c>
      <c r="M3122" s="34">
        <v>84</v>
      </c>
      <c r="N3122" s="33">
        <v>71</v>
      </c>
      <c r="O3122" s="34">
        <v>132</v>
      </c>
      <c r="P3122" s="4">
        <f t="shared" si="63"/>
        <v>11.1</v>
      </c>
      <c r="Q3122" s="4">
        <v>9.1</v>
      </c>
      <c r="R3122" s="24"/>
    </row>
    <row r="3123" spans="4:18" x14ac:dyDescent="0.2">
      <c r="D3123" s="22" t="s">
        <v>633</v>
      </c>
      <c r="E3123" s="24" t="s">
        <v>636</v>
      </c>
      <c r="F3123" s="24"/>
      <c r="G3123" s="24"/>
      <c r="H3123" s="24"/>
      <c r="I3123" s="5"/>
      <c r="J3123" s="5"/>
      <c r="K3123" s="29"/>
      <c r="L3123" s="36">
        <v>86</v>
      </c>
      <c r="M3123" s="34">
        <v>86</v>
      </c>
      <c r="N3123" s="33">
        <v>70.7</v>
      </c>
      <c r="O3123" s="34">
        <v>132</v>
      </c>
      <c r="P3123" s="4">
        <f t="shared" si="63"/>
        <v>13.1</v>
      </c>
      <c r="Q3123" s="4">
        <v>9.1999999999999993</v>
      </c>
      <c r="R3123" s="24"/>
    </row>
    <row r="3124" spans="4:18" x14ac:dyDescent="0.2">
      <c r="D3124" s="22" t="s">
        <v>638</v>
      </c>
      <c r="E3124" s="24" t="s">
        <v>26</v>
      </c>
      <c r="F3124" s="24"/>
      <c r="G3124" s="24"/>
      <c r="H3124" s="24"/>
      <c r="I3124" s="5"/>
      <c r="J3124" s="5"/>
      <c r="L3124" s="34">
        <v>77</v>
      </c>
      <c r="M3124" s="34">
        <v>77</v>
      </c>
      <c r="N3124" s="33">
        <v>70.2</v>
      </c>
      <c r="O3124" s="34">
        <v>128</v>
      </c>
      <c r="P3124" s="4">
        <f t="shared" si="63"/>
        <v>6</v>
      </c>
      <c r="Q3124" s="4">
        <v>9.5</v>
      </c>
      <c r="R3124" s="24"/>
    </row>
    <row r="3125" spans="4:18" x14ac:dyDescent="0.2">
      <c r="D3125" s="22" t="s">
        <v>644</v>
      </c>
      <c r="E3125" s="24" t="s">
        <v>492</v>
      </c>
      <c r="F3125" s="24"/>
      <c r="G3125" s="24"/>
      <c r="H3125" s="24"/>
      <c r="I3125" s="5"/>
      <c r="J3125" s="5"/>
      <c r="K3125" s="29"/>
      <c r="L3125" s="34">
        <v>82</v>
      </c>
      <c r="M3125" s="34">
        <v>82</v>
      </c>
      <c r="N3125" s="33">
        <v>69.2</v>
      </c>
      <c r="O3125" s="34">
        <v>118</v>
      </c>
      <c r="P3125" s="4">
        <f t="shared" si="63"/>
        <v>12.3</v>
      </c>
      <c r="Q3125" s="4">
        <v>10.1</v>
      </c>
      <c r="R3125" s="24"/>
    </row>
    <row r="3126" spans="4:18" x14ac:dyDescent="0.2">
      <c r="D3126" s="31" t="s">
        <v>648</v>
      </c>
      <c r="E3126" s="24" t="s">
        <v>24</v>
      </c>
      <c r="F3126" s="24"/>
      <c r="G3126" s="24"/>
      <c r="H3126" s="24"/>
      <c r="I3126" s="5"/>
      <c r="J3126" s="5"/>
      <c r="K3126" s="48"/>
      <c r="L3126" s="34">
        <v>79</v>
      </c>
      <c r="M3126" s="34">
        <v>79</v>
      </c>
      <c r="N3126" s="33">
        <v>70</v>
      </c>
      <c r="O3126" s="34">
        <v>123</v>
      </c>
      <c r="P3126" s="4">
        <f t="shared" si="63"/>
        <v>8.3000000000000007</v>
      </c>
      <c r="Q3126" s="4">
        <v>10.9</v>
      </c>
      <c r="R3126" s="24"/>
    </row>
    <row r="3127" spans="4:18" x14ac:dyDescent="0.2">
      <c r="D3127" s="22" t="s">
        <v>649</v>
      </c>
      <c r="E3127" s="24" t="s">
        <v>492</v>
      </c>
      <c r="F3127" s="24"/>
      <c r="G3127" s="24"/>
      <c r="H3127" s="24"/>
      <c r="I3127" s="5"/>
      <c r="J3127" s="5"/>
      <c r="L3127" s="34">
        <v>86</v>
      </c>
      <c r="M3127" s="34">
        <v>86</v>
      </c>
      <c r="N3127" s="33">
        <v>69.2</v>
      </c>
      <c r="O3127" s="34">
        <v>118</v>
      </c>
      <c r="P3127" s="4">
        <f t="shared" si="63"/>
        <v>16.100000000000001</v>
      </c>
      <c r="Q3127" s="4">
        <v>11.3</v>
      </c>
    </row>
    <row r="3128" spans="4:18" x14ac:dyDescent="0.2">
      <c r="D3128" s="22" t="s">
        <v>650</v>
      </c>
      <c r="E3128" s="24" t="s">
        <v>184</v>
      </c>
      <c r="F3128" s="24"/>
      <c r="G3128" s="24"/>
      <c r="H3128" s="24"/>
      <c r="I3128" s="5"/>
      <c r="J3128" s="5"/>
      <c r="K3128" s="48"/>
      <c r="L3128" s="34">
        <v>81</v>
      </c>
      <c r="M3128" s="34">
        <v>81</v>
      </c>
      <c r="N3128" s="33">
        <v>69.3</v>
      </c>
      <c r="O3128" s="34">
        <v>123</v>
      </c>
      <c r="P3128" s="4">
        <f t="shared" si="63"/>
        <v>10.7</v>
      </c>
      <c r="Q3128" s="4">
        <v>11.9</v>
      </c>
    </row>
    <row r="3129" spans="4:18" x14ac:dyDescent="0.2">
      <c r="D3129" s="22" t="s">
        <v>651</v>
      </c>
      <c r="E3129" s="24" t="s">
        <v>23</v>
      </c>
      <c r="F3129" s="24"/>
      <c r="G3129" s="24"/>
      <c r="H3129" s="24"/>
      <c r="I3129" s="5"/>
      <c r="J3129" s="5"/>
      <c r="K3129" s="29"/>
      <c r="L3129" s="24">
        <v>82</v>
      </c>
      <c r="M3129" s="24">
        <v>82</v>
      </c>
      <c r="N3129" s="24">
        <v>68.900000000000006</v>
      </c>
      <c r="O3129" s="24">
        <v>120</v>
      </c>
      <c r="P3129" s="4">
        <f t="shared" si="63"/>
        <v>12.3</v>
      </c>
      <c r="Q3129" s="4">
        <v>12.4</v>
      </c>
    </row>
    <row r="3130" spans="4:18" x14ac:dyDescent="0.2">
      <c r="D3130" s="22" t="s">
        <v>654</v>
      </c>
      <c r="E3130" s="24" t="s">
        <v>26</v>
      </c>
      <c r="F3130" s="24"/>
      <c r="G3130" s="24"/>
      <c r="H3130" s="24"/>
      <c r="I3130" s="5"/>
      <c r="J3130" s="5"/>
      <c r="L3130" s="34">
        <v>84</v>
      </c>
      <c r="M3130" s="34">
        <v>84</v>
      </c>
      <c r="N3130" s="33">
        <v>70.2</v>
      </c>
      <c r="O3130" s="34">
        <v>128</v>
      </c>
      <c r="P3130" s="4">
        <f t="shared" si="63"/>
        <v>12.2</v>
      </c>
      <c r="Q3130" s="4">
        <v>12.6</v>
      </c>
    </row>
    <row r="3131" spans="4:18" x14ac:dyDescent="0.2">
      <c r="D3131" s="22" t="s">
        <v>661</v>
      </c>
      <c r="E3131" s="24" t="s">
        <v>24</v>
      </c>
      <c r="F3131" s="24"/>
      <c r="G3131" s="24"/>
      <c r="H3131" s="24"/>
      <c r="I3131" s="5"/>
      <c r="J3131" s="5"/>
      <c r="L3131" s="34">
        <v>83</v>
      </c>
      <c r="M3131" s="34">
        <v>83</v>
      </c>
      <c r="N3131" s="33">
        <v>70</v>
      </c>
      <c r="O3131" s="34">
        <v>123</v>
      </c>
      <c r="P3131" s="4">
        <f t="shared" si="63"/>
        <v>11.9</v>
      </c>
      <c r="Q3131" s="4">
        <v>13.5</v>
      </c>
    </row>
    <row r="3132" spans="4:18" x14ac:dyDescent="0.2">
      <c r="D3132" s="22" t="s">
        <v>665</v>
      </c>
      <c r="E3132" s="24" t="s">
        <v>492</v>
      </c>
      <c r="F3132" s="24"/>
      <c r="G3132" s="24"/>
      <c r="H3132" s="24"/>
      <c r="I3132" s="5"/>
      <c r="J3132" s="5"/>
      <c r="K3132" s="15"/>
      <c r="L3132" s="34">
        <v>77</v>
      </c>
      <c r="M3132" s="34">
        <v>77</v>
      </c>
      <c r="N3132" s="33">
        <v>69.2</v>
      </c>
      <c r="O3132" s="34">
        <v>118</v>
      </c>
      <c r="P3132" s="4">
        <f t="shared" si="63"/>
        <v>7.5</v>
      </c>
      <c r="Q3132" s="4">
        <v>13.9</v>
      </c>
    </row>
    <row r="3133" spans="4:18" x14ac:dyDescent="0.2">
      <c r="D3133" s="22" t="s">
        <v>671</v>
      </c>
      <c r="E3133" s="24" t="s">
        <v>219</v>
      </c>
      <c r="F3133" s="24"/>
      <c r="G3133" s="24"/>
      <c r="H3133" s="24"/>
      <c r="I3133" s="5"/>
      <c r="J3133" s="5"/>
      <c r="L3133" s="34">
        <v>88</v>
      </c>
      <c r="M3133" s="34">
        <v>87</v>
      </c>
      <c r="N3133" s="24">
        <v>68.8</v>
      </c>
      <c r="O3133" s="24">
        <v>122</v>
      </c>
      <c r="P3133" s="4">
        <f t="shared" si="63"/>
        <v>16.899999999999999</v>
      </c>
      <c r="Q3133" s="4">
        <v>14.7</v>
      </c>
    </row>
    <row r="3134" spans="4:18" x14ac:dyDescent="0.2">
      <c r="D3134" s="22" t="s">
        <v>670</v>
      </c>
      <c r="E3134" s="24" t="s">
        <v>215</v>
      </c>
      <c r="F3134" s="24"/>
      <c r="G3134" s="24"/>
      <c r="H3134" s="24"/>
      <c r="I3134" s="5"/>
      <c r="J3134" s="5"/>
      <c r="L3134" s="34">
        <v>82</v>
      </c>
      <c r="M3134" s="34">
        <v>81</v>
      </c>
      <c r="N3134" s="24">
        <v>68</v>
      </c>
      <c r="O3134" s="24">
        <v>118</v>
      </c>
      <c r="P3134" s="4">
        <f t="shared" si="63"/>
        <v>12.4</v>
      </c>
      <c r="Q3134" s="4">
        <v>14.8</v>
      </c>
    </row>
    <row r="3135" spans="4:18" x14ac:dyDescent="0.2">
      <c r="D3135" s="22" t="s">
        <v>674</v>
      </c>
      <c r="E3135" s="24" t="s">
        <v>215</v>
      </c>
      <c r="F3135" s="24"/>
      <c r="G3135" s="24"/>
      <c r="H3135" s="24"/>
      <c r="I3135" s="5"/>
      <c r="J3135" s="5"/>
      <c r="K3135" s="48"/>
      <c r="L3135" s="34">
        <v>86</v>
      </c>
      <c r="M3135" s="34">
        <v>86</v>
      </c>
      <c r="N3135" s="24">
        <v>68</v>
      </c>
      <c r="O3135" s="24">
        <v>118</v>
      </c>
      <c r="P3135" s="4">
        <f t="shared" si="63"/>
        <v>17.2</v>
      </c>
      <c r="Q3135" s="4">
        <v>14.9</v>
      </c>
    </row>
    <row r="3136" spans="4:18" x14ac:dyDescent="0.2">
      <c r="D3136" s="22" t="s">
        <v>675</v>
      </c>
      <c r="E3136" s="24" t="s">
        <v>221</v>
      </c>
      <c r="F3136" s="24"/>
      <c r="G3136" s="24"/>
      <c r="H3136" s="24"/>
      <c r="I3136" s="5"/>
      <c r="J3136" s="5"/>
      <c r="L3136" s="34">
        <v>90</v>
      </c>
      <c r="M3136" s="34">
        <v>90</v>
      </c>
      <c r="N3136" s="24">
        <v>71.099999999999994</v>
      </c>
      <c r="O3136" s="24">
        <v>137</v>
      </c>
      <c r="P3136" s="4">
        <f t="shared" si="63"/>
        <v>15.6</v>
      </c>
      <c r="Q3136" s="32">
        <v>16.3</v>
      </c>
    </row>
    <row r="3137" spans="1:23" x14ac:dyDescent="0.2">
      <c r="D3137" s="22" t="s">
        <v>676</v>
      </c>
      <c r="E3137" s="24" t="s">
        <v>221</v>
      </c>
      <c r="F3137" s="24"/>
      <c r="G3137" s="24"/>
      <c r="H3137" s="24"/>
      <c r="I3137" s="5"/>
      <c r="J3137" s="5"/>
      <c r="K3137" s="29"/>
      <c r="L3137" s="34">
        <v>84</v>
      </c>
      <c r="M3137" s="34">
        <v>84</v>
      </c>
      <c r="N3137" s="24">
        <v>71.099999999999994</v>
      </c>
      <c r="O3137" s="24">
        <v>137</v>
      </c>
      <c r="P3137" s="4">
        <f t="shared" si="63"/>
        <v>10.6</v>
      </c>
      <c r="Q3137" s="4">
        <v>17.2</v>
      </c>
    </row>
    <row r="3138" spans="1:23" x14ac:dyDescent="0.2">
      <c r="D3138" s="22" t="s">
        <v>681</v>
      </c>
      <c r="E3138" s="24" t="s">
        <v>492</v>
      </c>
      <c r="F3138" s="24"/>
      <c r="G3138" s="24"/>
      <c r="H3138" s="24"/>
      <c r="I3138" s="5"/>
      <c r="J3138" s="5"/>
      <c r="L3138" s="34">
        <v>83</v>
      </c>
      <c r="M3138" s="34">
        <v>83</v>
      </c>
      <c r="N3138" s="24">
        <v>69.2</v>
      </c>
      <c r="O3138" s="24">
        <v>118</v>
      </c>
      <c r="P3138" s="4">
        <f t="shared" si="63"/>
        <v>13.2</v>
      </c>
      <c r="Q3138" s="4">
        <v>19</v>
      </c>
    </row>
    <row r="3139" spans="1:23" x14ac:dyDescent="0.2">
      <c r="A3139">
        <v>1</v>
      </c>
      <c r="B3139">
        <v>1</v>
      </c>
      <c r="C3139">
        <v>1</v>
      </c>
      <c r="D3139" s="22" t="s">
        <v>714</v>
      </c>
      <c r="E3139" s="24" t="s">
        <v>435</v>
      </c>
      <c r="F3139" s="24">
        <v>86</v>
      </c>
      <c r="G3139" s="24">
        <v>85</v>
      </c>
      <c r="H3139" s="24">
        <v>75</v>
      </c>
      <c r="I3139" s="5">
        <v>5</v>
      </c>
      <c r="J3139" s="5"/>
      <c r="L3139" s="36">
        <v>86</v>
      </c>
      <c r="M3139" s="34">
        <v>85</v>
      </c>
      <c r="N3139" s="24">
        <v>70.3</v>
      </c>
      <c r="O3139" s="24">
        <v>135</v>
      </c>
      <c r="P3139" s="4">
        <f t="shared" si="63"/>
        <v>12.3</v>
      </c>
      <c r="Q3139" s="4"/>
      <c r="R3139" s="24"/>
      <c r="S3139" s="4"/>
      <c r="T3139" t="s">
        <v>342</v>
      </c>
      <c r="U3139" t="s">
        <v>377</v>
      </c>
      <c r="V3139" t="s">
        <v>356</v>
      </c>
    </row>
    <row r="3140" spans="1:23" x14ac:dyDescent="0.2">
      <c r="A3140">
        <v>2</v>
      </c>
      <c r="B3140">
        <v>2</v>
      </c>
      <c r="C3140">
        <v>2</v>
      </c>
      <c r="D3140" s="22" t="s">
        <v>715</v>
      </c>
      <c r="E3140" s="24" t="s">
        <v>716</v>
      </c>
      <c r="F3140" s="24">
        <v>84</v>
      </c>
      <c r="G3140" s="24">
        <v>84</v>
      </c>
      <c r="H3140" s="24">
        <v>73</v>
      </c>
      <c r="I3140" s="5">
        <v>15</v>
      </c>
      <c r="J3140" s="5"/>
      <c r="K3140" s="13" t="s">
        <v>104</v>
      </c>
      <c r="L3140" s="36">
        <v>84</v>
      </c>
      <c r="M3140" s="34">
        <v>84</v>
      </c>
      <c r="N3140" s="24">
        <v>69.599999999999994</v>
      </c>
      <c r="O3140" s="24">
        <v>130</v>
      </c>
      <c r="P3140" s="33">
        <f t="shared" si="63"/>
        <v>12.5</v>
      </c>
      <c r="Q3140" s="4"/>
      <c r="R3140" s="24"/>
      <c r="S3140" s="4"/>
      <c r="T3140" t="s">
        <v>441</v>
      </c>
      <c r="U3140" t="s">
        <v>717</v>
      </c>
      <c r="V3140" t="s">
        <v>357</v>
      </c>
    </row>
    <row r="3141" spans="1:23" x14ac:dyDescent="0.2">
      <c r="A3141">
        <v>3</v>
      </c>
      <c r="B3141">
        <v>3</v>
      </c>
      <c r="C3141">
        <v>3</v>
      </c>
      <c r="D3141" s="22" t="s">
        <v>723</v>
      </c>
      <c r="E3141" s="24" t="s">
        <v>724</v>
      </c>
      <c r="F3141" s="24">
        <v>86</v>
      </c>
      <c r="G3141" s="24">
        <v>86</v>
      </c>
      <c r="H3141" s="24">
        <v>75</v>
      </c>
      <c r="I3141" s="5">
        <v>18</v>
      </c>
      <c r="J3141" s="5"/>
      <c r="K3141" s="13" t="s">
        <v>104</v>
      </c>
      <c r="L3141" s="36">
        <v>86</v>
      </c>
      <c r="M3141" s="34">
        <v>86</v>
      </c>
      <c r="N3141" s="24">
        <v>70.5</v>
      </c>
      <c r="O3141" s="24">
        <v>128</v>
      </c>
      <c r="P3141" s="33">
        <f t="shared" si="63"/>
        <v>13.7</v>
      </c>
      <c r="Q3141" s="4"/>
      <c r="R3141" s="24"/>
      <c r="S3141" s="4"/>
      <c r="T3141" t="s">
        <v>699</v>
      </c>
      <c r="U3141" t="s">
        <v>726</v>
      </c>
    </row>
    <row r="3142" spans="1:23" x14ac:dyDescent="0.2">
      <c r="A3142">
        <v>4</v>
      </c>
      <c r="B3142">
        <v>4</v>
      </c>
      <c r="C3142">
        <v>4</v>
      </c>
      <c r="D3142" s="22" t="s">
        <v>731</v>
      </c>
      <c r="E3142" s="24" t="s">
        <v>732</v>
      </c>
      <c r="F3142" s="24">
        <v>87</v>
      </c>
      <c r="G3142" s="24">
        <v>87</v>
      </c>
      <c r="H3142" s="24">
        <v>75</v>
      </c>
      <c r="I3142" s="5">
        <v>1.5</v>
      </c>
      <c r="J3142" s="4"/>
      <c r="L3142" s="34">
        <v>87</v>
      </c>
      <c r="M3142" s="34">
        <v>87</v>
      </c>
      <c r="N3142" s="24">
        <v>70.2</v>
      </c>
      <c r="O3142" s="24">
        <v>136</v>
      </c>
      <c r="P3142" s="33">
        <f t="shared" si="63"/>
        <v>14</v>
      </c>
      <c r="Q3142" s="4"/>
      <c r="R3142" s="24"/>
      <c r="S3142" s="4"/>
      <c r="T3142" s="24" t="s">
        <v>720</v>
      </c>
      <c r="U3142" s="24" t="s">
        <v>733</v>
      </c>
    </row>
    <row r="3143" spans="1:23" x14ac:dyDescent="0.2">
      <c r="A3143">
        <v>5</v>
      </c>
      <c r="B3143">
        <v>5</v>
      </c>
      <c r="C3143">
        <v>5</v>
      </c>
      <c r="D3143" s="22" t="s">
        <v>727</v>
      </c>
      <c r="E3143" s="24" t="s">
        <v>436</v>
      </c>
      <c r="F3143" s="24">
        <v>88</v>
      </c>
      <c r="G3143" s="24">
        <v>87</v>
      </c>
      <c r="H3143" s="24">
        <v>77</v>
      </c>
      <c r="I3143" s="5">
        <v>-11</v>
      </c>
      <c r="J3143" s="5"/>
      <c r="L3143" s="34">
        <v>88</v>
      </c>
      <c r="M3143" s="34">
        <v>87</v>
      </c>
      <c r="N3143" s="24">
        <v>69.5</v>
      </c>
      <c r="O3143" s="24">
        <v>128</v>
      </c>
      <c r="P3143" s="33">
        <f t="shared" si="63"/>
        <v>15.4</v>
      </c>
      <c r="Q3143" s="4"/>
      <c r="R3143" s="24"/>
      <c r="S3143" s="4"/>
      <c r="T3143" s="24" t="s">
        <v>735</v>
      </c>
      <c r="U3143" s="24" t="s">
        <v>737</v>
      </c>
      <c r="V3143" s="24" t="s">
        <v>552</v>
      </c>
      <c r="W3143" s="24" t="s">
        <v>738</v>
      </c>
    </row>
    <row r="3144" spans="1:23" x14ac:dyDescent="0.2">
      <c r="A3144">
        <v>6</v>
      </c>
      <c r="B3144">
        <v>6</v>
      </c>
      <c r="C3144">
        <v>6</v>
      </c>
      <c r="D3144" s="22" t="s">
        <v>853</v>
      </c>
      <c r="E3144" s="24" t="s">
        <v>23</v>
      </c>
      <c r="F3144" s="24">
        <v>83</v>
      </c>
      <c r="G3144" s="24">
        <v>83</v>
      </c>
      <c r="H3144" s="24">
        <v>72</v>
      </c>
      <c r="I3144" s="5">
        <v>15.15</v>
      </c>
      <c r="J3144" s="5"/>
      <c r="L3144" s="34">
        <v>83</v>
      </c>
      <c r="M3144" s="34">
        <v>83</v>
      </c>
      <c r="N3144" s="24">
        <v>68.900000000000006</v>
      </c>
      <c r="O3144" s="24">
        <v>126</v>
      </c>
      <c r="P3144" s="33">
        <f t="shared" si="63"/>
        <v>12.6</v>
      </c>
      <c r="Q3144" s="4"/>
      <c r="R3144" s="24"/>
      <c r="S3144" s="4"/>
      <c r="T3144" s="24" t="s">
        <v>346</v>
      </c>
      <c r="U3144" s="24" t="s">
        <v>562</v>
      </c>
      <c r="V3144" s="24" t="s">
        <v>817</v>
      </c>
    </row>
    <row r="3145" spans="1:23" x14ac:dyDescent="0.2">
      <c r="A3145">
        <v>7</v>
      </c>
      <c r="B3145">
        <v>7</v>
      </c>
      <c r="C3145">
        <v>7</v>
      </c>
      <c r="D3145" s="22" t="s">
        <v>865</v>
      </c>
      <c r="E3145" s="24" t="s">
        <v>24</v>
      </c>
      <c r="F3145" s="24">
        <v>89</v>
      </c>
      <c r="G3145" s="24">
        <v>88</v>
      </c>
      <c r="H3145" s="24">
        <v>78</v>
      </c>
      <c r="I3145" s="5">
        <v>-21</v>
      </c>
      <c r="J3145" s="4"/>
      <c r="L3145" s="34">
        <v>89</v>
      </c>
      <c r="M3145" s="34">
        <v>88</v>
      </c>
      <c r="N3145" s="24">
        <v>70</v>
      </c>
      <c r="O3145" s="24">
        <v>123</v>
      </c>
      <c r="P3145" s="33">
        <f t="shared" si="63"/>
        <v>16.5</v>
      </c>
      <c r="Q3145" s="4"/>
      <c r="R3145" s="24"/>
      <c r="S3145" s="4"/>
      <c r="T3145" s="24" t="s">
        <v>345</v>
      </c>
      <c r="U3145" s="24" t="s">
        <v>343</v>
      </c>
      <c r="V3145" s="24" t="s">
        <v>751</v>
      </c>
    </row>
    <row r="3146" spans="1:23" x14ac:dyDescent="0.2">
      <c r="A3146">
        <v>8</v>
      </c>
      <c r="B3146">
        <v>8</v>
      </c>
      <c r="C3146">
        <v>8</v>
      </c>
      <c r="D3146" s="22" t="s">
        <v>880</v>
      </c>
      <c r="E3146" s="24" t="s">
        <v>26</v>
      </c>
      <c r="F3146" s="24">
        <v>81</v>
      </c>
      <c r="G3146" s="24">
        <v>81</v>
      </c>
      <c r="H3146" s="24">
        <v>70</v>
      </c>
      <c r="I3146" s="5">
        <v>25</v>
      </c>
      <c r="J3146" s="5"/>
      <c r="L3146" s="34">
        <v>81</v>
      </c>
      <c r="M3146" s="34">
        <v>81</v>
      </c>
      <c r="N3146" s="24">
        <v>70.2</v>
      </c>
      <c r="O3146" s="24">
        <v>128</v>
      </c>
      <c r="P3146" s="33">
        <f t="shared" si="63"/>
        <v>9.5</v>
      </c>
      <c r="Q3146" s="4"/>
      <c r="R3146" s="24"/>
      <c r="S3146" s="4"/>
      <c r="T3146" s="24" t="s">
        <v>382</v>
      </c>
      <c r="U3146" s="24" t="s">
        <v>460</v>
      </c>
    </row>
    <row r="3147" spans="1:23" x14ac:dyDescent="0.2">
      <c r="A3147">
        <v>9</v>
      </c>
      <c r="B3147">
        <v>9</v>
      </c>
      <c r="C3147">
        <v>9</v>
      </c>
      <c r="D3147" s="22" t="s">
        <v>892</v>
      </c>
      <c r="E3147" s="24" t="s">
        <v>492</v>
      </c>
      <c r="F3147" s="24">
        <v>80</v>
      </c>
      <c r="G3147" s="24">
        <v>80</v>
      </c>
      <c r="H3147" s="24">
        <v>69</v>
      </c>
      <c r="I3147" s="5">
        <v>45.7</v>
      </c>
      <c r="J3147" s="5"/>
      <c r="L3147" s="34">
        <v>80</v>
      </c>
      <c r="M3147" s="34">
        <v>80</v>
      </c>
      <c r="N3147" s="24">
        <v>69.2</v>
      </c>
      <c r="O3147" s="24">
        <v>118</v>
      </c>
      <c r="P3147" s="4">
        <f t="shared" si="63"/>
        <v>10.3</v>
      </c>
      <c r="Q3147" s="4"/>
      <c r="R3147" s="24"/>
      <c r="S3147" s="4"/>
      <c r="T3147" s="24" t="s">
        <v>387</v>
      </c>
      <c r="U3147" s="24" t="s">
        <v>397</v>
      </c>
      <c r="V3147" t="s">
        <v>380</v>
      </c>
    </row>
    <row r="3148" spans="1:23" x14ac:dyDescent="0.2">
      <c r="A3148">
        <v>10</v>
      </c>
      <c r="B3148">
        <v>10</v>
      </c>
      <c r="C3148">
        <v>10</v>
      </c>
      <c r="D3148" s="22" t="s">
        <v>898</v>
      </c>
      <c r="E3148" s="24" t="s">
        <v>184</v>
      </c>
      <c r="F3148" s="24">
        <v>83</v>
      </c>
      <c r="G3148" s="24">
        <v>83</v>
      </c>
      <c r="H3148" s="24">
        <v>71</v>
      </c>
      <c r="I3148" s="5">
        <v>-9.8000000000000007</v>
      </c>
      <c r="J3148" s="5"/>
      <c r="L3148" s="36">
        <v>83</v>
      </c>
      <c r="M3148" s="34">
        <v>83</v>
      </c>
      <c r="N3148" s="24">
        <v>69.3</v>
      </c>
      <c r="O3148" s="24">
        <v>123</v>
      </c>
      <c r="P3148" s="4">
        <f t="shared" si="63"/>
        <v>12.6</v>
      </c>
      <c r="Q3148" s="32"/>
      <c r="R3148" s="24"/>
      <c r="S3148" s="4"/>
      <c r="T3148" s="24" t="s">
        <v>765</v>
      </c>
      <c r="U3148" s="24" t="s">
        <v>344</v>
      </c>
      <c r="V3148" t="s">
        <v>819</v>
      </c>
    </row>
    <row r="3149" spans="1:23" x14ac:dyDescent="0.2">
      <c r="A3149">
        <v>11</v>
      </c>
      <c r="B3149">
        <v>11</v>
      </c>
      <c r="C3149">
        <v>11</v>
      </c>
      <c r="D3149" s="22" t="s">
        <v>906</v>
      </c>
      <c r="E3149" s="24" t="s">
        <v>23</v>
      </c>
      <c r="F3149" s="24">
        <v>83</v>
      </c>
      <c r="G3149" s="24">
        <v>83</v>
      </c>
      <c r="H3149" s="24">
        <v>71</v>
      </c>
      <c r="I3149" s="5">
        <v>2.15</v>
      </c>
      <c r="J3149" s="5"/>
      <c r="K3149" s="29" t="s">
        <v>912</v>
      </c>
      <c r="L3149" s="36">
        <v>83</v>
      </c>
      <c r="M3149" s="34">
        <v>83</v>
      </c>
      <c r="N3149" s="24">
        <v>68.900000000000006</v>
      </c>
      <c r="O3149" s="24">
        <v>126</v>
      </c>
      <c r="P3149" s="4">
        <f t="shared" si="63"/>
        <v>12.6</v>
      </c>
      <c r="Q3149" s="4"/>
      <c r="R3149" s="24"/>
      <c r="S3149" s="4"/>
      <c r="T3149" s="24" t="s">
        <v>385</v>
      </c>
      <c r="U3149" s="24" t="s">
        <v>766</v>
      </c>
      <c r="V3149" t="s">
        <v>878</v>
      </c>
    </row>
    <row r="3150" spans="1:23" x14ac:dyDescent="0.2">
      <c r="A3150">
        <v>12</v>
      </c>
      <c r="B3150">
        <v>12</v>
      </c>
      <c r="C3150">
        <v>12</v>
      </c>
      <c r="D3150" s="22" t="s">
        <v>926</v>
      </c>
      <c r="E3150" s="24" t="s">
        <v>24</v>
      </c>
      <c r="F3150" s="24">
        <v>86</v>
      </c>
      <c r="G3150" s="24">
        <v>85</v>
      </c>
      <c r="H3150" s="24">
        <v>74</v>
      </c>
      <c r="I3150" s="5">
        <v>-17.149999999999999</v>
      </c>
      <c r="J3150" s="4"/>
      <c r="L3150" s="36">
        <v>86</v>
      </c>
      <c r="M3150" s="34">
        <v>85</v>
      </c>
      <c r="N3150" s="24">
        <v>70</v>
      </c>
      <c r="O3150" s="24">
        <v>123</v>
      </c>
      <c r="P3150" s="4">
        <f t="shared" si="63"/>
        <v>13.8</v>
      </c>
      <c r="Q3150" s="24"/>
      <c r="R3150" s="24"/>
      <c r="S3150" s="4"/>
      <c r="T3150" s="24" t="s">
        <v>662</v>
      </c>
      <c r="U3150" s="24" t="s">
        <v>861</v>
      </c>
    </row>
    <row r="3151" spans="1:23" x14ac:dyDescent="0.2">
      <c r="A3151">
        <v>13</v>
      </c>
      <c r="B3151">
        <v>13</v>
      </c>
      <c r="C3151">
        <v>13</v>
      </c>
      <c r="D3151" s="22" t="s">
        <v>982</v>
      </c>
      <c r="E3151" s="24" t="s">
        <v>24</v>
      </c>
      <c r="F3151" s="24">
        <v>82</v>
      </c>
      <c r="G3151" s="24">
        <v>81</v>
      </c>
      <c r="H3151" s="24">
        <v>70</v>
      </c>
      <c r="I3151" s="5">
        <v>-18.350000000000001</v>
      </c>
      <c r="J3151" s="5"/>
      <c r="L3151" s="36">
        <v>82</v>
      </c>
      <c r="M3151" s="24">
        <v>81</v>
      </c>
      <c r="N3151" s="24">
        <v>70</v>
      </c>
      <c r="O3151" s="24">
        <v>123</v>
      </c>
      <c r="P3151" s="33">
        <f t="shared" si="63"/>
        <v>10.1</v>
      </c>
      <c r="Q3151" s="24"/>
      <c r="R3151" s="24"/>
      <c r="S3151" s="4"/>
      <c r="T3151" s="24" t="s">
        <v>351</v>
      </c>
      <c r="U3151" s="24"/>
      <c r="V3151" s="24"/>
    </row>
    <row r="3152" spans="1:23" x14ac:dyDescent="0.2">
      <c r="A3152">
        <v>14</v>
      </c>
      <c r="B3152">
        <v>14</v>
      </c>
      <c r="C3152">
        <v>14</v>
      </c>
      <c r="D3152" s="22" t="s">
        <v>977</v>
      </c>
      <c r="E3152" s="24" t="s">
        <v>185</v>
      </c>
      <c r="F3152" s="24">
        <v>86</v>
      </c>
      <c r="G3152" s="24">
        <v>85</v>
      </c>
      <c r="H3152" s="24">
        <v>75</v>
      </c>
      <c r="I3152" s="5">
        <v>-8.9499999999999993</v>
      </c>
      <c r="J3152" s="5"/>
      <c r="K3152" s="48" t="s">
        <v>1008</v>
      </c>
      <c r="L3152" s="22">
        <v>86</v>
      </c>
      <c r="M3152" s="24">
        <v>85</v>
      </c>
      <c r="N3152" s="24">
        <v>69</v>
      </c>
      <c r="O3152" s="24">
        <v>123</v>
      </c>
      <c r="P3152" s="33">
        <f t="shared" ref="P3152:P3170" si="64">ROUND(((M3152-N3152)*113/O3152),1)</f>
        <v>14.7</v>
      </c>
      <c r="Q3152" s="24"/>
      <c r="R3152" s="24"/>
      <c r="S3152" s="4"/>
      <c r="T3152" s="24" t="s">
        <v>709</v>
      </c>
      <c r="U3152" s="24" t="s">
        <v>348</v>
      </c>
      <c r="V3152" s="24" t="s">
        <v>830</v>
      </c>
    </row>
    <row r="3153" spans="1:22" x14ac:dyDescent="0.2">
      <c r="A3153">
        <v>15</v>
      </c>
      <c r="B3153">
        <v>15</v>
      </c>
      <c r="C3153">
        <v>15</v>
      </c>
      <c r="D3153" s="22" t="s">
        <v>1033</v>
      </c>
      <c r="E3153" s="24" t="s">
        <v>26</v>
      </c>
      <c r="F3153" s="24">
        <v>84</v>
      </c>
      <c r="G3153" s="24">
        <v>83</v>
      </c>
      <c r="H3153" s="24">
        <v>72</v>
      </c>
      <c r="I3153" s="5">
        <v>51</v>
      </c>
      <c r="J3153" s="5"/>
      <c r="K3153" s="13" t="s">
        <v>104</v>
      </c>
      <c r="L3153" s="36">
        <v>84</v>
      </c>
      <c r="M3153" s="34">
        <v>83</v>
      </c>
      <c r="N3153" s="24">
        <v>70.2</v>
      </c>
      <c r="O3153" s="24">
        <v>128</v>
      </c>
      <c r="P3153" s="4">
        <f t="shared" si="64"/>
        <v>11.3</v>
      </c>
      <c r="Q3153" s="24"/>
      <c r="R3153" s="24"/>
      <c r="S3153" s="4"/>
      <c r="T3153" s="24" t="s">
        <v>707</v>
      </c>
      <c r="U3153" s="24" t="s">
        <v>899</v>
      </c>
    </row>
    <row r="3154" spans="1:22" x14ac:dyDescent="0.2">
      <c r="A3154">
        <v>16</v>
      </c>
      <c r="B3154">
        <v>16</v>
      </c>
      <c r="C3154">
        <v>16</v>
      </c>
      <c r="D3154" s="22" t="s">
        <v>1043</v>
      </c>
      <c r="E3154" s="24" t="s">
        <v>26</v>
      </c>
      <c r="F3154" s="24">
        <v>81</v>
      </c>
      <c r="G3154" s="24">
        <v>81</v>
      </c>
      <c r="H3154" s="24">
        <v>69</v>
      </c>
      <c r="I3154" s="5">
        <v>-8</v>
      </c>
      <c r="J3154" s="4"/>
      <c r="K3154" s="29" t="s">
        <v>1047</v>
      </c>
      <c r="L3154" s="36">
        <v>81</v>
      </c>
      <c r="M3154" s="34">
        <v>81</v>
      </c>
      <c r="N3154" s="24">
        <v>70.2</v>
      </c>
      <c r="O3154" s="24">
        <v>128</v>
      </c>
      <c r="P3154" s="4">
        <f t="shared" si="64"/>
        <v>9.5</v>
      </c>
      <c r="Q3154" s="24"/>
      <c r="R3154" s="24"/>
      <c r="S3154" s="4"/>
      <c r="T3154" s="24" t="s">
        <v>378</v>
      </c>
      <c r="U3154" s="24" t="s">
        <v>776</v>
      </c>
      <c r="V3154" s="24" t="s">
        <v>910</v>
      </c>
    </row>
    <row r="3155" spans="1:22" x14ac:dyDescent="0.2">
      <c r="A3155">
        <v>17</v>
      </c>
      <c r="B3155">
        <v>17</v>
      </c>
      <c r="C3155">
        <v>17</v>
      </c>
      <c r="D3155" s="22" t="s">
        <v>1069</v>
      </c>
      <c r="E3155" s="24" t="s">
        <v>23</v>
      </c>
      <c r="F3155" s="24">
        <v>81</v>
      </c>
      <c r="G3155" s="24">
        <v>81</v>
      </c>
      <c r="H3155" s="24">
        <v>69</v>
      </c>
      <c r="I3155" s="5">
        <v>45.4</v>
      </c>
      <c r="J3155" s="4"/>
      <c r="K3155" s="29" t="s">
        <v>1074</v>
      </c>
      <c r="L3155" s="34">
        <v>81</v>
      </c>
      <c r="M3155" s="34">
        <v>81</v>
      </c>
      <c r="N3155" s="24">
        <v>68.900000000000006</v>
      </c>
      <c r="O3155" s="24">
        <v>126</v>
      </c>
      <c r="P3155" s="4">
        <f t="shared" si="64"/>
        <v>10.9</v>
      </c>
      <c r="Q3155" s="24"/>
      <c r="R3155" s="24"/>
      <c r="S3155" s="4"/>
      <c r="T3155" s="24" t="s">
        <v>372</v>
      </c>
      <c r="U3155" s="24" t="s">
        <v>860</v>
      </c>
      <c r="V3155" s="24" t="s">
        <v>801</v>
      </c>
    </row>
    <row r="3156" spans="1:22" x14ac:dyDescent="0.2">
      <c r="A3156">
        <v>18</v>
      </c>
      <c r="B3156">
        <v>18</v>
      </c>
      <c r="C3156">
        <v>18</v>
      </c>
      <c r="D3156" s="22" t="s">
        <v>1090</v>
      </c>
      <c r="E3156" s="24" t="s">
        <v>24</v>
      </c>
      <c r="F3156" s="24">
        <v>83</v>
      </c>
      <c r="G3156" s="24">
        <v>83</v>
      </c>
      <c r="H3156" s="24">
        <v>71</v>
      </c>
      <c r="I3156" s="5">
        <v>-4</v>
      </c>
      <c r="J3156" s="5"/>
      <c r="L3156" s="36">
        <v>83</v>
      </c>
      <c r="M3156" s="34">
        <v>83</v>
      </c>
      <c r="N3156" s="24">
        <v>70</v>
      </c>
      <c r="O3156" s="24">
        <v>123</v>
      </c>
      <c r="P3156" s="4">
        <f t="shared" si="64"/>
        <v>11.9</v>
      </c>
      <c r="Q3156" s="24"/>
      <c r="R3156" s="24"/>
      <c r="S3156" s="4"/>
      <c r="T3156" s="24" t="s">
        <v>551</v>
      </c>
      <c r="U3156" s="24" t="s">
        <v>961</v>
      </c>
      <c r="V3156" s="24" t="s">
        <v>929</v>
      </c>
    </row>
    <row r="3157" spans="1:22" ht="25.5" x14ac:dyDescent="0.2">
      <c r="A3157">
        <v>19</v>
      </c>
      <c r="B3157">
        <v>19</v>
      </c>
      <c r="C3157">
        <v>19</v>
      </c>
      <c r="D3157" s="22" t="s">
        <v>1143</v>
      </c>
      <c r="E3157" s="24" t="s">
        <v>492</v>
      </c>
      <c r="F3157" s="24">
        <v>77</v>
      </c>
      <c r="G3157" s="24">
        <v>77</v>
      </c>
      <c r="H3157" s="24">
        <v>66</v>
      </c>
      <c r="I3157" s="5">
        <v>9.5</v>
      </c>
      <c r="J3157" s="5"/>
      <c r="K3157" s="46" t="s">
        <v>1149</v>
      </c>
      <c r="L3157" s="36">
        <v>77</v>
      </c>
      <c r="M3157" s="34">
        <v>77</v>
      </c>
      <c r="N3157" s="24">
        <v>69.2</v>
      </c>
      <c r="O3157" s="24">
        <v>118</v>
      </c>
      <c r="P3157" s="4">
        <f t="shared" si="64"/>
        <v>7.5</v>
      </c>
      <c r="Q3157" s="24"/>
      <c r="R3157" s="24"/>
      <c r="S3157" s="4"/>
      <c r="T3157" s="24" t="s">
        <v>886</v>
      </c>
      <c r="U3157" s="24" t="s">
        <v>901</v>
      </c>
      <c r="V3157" s="24" t="s">
        <v>883</v>
      </c>
    </row>
    <row r="3158" spans="1:22" x14ac:dyDescent="0.2">
      <c r="A3158">
        <v>20</v>
      </c>
      <c r="B3158">
        <v>20</v>
      </c>
      <c r="C3158">
        <v>20</v>
      </c>
      <c r="D3158" s="22" t="s">
        <v>1159</v>
      </c>
      <c r="E3158" s="24" t="s">
        <v>24</v>
      </c>
      <c r="F3158" s="24">
        <v>81</v>
      </c>
      <c r="G3158" s="24">
        <v>81</v>
      </c>
      <c r="H3158" s="24">
        <v>70</v>
      </c>
      <c r="I3158" s="5">
        <v>-9</v>
      </c>
      <c r="J3158" s="4"/>
      <c r="L3158" s="36">
        <v>81</v>
      </c>
      <c r="M3158" s="34">
        <v>81</v>
      </c>
      <c r="N3158" s="24">
        <v>70</v>
      </c>
      <c r="O3158" s="24">
        <v>123</v>
      </c>
      <c r="P3158" s="4">
        <f t="shared" si="64"/>
        <v>10.1</v>
      </c>
      <c r="Q3158" s="24"/>
      <c r="R3158" s="24"/>
      <c r="S3158" s="4"/>
      <c r="T3158" s="24" t="s">
        <v>398</v>
      </c>
      <c r="U3158" s="24" t="s">
        <v>833</v>
      </c>
      <c r="V3158" s="24" t="s">
        <v>1020</v>
      </c>
    </row>
    <row r="3159" spans="1:22" x14ac:dyDescent="0.2">
      <c r="A3159">
        <v>21</v>
      </c>
      <c r="B3159">
        <v>21</v>
      </c>
      <c r="C3159">
        <v>21</v>
      </c>
      <c r="D3159" s="22" t="s">
        <v>1191</v>
      </c>
      <c r="E3159" s="24" t="s">
        <v>26</v>
      </c>
      <c r="F3159" s="24">
        <v>88</v>
      </c>
      <c r="G3159" s="24">
        <v>87</v>
      </c>
      <c r="H3159" s="24">
        <v>77</v>
      </c>
      <c r="I3159" s="5">
        <v>-7.05</v>
      </c>
      <c r="J3159" s="4"/>
      <c r="K3159" s="29"/>
      <c r="L3159" s="34">
        <v>88</v>
      </c>
      <c r="M3159" s="34">
        <v>87</v>
      </c>
      <c r="N3159" s="24">
        <v>70.2</v>
      </c>
      <c r="O3159" s="24">
        <v>128</v>
      </c>
      <c r="P3159" s="4">
        <f t="shared" si="64"/>
        <v>14.8</v>
      </c>
      <c r="Q3159" s="24"/>
      <c r="R3159" s="24"/>
      <c r="S3159" s="4"/>
      <c r="T3159" s="24" t="s">
        <v>722</v>
      </c>
      <c r="U3159" s="24" t="s">
        <v>1121</v>
      </c>
      <c r="V3159" s="24" t="s">
        <v>1044</v>
      </c>
    </row>
    <row r="3160" spans="1:22" x14ac:dyDescent="0.2">
      <c r="A3160">
        <v>22</v>
      </c>
      <c r="B3160">
        <v>22</v>
      </c>
      <c r="C3160">
        <v>22</v>
      </c>
      <c r="D3160" s="22" t="s">
        <v>1195</v>
      </c>
      <c r="E3160" s="24" t="s">
        <v>492</v>
      </c>
      <c r="F3160" s="24">
        <v>91</v>
      </c>
      <c r="G3160" s="24">
        <v>89</v>
      </c>
      <c r="H3160" s="24">
        <v>81</v>
      </c>
      <c r="I3160" s="5">
        <v>-22</v>
      </c>
      <c r="J3160" s="4"/>
      <c r="L3160" s="34">
        <v>91</v>
      </c>
      <c r="M3160" s="34">
        <v>89</v>
      </c>
      <c r="N3160" s="24">
        <v>69.2</v>
      </c>
      <c r="O3160" s="24">
        <v>118</v>
      </c>
      <c r="P3160" s="4">
        <f t="shared" si="64"/>
        <v>19</v>
      </c>
      <c r="Q3160" s="24"/>
      <c r="R3160" s="24"/>
      <c r="S3160" s="4"/>
      <c r="T3160" s="24" t="s">
        <v>963</v>
      </c>
      <c r="U3160" s="24" t="s">
        <v>1133</v>
      </c>
      <c r="V3160" s="24"/>
    </row>
    <row r="3161" spans="1:22" x14ac:dyDescent="0.2">
      <c r="A3161">
        <v>23</v>
      </c>
      <c r="B3161">
        <v>23</v>
      </c>
      <c r="C3161">
        <v>23</v>
      </c>
      <c r="D3161" s="22" t="s">
        <v>1212</v>
      </c>
      <c r="E3161" s="24" t="s">
        <v>548</v>
      </c>
      <c r="F3161" s="24">
        <v>88</v>
      </c>
      <c r="G3161" s="24">
        <v>88</v>
      </c>
      <c r="H3161" s="24">
        <v>76</v>
      </c>
      <c r="I3161" s="5">
        <v>-12.4</v>
      </c>
      <c r="J3161" s="5"/>
      <c r="K3161" s="29"/>
      <c r="L3161" s="34">
        <v>88</v>
      </c>
      <c r="M3161" s="34">
        <v>88</v>
      </c>
      <c r="N3161" s="24">
        <v>70.099999999999994</v>
      </c>
      <c r="O3161" s="24">
        <v>136</v>
      </c>
      <c r="P3161" s="4">
        <f t="shared" si="64"/>
        <v>14.9</v>
      </c>
      <c r="Q3161" s="24"/>
      <c r="R3161" s="24"/>
      <c r="S3161" s="4"/>
      <c r="T3161" s="24" t="s">
        <v>1173</v>
      </c>
      <c r="U3161" s="24" t="s">
        <v>353</v>
      </c>
      <c r="V3161" s="24" t="s">
        <v>784</v>
      </c>
    </row>
    <row r="3162" spans="1:22" x14ac:dyDescent="0.2">
      <c r="D3162" s="22" t="s">
        <v>1212</v>
      </c>
      <c r="E3162" s="24" t="s">
        <v>21</v>
      </c>
      <c r="F3162" s="24"/>
      <c r="G3162" s="24"/>
      <c r="H3162" s="24"/>
      <c r="I3162" s="5">
        <v>36</v>
      </c>
      <c r="J3162" s="4"/>
      <c r="K3162" s="13" t="s">
        <v>1221</v>
      </c>
      <c r="L3162" s="34"/>
      <c r="M3162" s="34"/>
      <c r="N3162" s="33"/>
      <c r="O3162" s="34"/>
      <c r="P3162" s="4"/>
      <c r="Q3162" s="24"/>
      <c r="R3162" s="24"/>
      <c r="S3162" s="4"/>
      <c r="T3162" s="24"/>
      <c r="U3162" s="24"/>
      <c r="V3162" s="24"/>
    </row>
    <row r="3163" spans="1:22" x14ac:dyDescent="0.2">
      <c r="A3163">
        <v>24</v>
      </c>
      <c r="B3163">
        <v>24</v>
      </c>
      <c r="C3163">
        <v>24</v>
      </c>
      <c r="D3163" s="22" t="s">
        <v>1234</v>
      </c>
      <c r="E3163" s="24" t="s">
        <v>24</v>
      </c>
      <c r="F3163" s="24">
        <v>77</v>
      </c>
      <c r="G3163" s="24">
        <v>77</v>
      </c>
      <c r="H3163" s="24">
        <v>66</v>
      </c>
      <c r="I3163" s="5">
        <v>21</v>
      </c>
      <c r="J3163" s="5"/>
      <c r="K3163" s="29" t="s">
        <v>1240</v>
      </c>
      <c r="L3163" s="34">
        <v>77</v>
      </c>
      <c r="M3163" s="34">
        <v>77</v>
      </c>
      <c r="N3163" s="33">
        <v>70</v>
      </c>
      <c r="O3163" s="34">
        <v>123</v>
      </c>
      <c r="P3163" s="4">
        <f t="shared" si="64"/>
        <v>6.4</v>
      </c>
      <c r="Q3163" s="24"/>
      <c r="R3163" s="24"/>
      <c r="S3163" s="4"/>
      <c r="T3163" s="24" t="s">
        <v>350</v>
      </c>
      <c r="U3163" s="24" t="s">
        <v>1162</v>
      </c>
      <c r="V3163" s="24" t="s">
        <v>434</v>
      </c>
    </row>
    <row r="3164" spans="1:22" x14ac:dyDescent="0.2">
      <c r="A3164">
        <v>25</v>
      </c>
      <c r="B3164">
        <v>25</v>
      </c>
      <c r="C3164">
        <v>25</v>
      </c>
      <c r="D3164" s="22" t="s">
        <v>1244</v>
      </c>
      <c r="E3164" s="24" t="s">
        <v>1245</v>
      </c>
      <c r="F3164" s="24">
        <v>91</v>
      </c>
      <c r="G3164" s="24">
        <v>88</v>
      </c>
      <c r="H3164" s="24">
        <v>80</v>
      </c>
      <c r="I3164" s="5">
        <v>-12</v>
      </c>
      <c r="J3164" s="5"/>
      <c r="K3164" s="15"/>
      <c r="L3164" s="36">
        <v>91</v>
      </c>
      <c r="M3164" s="34">
        <v>88</v>
      </c>
      <c r="N3164" s="33">
        <v>69.5</v>
      </c>
      <c r="O3164" s="34">
        <v>128</v>
      </c>
      <c r="P3164" s="4">
        <f t="shared" si="64"/>
        <v>16.3</v>
      </c>
      <c r="Q3164" s="24"/>
      <c r="R3164" s="24"/>
      <c r="S3164" s="4"/>
      <c r="T3164" s="24" t="s">
        <v>903</v>
      </c>
      <c r="U3164" s="24" t="s">
        <v>1177</v>
      </c>
      <c r="V3164" s="24" t="s">
        <v>743</v>
      </c>
    </row>
    <row r="3165" spans="1:22" x14ac:dyDescent="0.2">
      <c r="A3165">
        <v>26</v>
      </c>
      <c r="B3165">
        <v>26</v>
      </c>
      <c r="C3165">
        <v>26</v>
      </c>
      <c r="D3165" s="22" t="s">
        <v>1249</v>
      </c>
      <c r="E3165" s="24" t="s">
        <v>23</v>
      </c>
      <c r="F3165" s="24">
        <v>84</v>
      </c>
      <c r="G3165" s="24">
        <v>84</v>
      </c>
      <c r="H3165" s="24">
        <v>73</v>
      </c>
      <c r="I3165" s="5">
        <v>-7.7</v>
      </c>
      <c r="J3165" s="5"/>
      <c r="K3165" s="29" t="s">
        <v>1252</v>
      </c>
      <c r="L3165" s="36">
        <v>84</v>
      </c>
      <c r="M3165" s="34">
        <v>84</v>
      </c>
      <c r="N3165" s="33">
        <v>68.900000000000006</v>
      </c>
      <c r="O3165" s="34">
        <v>126</v>
      </c>
      <c r="P3165" s="4">
        <f t="shared" si="64"/>
        <v>13.5</v>
      </c>
      <c r="Q3165" s="24"/>
      <c r="R3165" s="24"/>
      <c r="S3165" s="4"/>
      <c r="T3165" s="24" t="s">
        <v>708</v>
      </c>
      <c r="U3165" s="24" t="s">
        <v>1219</v>
      </c>
      <c r="V3165" s="24" t="s">
        <v>706</v>
      </c>
    </row>
    <row r="3166" spans="1:22" x14ac:dyDescent="0.2">
      <c r="A3166">
        <v>27</v>
      </c>
      <c r="D3166" s="22" t="s">
        <v>1265</v>
      </c>
      <c r="E3166" s="24" t="s">
        <v>217</v>
      </c>
      <c r="F3166" s="24"/>
      <c r="G3166" s="24"/>
      <c r="H3166" s="24"/>
      <c r="I3166" s="5">
        <v>-13</v>
      </c>
      <c r="J3166" s="5"/>
      <c r="L3166" s="36"/>
      <c r="M3166" s="34"/>
      <c r="N3166" s="33"/>
      <c r="O3166" s="34"/>
      <c r="P3166" s="4"/>
      <c r="Q3166" s="24"/>
      <c r="R3166" s="24"/>
      <c r="S3166" s="4"/>
      <c r="T3166" s="24" t="s">
        <v>812</v>
      </c>
      <c r="U3166" s="24" t="s">
        <v>376</v>
      </c>
      <c r="V3166" s="24" t="s">
        <v>1178</v>
      </c>
    </row>
    <row r="3167" spans="1:22" x14ac:dyDescent="0.2">
      <c r="A3167">
        <v>28</v>
      </c>
      <c r="B3167">
        <v>27</v>
      </c>
      <c r="C3167">
        <v>27</v>
      </c>
      <c r="D3167" s="22" t="s">
        <v>1270</v>
      </c>
      <c r="E3167" s="24" t="s">
        <v>221</v>
      </c>
      <c r="F3167" s="24">
        <v>92</v>
      </c>
      <c r="G3167" s="24">
        <v>92</v>
      </c>
      <c r="H3167" s="24">
        <v>81</v>
      </c>
      <c r="I3167" s="5">
        <v>-1</v>
      </c>
      <c r="J3167" s="5"/>
      <c r="K3167" s="29"/>
      <c r="L3167" s="36">
        <v>92</v>
      </c>
      <c r="M3167" s="34">
        <v>92</v>
      </c>
      <c r="N3167" s="33">
        <v>71.099999999999994</v>
      </c>
      <c r="O3167" s="34">
        <v>137</v>
      </c>
      <c r="P3167" s="4">
        <f t="shared" si="64"/>
        <v>17.2</v>
      </c>
      <c r="R3167" s="24"/>
      <c r="S3167" s="4"/>
      <c r="T3167" s="24" t="s">
        <v>1276</v>
      </c>
      <c r="U3167" s="24" t="s">
        <v>721</v>
      </c>
      <c r="V3167" s="24"/>
    </row>
    <row r="3168" spans="1:22" x14ac:dyDescent="0.2">
      <c r="A3168">
        <v>29</v>
      </c>
      <c r="B3168">
        <v>28</v>
      </c>
      <c r="C3168">
        <v>28</v>
      </c>
      <c r="D3168" s="22" t="s">
        <v>1272</v>
      </c>
      <c r="E3168" s="24" t="s">
        <v>217</v>
      </c>
      <c r="F3168" s="24">
        <v>84</v>
      </c>
      <c r="G3168" s="24">
        <v>84</v>
      </c>
      <c r="H3168" s="24">
        <v>73</v>
      </c>
      <c r="I3168" s="5">
        <v>32</v>
      </c>
      <c r="J3168" s="5"/>
      <c r="L3168" s="34">
        <v>84</v>
      </c>
      <c r="M3168" s="34">
        <v>84</v>
      </c>
      <c r="N3168" s="33">
        <v>69.7</v>
      </c>
      <c r="O3168" s="34">
        <v>130</v>
      </c>
      <c r="P3168" s="4">
        <f t="shared" si="64"/>
        <v>12.4</v>
      </c>
      <c r="R3168" s="24"/>
      <c r="S3168" s="4"/>
      <c r="T3168" s="24" t="s">
        <v>821</v>
      </c>
      <c r="U3168" s="24" t="s">
        <v>775</v>
      </c>
      <c r="V3168" s="24" t="s">
        <v>802</v>
      </c>
    </row>
    <row r="3169" spans="1:24" x14ac:dyDescent="0.2">
      <c r="A3169">
        <v>30</v>
      </c>
      <c r="B3169">
        <v>29</v>
      </c>
      <c r="C3169">
        <v>29</v>
      </c>
      <c r="D3169" s="22" t="s">
        <v>1282</v>
      </c>
      <c r="E3169" s="24" t="s">
        <v>219</v>
      </c>
      <c r="F3169" s="24">
        <v>84</v>
      </c>
      <c r="G3169" s="24">
        <v>83</v>
      </c>
      <c r="H3169" s="24">
        <v>74</v>
      </c>
      <c r="I3169" s="5">
        <v>8</v>
      </c>
      <c r="J3169" s="5"/>
      <c r="K3169" s="29"/>
      <c r="L3169" s="34">
        <v>84</v>
      </c>
      <c r="M3169" s="34">
        <v>83</v>
      </c>
      <c r="N3169" s="33">
        <v>68.900000000000006</v>
      </c>
      <c r="O3169" s="34">
        <v>126</v>
      </c>
      <c r="P3169" s="4">
        <f t="shared" si="64"/>
        <v>12.6</v>
      </c>
      <c r="T3169" s="24" t="s">
        <v>1287</v>
      </c>
      <c r="U3169" s="24" t="s">
        <v>745</v>
      </c>
      <c r="V3169" s="24"/>
    </row>
    <row r="3170" spans="1:24" x14ac:dyDescent="0.2">
      <c r="A3170">
        <v>31</v>
      </c>
      <c r="B3170">
        <v>30</v>
      </c>
      <c r="C3170">
        <v>30</v>
      </c>
      <c r="D3170" s="31" t="s">
        <v>1288</v>
      </c>
      <c r="E3170" s="24" t="s">
        <v>221</v>
      </c>
      <c r="F3170" s="24">
        <v>88</v>
      </c>
      <c r="G3170" s="24">
        <v>88</v>
      </c>
      <c r="H3170" s="24">
        <v>77</v>
      </c>
      <c r="I3170" s="5">
        <v>1</v>
      </c>
      <c r="J3170" s="5"/>
      <c r="K3170" s="48"/>
      <c r="L3170" s="34">
        <v>88</v>
      </c>
      <c r="M3170" s="34">
        <v>88</v>
      </c>
      <c r="N3170" s="33">
        <v>71.099999999999994</v>
      </c>
      <c r="O3170" s="34">
        <v>137</v>
      </c>
      <c r="P3170" s="4">
        <f t="shared" si="64"/>
        <v>13.9</v>
      </c>
      <c r="T3170" s="24" t="s">
        <v>856</v>
      </c>
      <c r="U3170" s="24" t="s">
        <v>349</v>
      </c>
      <c r="V3170" s="24" t="s">
        <v>1299</v>
      </c>
    </row>
    <row r="3171" spans="1:24" x14ac:dyDescent="0.2">
      <c r="A3171">
        <v>32</v>
      </c>
      <c r="D3171" s="22" t="s">
        <v>1293</v>
      </c>
      <c r="E3171" s="24" t="s">
        <v>215</v>
      </c>
      <c r="F3171" s="24"/>
      <c r="G3171" s="24"/>
      <c r="H3171" s="24"/>
      <c r="I3171" s="5"/>
      <c r="J3171" s="5"/>
      <c r="K3171" s="13" t="s">
        <v>1301</v>
      </c>
      <c r="L3171" s="34"/>
      <c r="M3171" s="34"/>
      <c r="N3171" s="33"/>
      <c r="O3171" s="34"/>
      <c r="P3171" s="4"/>
      <c r="T3171" s="24" t="s">
        <v>711</v>
      </c>
      <c r="U3171" s="24" t="s">
        <v>1214</v>
      </c>
      <c r="V3171" s="24" t="s">
        <v>1309</v>
      </c>
    </row>
    <row r="3172" spans="1:24" x14ac:dyDescent="0.2">
      <c r="A3172">
        <v>33</v>
      </c>
      <c r="D3172" s="22" t="s">
        <v>1294</v>
      </c>
      <c r="E3172" s="24" t="s">
        <v>221</v>
      </c>
      <c r="F3172" s="24"/>
      <c r="G3172" s="24"/>
      <c r="H3172" s="24"/>
      <c r="I3172" s="5">
        <v>-8.35</v>
      </c>
      <c r="J3172" s="5"/>
      <c r="K3172" s="13" t="s">
        <v>1302</v>
      </c>
      <c r="L3172" s="34"/>
      <c r="M3172" s="34"/>
      <c r="N3172" s="33"/>
      <c r="O3172" s="34"/>
      <c r="P3172" s="4"/>
      <c r="T3172" s="24" t="s">
        <v>810</v>
      </c>
      <c r="U3172" s="24" t="s">
        <v>845</v>
      </c>
      <c r="V3172" t="s">
        <v>788</v>
      </c>
      <c r="W3172" t="s">
        <v>1279</v>
      </c>
      <c r="X3172" t="s">
        <v>1100</v>
      </c>
    </row>
    <row r="3173" spans="1:24" x14ac:dyDescent="0.2">
      <c r="A3173">
        <v>34</v>
      </c>
      <c r="B3173">
        <v>31</v>
      </c>
      <c r="C3173">
        <v>31</v>
      </c>
      <c r="D3173" s="22" t="s">
        <v>1313</v>
      </c>
      <c r="E3173" s="24" t="s">
        <v>24</v>
      </c>
      <c r="F3173" s="24">
        <v>80</v>
      </c>
      <c r="G3173" s="24">
        <v>80</v>
      </c>
      <c r="H3173" s="24">
        <v>69</v>
      </c>
      <c r="I3173" s="5">
        <v>5</v>
      </c>
      <c r="J3173" s="5"/>
      <c r="K3173" s="29"/>
      <c r="L3173" s="34">
        <v>80</v>
      </c>
      <c r="M3173" s="34">
        <v>80</v>
      </c>
      <c r="N3173" s="33">
        <v>70</v>
      </c>
      <c r="O3173" s="34">
        <v>123</v>
      </c>
      <c r="P3173" s="4">
        <f t="shared" ref="P3173:P3176" si="65">ROUND(((M3173-N3173)*113/O3173),1)</f>
        <v>9.1999999999999993</v>
      </c>
      <c r="T3173" s="24" t="s">
        <v>742</v>
      </c>
      <c r="U3173" s="24" t="s">
        <v>1307</v>
      </c>
    </row>
    <row r="3174" spans="1:24" x14ac:dyDescent="0.2">
      <c r="D3174" s="22" t="s">
        <v>1313</v>
      </c>
      <c r="E3174" s="24" t="s">
        <v>20</v>
      </c>
      <c r="F3174" s="24"/>
      <c r="G3174" s="24"/>
      <c r="H3174" s="24"/>
      <c r="I3174" s="5">
        <v>39</v>
      </c>
      <c r="J3174" s="5"/>
      <c r="K3174" s="29" t="s">
        <v>1221</v>
      </c>
      <c r="L3174" s="34"/>
      <c r="M3174" s="34"/>
      <c r="N3174" s="33"/>
      <c r="O3174" s="34"/>
      <c r="P3174" s="4"/>
      <c r="T3174" s="24"/>
      <c r="U3174" s="24"/>
      <c r="V3174" s="24"/>
    </row>
    <row r="3175" spans="1:24" x14ac:dyDescent="0.2">
      <c r="A3175">
        <v>35</v>
      </c>
      <c r="B3175">
        <v>32</v>
      </c>
      <c r="C3175">
        <v>32</v>
      </c>
      <c r="D3175" s="22" t="s">
        <v>1332</v>
      </c>
      <c r="E3175" s="24" t="s">
        <v>23</v>
      </c>
      <c r="F3175" s="24">
        <v>79</v>
      </c>
      <c r="G3175" s="24">
        <v>79</v>
      </c>
      <c r="H3175" s="24">
        <v>68</v>
      </c>
      <c r="I3175" s="5">
        <v>31.3</v>
      </c>
      <c r="J3175" s="5"/>
      <c r="L3175" s="34">
        <v>79</v>
      </c>
      <c r="M3175" s="34">
        <v>79</v>
      </c>
      <c r="N3175" s="33">
        <v>68.900000000000006</v>
      </c>
      <c r="O3175" s="34">
        <v>126</v>
      </c>
      <c r="P3175" s="4">
        <f t="shared" si="65"/>
        <v>9.1</v>
      </c>
      <c r="T3175" s="24" t="s">
        <v>925</v>
      </c>
      <c r="U3175" s="24" t="s">
        <v>1334</v>
      </c>
      <c r="V3175" s="24"/>
    </row>
    <row r="3176" spans="1:24" x14ac:dyDescent="0.2">
      <c r="A3176">
        <v>36</v>
      </c>
      <c r="B3176">
        <v>33</v>
      </c>
      <c r="C3176">
        <v>33</v>
      </c>
      <c r="D3176" s="22" t="s">
        <v>1349</v>
      </c>
      <c r="E3176" s="24" t="s">
        <v>24</v>
      </c>
      <c r="F3176" s="24">
        <v>77</v>
      </c>
      <c r="G3176" s="24">
        <v>77</v>
      </c>
      <c r="H3176" s="24">
        <v>67</v>
      </c>
      <c r="I3176" s="5">
        <v>75.8</v>
      </c>
      <c r="J3176" s="5"/>
      <c r="K3176" s="15" t="s">
        <v>104</v>
      </c>
      <c r="L3176" s="34">
        <v>77</v>
      </c>
      <c r="M3176" s="34">
        <v>77</v>
      </c>
      <c r="N3176" s="33">
        <v>70</v>
      </c>
      <c r="O3176" s="34">
        <v>123</v>
      </c>
      <c r="P3176" s="4">
        <f t="shared" si="65"/>
        <v>6.4</v>
      </c>
      <c r="T3176" s="24" t="s">
        <v>772</v>
      </c>
      <c r="U3176" s="24" t="s">
        <v>1350</v>
      </c>
      <c r="V3176" s="24"/>
    </row>
    <row r="3177" spans="1:24" x14ac:dyDescent="0.2">
      <c r="A3177">
        <v>37</v>
      </c>
      <c r="B3177">
        <v>34</v>
      </c>
      <c r="D3177" s="22" t="s">
        <v>1370</v>
      </c>
      <c r="E3177" s="24" t="s">
        <v>24</v>
      </c>
      <c r="F3177" s="24">
        <v>85</v>
      </c>
      <c r="G3177" s="24">
        <v>85</v>
      </c>
      <c r="H3177" s="24"/>
      <c r="I3177" s="5">
        <v>-16</v>
      </c>
      <c r="J3177" s="5"/>
      <c r="L3177" s="34"/>
      <c r="M3177" s="34"/>
      <c r="N3177" s="24"/>
      <c r="O3177" s="24"/>
      <c r="P3177" s="4"/>
      <c r="T3177" s="24" t="s">
        <v>915</v>
      </c>
      <c r="U3177" s="24" t="s">
        <v>744</v>
      </c>
      <c r="V3177" s="24"/>
    </row>
    <row r="3178" spans="1:24" x14ac:dyDescent="0.2">
      <c r="A3178">
        <v>38</v>
      </c>
      <c r="B3178">
        <v>35</v>
      </c>
      <c r="D3178" s="22" t="s">
        <v>1378</v>
      </c>
      <c r="E3178" s="24" t="s">
        <v>23</v>
      </c>
      <c r="F3178" s="24">
        <v>91</v>
      </c>
      <c r="G3178" s="24">
        <v>91</v>
      </c>
      <c r="H3178" s="24"/>
      <c r="I3178" s="5">
        <v>-20</v>
      </c>
      <c r="J3178" s="5"/>
      <c r="L3178" s="24"/>
      <c r="M3178" s="24"/>
      <c r="N3178" s="24"/>
      <c r="O3178" s="24"/>
      <c r="P3178" s="4"/>
      <c r="T3178" s="24" t="s">
        <v>1135</v>
      </c>
      <c r="U3178" s="24" t="s">
        <v>1380</v>
      </c>
      <c r="V3178" s="24" t="s">
        <v>782</v>
      </c>
    </row>
    <row r="3179" spans="1:24" x14ac:dyDescent="0.2">
      <c r="A3179">
        <v>39</v>
      </c>
      <c r="B3179">
        <v>36</v>
      </c>
      <c r="D3179" s="22" t="s">
        <v>1392</v>
      </c>
      <c r="E3179" s="24" t="s">
        <v>24</v>
      </c>
      <c r="F3179" s="24">
        <v>83</v>
      </c>
      <c r="G3179" s="24">
        <v>83</v>
      </c>
      <c r="H3179" s="24"/>
      <c r="I3179" s="5">
        <v>-8</v>
      </c>
      <c r="J3179" s="5"/>
      <c r="L3179" s="34"/>
      <c r="M3179" s="34"/>
      <c r="N3179" s="24"/>
      <c r="O3179" s="24"/>
      <c r="P3179" s="4"/>
      <c r="T3179" s="24" t="s">
        <v>962</v>
      </c>
      <c r="U3179" s="24" t="s">
        <v>1397</v>
      </c>
      <c r="V3179" s="24" t="s">
        <v>1108</v>
      </c>
    </row>
    <row r="3180" spans="1:24" x14ac:dyDescent="0.2">
      <c r="D3180" s="22"/>
      <c r="E3180" s="24"/>
      <c r="F3180" s="24"/>
      <c r="G3180" s="24"/>
      <c r="H3180" s="24"/>
      <c r="I3180" s="5"/>
      <c r="J3180" s="5"/>
      <c r="K3180" s="48"/>
      <c r="L3180" s="34"/>
      <c r="M3180" s="34"/>
      <c r="N3180" s="24"/>
      <c r="O3180" s="24"/>
      <c r="P3180" s="4"/>
      <c r="T3180" s="24"/>
      <c r="U3180" s="24"/>
      <c r="V3180" s="24"/>
    </row>
    <row r="3181" spans="1:24" x14ac:dyDescent="0.2">
      <c r="D3181" s="22"/>
      <c r="E3181" s="24"/>
      <c r="F3181" s="24"/>
      <c r="G3181" s="24"/>
      <c r="H3181" s="24"/>
      <c r="I3181" s="5"/>
      <c r="J3181" s="5"/>
      <c r="L3181" s="34"/>
      <c r="M3181" s="34"/>
      <c r="N3181" s="24"/>
      <c r="O3181" s="24"/>
      <c r="P3181" s="4"/>
      <c r="T3181" s="24"/>
      <c r="U3181" s="24"/>
      <c r="V3181" s="24"/>
    </row>
    <row r="3182" spans="1:24" x14ac:dyDescent="0.2">
      <c r="D3182" s="22"/>
      <c r="E3182" s="24"/>
      <c r="F3182" s="24"/>
      <c r="G3182" s="24"/>
      <c r="H3182" s="24"/>
      <c r="I3182" s="5"/>
      <c r="J3182" s="5"/>
      <c r="K3182" s="29"/>
      <c r="L3182" s="34"/>
      <c r="M3182" s="34"/>
      <c r="N3182" s="24"/>
      <c r="O3182" s="24"/>
      <c r="P3182" s="4"/>
      <c r="T3182" s="24"/>
      <c r="U3182" s="24"/>
      <c r="V3182" s="24"/>
    </row>
    <row r="3183" spans="1:24" x14ac:dyDescent="0.2">
      <c r="A3183" s="34"/>
      <c r="D3183" s="22"/>
      <c r="E3183" s="24"/>
      <c r="F3183" s="24"/>
      <c r="G3183" s="24"/>
      <c r="H3183" s="24"/>
      <c r="I3183" s="5"/>
      <c r="J3183" s="5"/>
      <c r="L3183" s="34"/>
      <c r="M3183" s="34"/>
      <c r="N3183" s="24"/>
      <c r="O3183" s="24"/>
      <c r="P3183" s="4"/>
      <c r="T3183" s="24"/>
      <c r="U3183" s="24"/>
      <c r="V3183" s="24"/>
    </row>
    <row r="3184" spans="1:24" x14ac:dyDescent="0.2">
      <c r="D3184" s="22"/>
      <c r="E3184" s="24"/>
      <c r="F3184" s="24"/>
      <c r="G3184" s="24"/>
      <c r="H3184" s="24"/>
      <c r="I3184" s="5"/>
      <c r="J3184" s="5"/>
      <c r="L3184" s="24"/>
      <c r="M3184" s="24"/>
      <c r="N3184" s="24"/>
      <c r="O3184" s="24"/>
      <c r="P3184" s="4"/>
      <c r="T3184" s="24"/>
      <c r="U3184" s="24"/>
      <c r="V3184" s="24"/>
    </row>
    <row r="3185" spans="4:22" x14ac:dyDescent="0.2">
      <c r="D3185" s="22"/>
      <c r="E3185" s="24"/>
      <c r="F3185" s="24"/>
      <c r="G3185" s="24"/>
      <c r="H3185" s="24"/>
      <c r="I3185" s="5"/>
      <c r="J3185" s="5"/>
      <c r="L3185" s="24"/>
      <c r="M3185" s="24"/>
      <c r="N3185" s="24"/>
      <c r="O3185" s="24"/>
      <c r="P3185" s="4"/>
      <c r="T3185" s="24"/>
      <c r="U3185" s="24"/>
    </row>
    <row r="3186" spans="4:22" x14ac:dyDescent="0.2">
      <c r="D3186" s="22"/>
      <c r="E3186" s="24"/>
      <c r="F3186" s="24"/>
      <c r="G3186" s="24"/>
      <c r="I3186" s="5"/>
      <c r="J3186" s="5"/>
      <c r="N3186" s="24"/>
      <c r="O3186" s="24"/>
      <c r="P3186" s="4"/>
      <c r="T3186" s="24"/>
      <c r="U3186" s="24"/>
    </row>
    <row r="3187" spans="4:22" x14ac:dyDescent="0.2">
      <c r="D3187" s="22"/>
      <c r="E3187" s="24"/>
      <c r="F3187" s="24"/>
      <c r="G3187" s="24"/>
      <c r="I3187" s="5"/>
      <c r="J3187" s="5"/>
      <c r="P3187" s="4"/>
      <c r="T3187" s="24"/>
      <c r="U3187" s="24"/>
    </row>
    <row r="3188" spans="4:22" x14ac:dyDescent="0.2">
      <c r="D3188" s="22"/>
      <c r="E3188" s="24"/>
      <c r="F3188" s="24"/>
      <c r="G3188" s="24"/>
      <c r="H3188" s="24"/>
      <c r="I3188" s="5"/>
      <c r="J3188" s="5"/>
      <c r="L3188" s="24"/>
      <c r="M3188" s="24"/>
      <c r="T3188" s="24"/>
      <c r="U3188" s="24"/>
      <c r="V3188" s="24"/>
    </row>
    <row r="3189" spans="4:22" x14ac:dyDescent="0.2">
      <c r="D3189" s="22"/>
      <c r="E3189" s="24"/>
      <c r="F3189" s="24"/>
      <c r="G3189" s="24"/>
      <c r="I3189" s="5"/>
      <c r="J3189" s="5"/>
      <c r="N3189" s="24"/>
      <c r="O3189" s="24"/>
      <c r="P3189" s="4"/>
      <c r="T3189" s="24"/>
      <c r="U3189" s="24"/>
      <c r="V3189" s="24"/>
    </row>
    <row r="3190" spans="4:22" x14ac:dyDescent="0.2">
      <c r="D3190" s="22"/>
      <c r="E3190" s="24"/>
      <c r="F3190" s="24"/>
      <c r="G3190" s="24"/>
      <c r="H3190" s="24"/>
      <c r="I3190" s="5"/>
      <c r="J3190" s="5"/>
      <c r="P3190" s="4"/>
      <c r="T3190" s="24"/>
      <c r="U3190" s="24"/>
      <c r="V3190" s="24"/>
    </row>
    <row r="3191" spans="4:22" x14ac:dyDescent="0.2">
      <c r="D3191" s="22"/>
      <c r="E3191" s="24"/>
      <c r="F3191" s="24"/>
      <c r="G3191" s="24"/>
      <c r="H3191" s="24"/>
      <c r="I3191" s="5"/>
      <c r="J3191" s="5"/>
      <c r="P3191" s="4"/>
      <c r="T3191" s="24"/>
      <c r="U3191" s="24"/>
      <c r="V3191" s="24"/>
    </row>
    <row r="3192" spans="4:22" x14ac:dyDescent="0.2">
      <c r="D3192" s="22"/>
      <c r="E3192" s="24"/>
      <c r="F3192" s="24"/>
      <c r="G3192" s="24"/>
      <c r="H3192" s="24"/>
      <c r="I3192" s="5"/>
      <c r="J3192" s="5"/>
      <c r="P3192" s="4"/>
      <c r="T3192" s="24"/>
      <c r="U3192" s="24"/>
      <c r="V3192" s="24"/>
    </row>
    <row r="3193" spans="4:22" x14ac:dyDescent="0.2">
      <c r="D3193" s="22"/>
      <c r="E3193" s="24"/>
      <c r="F3193" s="24"/>
      <c r="G3193" s="24"/>
      <c r="H3193" s="24"/>
      <c r="I3193" s="5"/>
      <c r="J3193" s="5"/>
      <c r="T3193" s="24"/>
      <c r="U3193" s="24"/>
      <c r="V3193" s="24"/>
    </row>
    <row r="3194" spans="4:22" x14ac:dyDescent="0.2">
      <c r="D3194" s="22"/>
      <c r="E3194" s="24"/>
      <c r="F3194" s="24"/>
      <c r="G3194" s="24"/>
      <c r="I3194" s="5"/>
      <c r="J3194" s="5"/>
      <c r="T3194" s="24"/>
      <c r="U3194" s="24"/>
      <c r="V3194" s="24"/>
    </row>
    <row r="3195" spans="4:22" x14ac:dyDescent="0.2">
      <c r="D3195" s="22"/>
      <c r="E3195" s="24"/>
      <c r="F3195" s="24"/>
      <c r="G3195" s="24"/>
      <c r="I3195" s="5"/>
      <c r="J3195" s="5"/>
      <c r="T3195" s="24"/>
      <c r="U3195" s="24"/>
    </row>
    <row r="3196" spans="4:22" x14ac:dyDescent="0.2">
      <c r="D3196" s="22"/>
      <c r="E3196" s="24"/>
      <c r="F3196" s="24"/>
      <c r="G3196" s="24"/>
      <c r="I3196" s="5"/>
      <c r="J3196" s="5"/>
      <c r="T3196" s="24"/>
      <c r="U3196" s="24"/>
    </row>
    <row r="3197" spans="4:22" x14ac:dyDescent="0.2">
      <c r="D3197" s="22"/>
      <c r="E3197" s="24"/>
      <c r="F3197" s="24"/>
      <c r="G3197" s="24"/>
      <c r="I3197" s="5"/>
      <c r="J3197" s="5"/>
      <c r="T3197" s="24"/>
      <c r="U3197" s="24"/>
    </row>
    <row r="3198" spans="4:22" x14ac:dyDescent="0.2">
      <c r="D3198" s="22"/>
      <c r="E3198" s="24"/>
      <c r="F3198" s="24"/>
      <c r="G3198" s="24"/>
      <c r="I3198" s="5"/>
      <c r="J3198" s="5"/>
    </row>
    <row r="3199" spans="4:22" x14ac:dyDescent="0.2">
      <c r="D3199" s="22"/>
      <c r="E3199" s="24"/>
      <c r="F3199" s="24"/>
      <c r="G3199" s="24"/>
      <c r="I3199" s="5"/>
      <c r="J3199" s="5"/>
    </row>
    <row r="3200" spans="4:22" x14ac:dyDescent="0.2">
      <c r="D3200" s="22"/>
      <c r="E3200" s="24"/>
      <c r="F3200" s="24"/>
      <c r="G3200" s="24"/>
      <c r="I3200" s="5"/>
      <c r="J3200" s="5"/>
    </row>
    <row r="3201" spans="1:19" x14ac:dyDescent="0.2">
      <c r="D3201" s="22"/>
      <c r="E3201" s="24"/>
      <c r="F3201" s="24"/>
      <c r="G3201" s="24"/>
      <c r="I3201" s="5"/>
      <c r="J3201" s="5"/>
    </row>
    <row r="3202" spans="1:19" x14ac:dyDescent="0.2">
      <c r="D3202" s="22"/>
      <c r="E3202" s="24"/>
      <c r="F3202" s="24"/>
      <c r="G3202" s="24"/>
      <c r="I3202" s="5"/>
      <c r="J3202" s="5"/>
    </row>
    <row r="3203" spans="1:19" x14ac:dyDescent="0.2">
      <c r="D3203" s="22"/>
      <c r="E3203" s="24"/>
      <c r="F3203" s="24"/>
      <c r="G3203" s="24"/>
      <c r="I3203" s="5"/>
      <c r="J3203" s="5"/>
    </row>
    <row r="3204" spans="1:19" x14ac:dyDescent="0.2">
      <c r="D3204" s="22"/>
      <c r="E3204" s="24"/>
      <c r="I3204" s="5"/>
      <c r="J3204" s="5"/>
    </row>
    <row r="3205" spans="1:19" x14ac:dyDescent="0.2">
      <c r="I3205" s="5"/>
      <c r="J3205" s="5"/>
    </row>
    <row r="3206" spans="1:19" x14ac:dyDescent="0.2">
      <c r="I3206" s="5"/>
      <c r="J3206" s="5"/>
    </row>
    <row r="3207" spans="1:19" x14ac:dyDescent="0.2">
      <c r="I3207" s="5"/>
      <c r="J3207" s="5"/>
    </row>
    <row r="3208" spans="1:19" x14ac:dyDescent="0.2">
      <c r="I3208" s="5"/>
      <c r="J3208" s="5"/>
    </row>
    <row r="3209" spans="1:19" x14ac:dyDescent="0.2">
      <c r="I3209" s="5"/>
      <c r="J3209" s="5"/>
      <c r="P3209" s="4"/>
    </row>
    <row r="3210" spans="1:19" x14ac:dyDescent="0.2">
      <c r="A3210">
        <f>COUNT(A3118:A3209)</f>
        <v>39</v>
      </c>
      <c r="B3210">
        <f>COUNT(B3118:B3209)</f>
        <v>36</v>
      </c>
      <c r="C3210">
        <f>COUNT(C3118:C3209)</f>
        <v>33</v>
      </c>
      <c r="F3210">
        <f>AVERAGE(F3118:F3209)</f>
        <v>84.25</v>
      </c>
      <c r="G3210">
        <f>AVERAGE(G3118:G3209)</f>
        <v>83.861111111111114</v>
      </c>
      <c r="H3210">
        <f>AVERAGE(H3118:H3209)</f>
        <v>72.848484848484844</v>
      </c>
      <c r="I3210" s="5">
        <f>SUM(I3116:I3209)</f>
        <v>208.75000000000006</v>
      </c>
      <c r="J3210" s="4">
        <f>SUM(J3116:J3209)</f>
        <v>0</v>
      </c>
      <c r="P3210" s="4">
        <f>SUM(Q3119:Q3128)</f>
        <v>92.3</v>
      </c>
      <c r="Q3210" s="4">
        <f>(P3210*0.096)-0.05</f>
        <v>8.8107999999999986</v>
      </c>
      <c r="S3210">
        <f>SUM(S3116:S3209)</f>
        <v>0</v>
      </c>
    </row>
    <row r="3211" spans="1:19" ht="18" x14ac:dyDescent="0.25">
      <c r="A3211" s="3" t="s">
        <v>81</v>
      </c>
      <c r="C3211" s="11" t="s">
        <v>82</v>
      </c>
      <c r="D3211">
        <v>3348854</v>
      </c>
    </row>
    <row r="3212" spans="1:19" x14ac:dyDescent="0.2">
      <c r="A3212" t="s">
        <v>2</v>
      </c>
      <c r="D3212" s="4">
        <v>233</v>
      </c>
      <c r="E3212" t="s">
        <v>3</v>
      </c>
      <c r="F3212" s="4">
        <f>TRUNC(D3212*0.096,1)</f>
        <v>22.3</v>
      </c>
      <c r="H3212" s="4">
        <f>P3310</f>
        <v>230</v>
      </c>
      <c r="K3212" s="15"/>
    </row>
    <row r="3213" spans="1:19" x14ac:dyDescent="0.2">
      <c r="A3213" t="s">
        <v>4</v>
      </c>
      <c r="D3213" s="4">
        <v>191</v>
      </c>
      <c r="E3213" t="s">
        <v>5</v>
      </c>
      <c r="F3213" s="4">
        <f>TRUNC(D3213*0.096,1)</f>
        <v>18.3</v>
      </c>
      <c r="P3213" s="1" t="s">
        <v>18</v>
      </c>
    </row>
    <row r="3214" spans="1:19" x14ac:dyDescent="0.2">
      <c r="A3214" s="1" t="s">
        <v>9</v>
      </c>
      <c r="B3214" s="1" t="s">
        <v>6</v>
      </c>
      <c r="C3214" s="1" t="s">
        <v>7</v>
      </c>
      <c r="D3214" s="1" t="s">
        <v>10</v>
      </c>
      <c r="E3214" s="1" t="s">
        <v>11</v>
      </c>
      <c r="F3214" s="1" t="s">
        <v>12</v>
      </c>
      <c r="G3214" s="1" t="s">
        <v>13</v>
      </c>
      <c r="H3214" s="1" t="s">
        <v>7</v>
      </c>
      <c r="I3214" s="1" t="s">
        <v>14</v>
      </c>
      <c r="J3214" s="1" t="s">
        <v>258</v>
      </c>
      <c r="K3214" s="14" t="s">
        <v>125</v>
      </c>
      <c r="L3214" s="14" t="s">
        <v>12</v>
      </c>
      <c r="M3214" s="1" t="s">
        <v>13</v>
      </c>
      <c r="Q3214" s="1" t="s">
        <v>225</v>
      </c>
      <c r="R3214" s="1" t="s">
        <v>334</v>
      </c>
      <c r="S3214" s="1" t="s">
        <v>335</v>
      </c>
    </row>
    <row r="3215" spans="1:19" x14ac:dyDescent="0.2">
      <c r="N3215" s="1" t="s">
        <v>15</v>
      </c>
      <c r="O3215" s="1" t="s">
        <v>16</v>
      </c>
    </row>
    <row r="3216" spans="1:19" x14ac:dyDescent="0.2">
      <c r="D3216" s="2"/>
      <c r="E3216" t="s">
        <v>20</v>
      </c>
      <c r="I3216" s="5">
        <v>0</v>
      </c>
      <c r="J3216" s="5"/>
      <c r="K3216" s="14"/>
      <c r="L3216" s="4"/>
    </row>
    <row r="3217" spans="4:18" x14ac:dyDescent="0.2">
      <c r="E3217" t="s">
        <v>21</v>
      </c>
      <c r="I3217" s="5">
        <v>0</v>
      </c>
      <c r="J3217" s="5"/>
      <c r="L3217" s="1"/>
    </row>
    <row r="3218" spans="4:18" x14ac:dyDescent="0.2">
      <c r="D3218" s="2"/>
      <c r="E3218" t="s">
        <v>22</v>
      </c>
      <c r="I3218" s="5">
        <v>0</v>
      </c>
      <c r="J3218" s="5"/>
      <c r="L3218" s="1"/>
    </row>
    <row r="3219" spans="4:18" x14ac:dyDescent="0.2">
      <c r="D3219" s="22" t="s">
        <v>408</v>
      </c>
      <c r="E3219" s="24" t="s">
        <v>409</v>
      </c>
      <c r="F3219" s="24"/>
      <c r="G3219" s="24"/>
      <c r="H3219" s="24"/>
      <c r="I3219" s="5"/>
      <c r="J3219" s="5"/>
      <c r="L3219" s="36">
        <v>103</v>
      </c>
      <c r="M3219" s="24">
        <v>101</v>
      </c>
      <c r="N3219" s="24">
        <v>69.5</v>
      </c>
      <c r="O3219" s="24">
        <v>128</v>
      </c>
      <c r="P3219" s="33">
        <f t="shared" ref="P3219:P3242" si="66">ROUND(((M3219-N3219)*113/O3219),1)</f>
        <v>27.8</v>
      </c>
      <c r="Q3219" s="4">
        <v>20.2</v>
      </c>
      <c r="R3219" s="24"/>
    </row>
    <row r="3220" spans="4:18" x14ac:dyDescent="0.2">
      <c r="D3220" s="22" t="s">
        <v>410</v>
      </c>
      <c r="E3220" s="24" t="s">
        <v>23</v>
      </c>
      <c r="F3220" s="24"/>
      <c r="G3220" s="24"/>
      <c r="H3220" s="24"/>
      <c r="I3220" s="5"/>
      <c r="J3220" s="5"/>
      <c r="L3220" s="36">
        <v>101</v>
      </c>
      <c r="M3220" s="24">
        <v>98</v>
      </c>
      <c r="N3220" s="24">
        <v>68.900000000000006</v>
      </c>
      <c r="O3220" s="24">
        <v>120</v>
      </c>
      <c r="P3220" s="33">
        <f t="shared" si="66"/>
        <v>27.4</v>
      </c>
      <c r="Q3220" s="4">
        <v>21.5</v>
      </c>
      <c r="R3220" s="24"/>
    </row>
    <row r="3221" spans="4:18" x14ac:dyDescent="0.2">
      <c r="D3221" s="22" t="s">
        <v>411</v>
      </c>
      <c r="E3221" s="24" t="s">
        <v>25</v>
      </c>
      <c r="F3221" s="24"/>
      <c r="G3221" s="24"/>
      <c r="H3221" s="24"/>
      <c r="I3221" s="5"/>
      <c r="J3221" s="4"/>
      <c r="K3221" s="29"/>
      <c r="L3221" s="36">
        <v>91</v>
      </c>
      <c r="M3221" s="24">
        <v>90</v>
      </c>
      <c r="N3221" s="24">
        <v>69.2</v>
      </c>
      <c r="O3221" s="24">
        <v>129</v>
      </c>
      <c r="P3221" s="33">
        <f t="shared" si="66"/>
        <v>18.2</v>
      </c>
      <c r="Q3221" s="4">
        <v>21.6</v>
      </c>
      <c r="R3221" s="24"/>
    </row>
    <row r="3222" spans="4:18" x14ac:dyDescent="0.2">
      <c r="D3222" s="22" t="s">
        <v>412</v>
      </c>
      <c r="E3222" s="24" t="s">
        <v>386</v>
      </c>
      <c r="F3222" s="24"/>
      <c r="G3222" s="24"/>
      <c r="H3222" s="24"/>
      <c r="I3222" s="5"/>
      <c r="J3222" s="5"/>
      <c r="L3222" s="36">
        <v>88</v>
      </c>
      <c r="M3222" s="24">
        <v>87</v>
      </c>
      <c r="N3222" s="24">
        <v>69</v>
      </c>
      <c r="O3222" s="24">
        <v>125</v>
      </c>
      <c r="P3222" s="33">
        <f t="shared" si="66"/>
        <v>16.3</v>
      </c>
      <c r="Q3222" s="32">
        <v>21.9</v>
      </c>
      <c r="R3222" s="24"/>
    </row>
    <row r="3223" spans="4:18" x14ac:dyDescent="0.2">
      <c r="D3223" s="22" t="s">
        <v>414</v>
      </c>
      <c r="E3223" s="24" t="s">
        <v>97</v>
      </c>
      <c r="F3223" s="24"/>
      <c r="G3223" s="24"/>
      <c r="H3223" s="24"/>
      <c r="I3223" s="5"/>
      <c r="J3223" s="5"/>
      <c r="L3223" s="34">
        <v>99</v>
      </c>
      <c r="M3223" s="24">
        <v>95</v>
      </c>
      <c r="N3223" s="24">
        <v>71.3</v>
      </c>
      <c r="O3223" s="24">
        <v>124</v>
      </c>
      <c r="P3223" s="33">
        <f t="shared" si="66"/>
        <v>21.6</v>
      </c>
      <c r="Q3223" s="4">
        <v>21.9</v>
      </c>
      <c r="R3223" s="24"/>
    </row>
    <row r="3224" spans="4:18" x14ac:dyDescent="0.2">
      <c r="D3224" s="22" t="s">
        <v>419</v>
      </c>
      <c r="E3224" s="24" t="s">
        <v>365</v>
      </c>
      <c r="F3224" s="24"/>
      <c r="G3224" s="24"/>
      <c r="H3224" s="24"/>
      <c r="I3224" s="5"/>
      <c r="J3224" s="5"/>
      <c r="L3224" s="34">
        <v>102</v>
      </c>
      <c r="M3224" s="24">
        <v>98</v>
      </c>
      <c r="N3224" s="24">
        <v>69.7</v>
      </c>
      <c r="O3224" s="24">
        <v>133</v>
      </c>
      <c r="P3224" s="33">
        <f t="shared" si="66"/>
        <v>24</v>
      </c>
      <c r="Q3224" s="4">
        <v>23.6</v>
      </c>
      <c r="R3224" s="24"/>
    </row>
    <row r="3225" spans="4:18" x14ac:dyDescent="0.2">
      <c r="D3225" s="22" t="s">
        <v>420</v>
      </c>
      <c r="E3225" s="24" t="s">
        <v>421</v>
      </c>
      <c r="F3225" s="24"/>
      <c r="G3225" s="24"/>
      <c r="H3225" s="24"/>
      <c r="I3225" s="5"/>
      <c r="J3225" s="5"/>
      <c r="L3225" s="34">
        <v>98</v>
      </c>
      <c r="M3225" s="24">
        <v>96</v>
      </c>
      <c r="N3225" s="24">
        <v>71.099999999999994</v>
      </c>
      <c r="O3225" s="24">
        <v>131</v>
      </c>
      <c r="P3225" s="33">
        <f t="shared" si="66"/>
        <v>21.5</v>
      </c>
      <c r="Q3225" s="4">
        <v>24</v>
      </c>
      <c r="R3225" s="24"/>
    </row>
    <row r="3226" spans="4:18" x14ac:dyDescent="0.2">
      <c r="D3226" s="22" t="s">
        <v>422</v>
      </c>
      <c r="E3226" s="24" t="s">
        <v>24</v>
      </c>
      <c r="F3226" s="24"/>
      <c r="G3226" s="24"/>
      <c r="H3226" s="24"/>
      <c r="I3226" s="5"/>
      <c r="J3226" s="5"/>
      <c r="L3226" s="34">
        <v>94</v>
      </c>
      <c r="M3226" s="24">
        <v>92</v>
      </c>
      <c r="N3226" s="24">
        <v>70</v>
      </c>
      <c r="O3226" s="24">
        <v>123</v>
      </c>
      <c r="P3226" s="33">
        <f t="shared" si="66"/>
        <v>20.2</v>
      </c>
      <c r="Q3226" s="4">
        <v>24.9</v>
      </c>
      <c r="R3226" s="24"/>
    </row>
    <row r="3227" spans="4:18" x14ac:dyDescent="0.2">
      <c r="D3227" s="22" t="s">
        <v>423</v>
      </c>
      <c r="E3227" s="24" t="s">
        <v>25</v>
      </c>
      <c r="F3227" s="24"/>
      <c r="G3227" s="24"/>
      <c r="H3227" s="24"/>
      <c r="I3227" s="5"/>
      <c r="J3227" s="5"/>
      <c r="L3227" s="34">
        <v>104</v>
      </c>
      <c r="M3227" s="24">
        <v>99</v>
      </c>
      <c r="N3227" s="24">
        <v>69.2</v>
      </c>
      <c r="O3227" s="24">
        <v>129</v>
      </c>
      <c r="P3227" s="33">
        <f t="shared" si="66"/>
        <v>26.1</v>
      </c>
      <c r="Q3227" s="4">
        <v>25</v>
      </c>
      <c r="R3227" s="24"/>
    </row>
    <row r="3228" spans="4:18" x14ac:dyDescent="0.2">
      <c r="D3228" s="31" t="s">
        <v>425</v>
      </c>
      <c r="E3228" s="24" t="s">
        <v>215</v>
      </c>
      <c r="F3228" s="24"/>
      <c r="G3228" s="24"/>
      <c r="H3228" s="24"/>
      <c r="I3228" s="5"/>
      <c r="J3228" s="5"/>
      <c r="L3228" s="34">
        <v>102</v>
      </c>
      <c r="M3228" s="24">
        <v>96</v>
      </c>
      <c r="N3228" s="24">
        <v>68</v>
      </c>
      <c r="O3228" s="24">
        <v>118</v>
      </c>
      <c r="P3228" s="33">
        <f t="shared" si="66"/>
        <v>26.8</v>
      </c>
      <c r="Q3228" s="4">
        <v>25.4</v>
      </c>
      <c r="R3228" s="24"/>
    </row>
    <row r="3229" spans="4:18" x14ac:dyDescent="0.2">
      <c r="D3229" s="22" t="s">
        <v>426</v>
      </c>
      <c r="E3229" s="24" t="s">
        <v>221</v>
      </c>
      <c r="F3229" s="24"/>
      <c r="G3229" s="24"/>
      <c r="H3229" s="24"/>
      <c r="I3229" s="5"/>
      <c r="J3229" s="5"/>
      <c r="K3229" s="48"/>
      <c r="L3229" s="34">
        <v>99</v>
      </c>
      <c r="M3229" s="24">
        <v>96</v>
      </c>
      <c r="N3229" s="24">
        <v>70.8</v>
      </c>
      <c r="O3229" s="24">
        <v>130</v>
      </c>
      <c r="P3229" s="33">
        <f t="shared" si="66"/>
        <v>21.9</v>
      </c>
      <c r="Q3229" s="4">
        <v>26.1</v>
      </c>
    </row>
    <row r="3230" spans="4:18" x14ac:dyDescent="0.2">
      <c r="D3230" s="22" t="s">
        <v>427</v>
      </c>
      <c r="E3230" s="24" t="s">
        <v>215</v>
      </c>
      <c r="F3230" s="24"/>
      <c r="G3230" s="24"/>
      <c r="H3230" s="24"/>
      <c r="I3230" s="5"/>
      <c r="J3230" s="5"/>
      <c r="L3230" s="24">
        <v>97</v>
      </c>
      <c r="M3230" s="24">
        <v>94</v>
      </c>
      <c r="N3230" s="24">
        <v>68</v>
      </c>
      <c r="O3230" s="24">
        <v>118</v>
      </c>
      <c r="P3230" s="33">
        <f t="shared" si="66"/>
        <v>24.9</v>
      </c>
      <c r="Q3230" s="4">
        <v>26.4</v>
      </c>
    </row>
    <row r="3231" spans="4:18" x14ac:dyDescent="0.2">
      <c r="D3231" s="22" t="s">
        <v>428</v>
      </c>
      <c r="E3231" s="24" t="s">
        <v>221</v>
      </c>
      <c r="F3231" s="24"/>
      <c r="G3231" s="24"/>
      <c r="H3231" s="24"/>
      <c r="I3231" s="5"/>
      <c r="J3231" s="5"/>
      <c r="K3231" s="48"/>
      <c r="L3231" s="34">
        <v>103</v>
      </c>
      <c r="M3231" s="24">
        <v>98</v>
      </c>
      <c r="N3231" s="24">
        <v>70.8</v>
      </c>
      <c r="O3231" s="24">
        <v>130</v>
      </c>
      <c r="P3231" s="4">
        <f t="shared" si="66"/>
        <v>23.6</v>
      </c>
      <c r="Q3231" s="4">
        <v>26.8</v>
      </c>
    </row>
    <row r="3232" spans="4:18" x14ac:dyDescent="0.2">
      <c r="D3232" s="22" t="s">
        <v>525</v>
      </c>
      <c r="E3232" s="24" t="s">
        <v>528</v>
      </c>
      <c r="F3232" s="24"/>
      <c r="G3232" s="24"/>
      <c r="H3232" s="24"/>
      <c r="I3232" s="5"/>
      <c r="J3232" s="5"/>
      <c r="L3232" s="34">
        <v>115</v>
      </c>
      <c r="M3232" s="24">
        <v>106</v>
      </c>
      <c r="N3232" s="32">
        <v>69.599999999999994</v>
      </c>
      <c r="O3232" s="24">
        <v>130</v>
      </c>
      <c r="P3232" s="4">
        <f t="shared" si="66"/>
        <v>31.6</v>
      </c>
      <c r="Q3232" s="4">
        <v>28.3</v>
      </c>
    </row>
    <row r="3233" spans="1:22" x14ac:dyDescent="0.2">
      <c r="D3233" s="31" t="s">
        <v>526</v>
      </c>
      <c r="E3233" s="24" t="s">
        <v>529</v>
      </c>
      <c r="F3233" s="24"/>
      <c r="G3233" s="24"/>
      <c r="H3233" s="24"/>
      <c r="I3233" s="5"/>
      <c r="J3233" s="5"/>
      <c r="L3233" s="34">
        <v>106</v>
      </c>
      <c r="M3233" s="24">
        <v>100</v>
      </c>
      <c r="N3233" s="32">
        <v>68.2</v>
      </c>
      <c r="O3233" s="24">
        <v>127</v>
      </c>
      <c r="P3233" s="4">
        <f t="shared" si="66"/>
        <v>28.3</v>
      </c>
      <c r="Q3233" s="4">
        <v>30.7</v>
      </c>
    </row>
    <row r="3234" spans="1:22" x14ac:dyDescent="0.2">
      <c r="D3234" s="22" t="s">
        <v>527</v>
      </c>
      <c r="E3234" s="24" t="s">
        <v>530</v>
      </c>
      <c r="F3234" s="24"/>
      <c r="G3234" s="24"/>
      <c r="H3234" s="24"/>
      <c r="I3234" s="5"/>
      <c r="J3234" s="5"/>
      <c r="K3234" s="48"/>
      <c r="L3234" s="34">
        <v>101</v>
      </c>
      <c r="M3234" s="24">
        <v>97</v>
      </c>
      <c r="N3234" s="32">
        <v>69.400000000000006</v>
      </c>
      <c r="O3234" s="24">
        <v>125</v>
      </c>
      <c r="P3234" s="4">
        <f t="shared" si="66"/>
        <v>25</v>
      </c>
      <c r="Q3234" s="4">
        <v>31.3</v>
      </c>
    </row>
    <row r="3235" spans="1:22" x14ac:dyDescent="0.2">
      <c r="D3235" s="22" t="s">
        <v>667</v>
      </c>
      <c r="E3235" s="24" t="s">
        <v>530</v>
      </c>
      <c r="F3235" s="24"/>
      <c r="G3235" s="24"/>
      <c r="H3235" s="24"/>
      <c r="I3235" s="5"/>
      <c r="J3235" s="5"/>
      <c r="L3235" s="34">
        <v>106</v>
      </c>
      <c r="M3235" s="24">
        <v>104</v>
      </c>
      <c r="N3235" s="32">
        <v>69.400000000000006</v>
      </c>
      <c r="O3235" s="24">
        <v>125</v>
      </c>
      <c r="P3235" s="4">
        <f t="shared" si="66"/>
        <v>31.3</v>
      </c>
      <c r="Q3235" s="4">
        <v>31.6</v>
      </c>
    </row>
    <row r="3236" spans="1:22" x14ac:dyDescent="0.2">
      <c r="D3236" s="31" t="s">
        <v>668</v>
      </c>
      <c r="E3236" s="24" t="s">
        <v>528</v>
      </c>
      <c r="F3236" s="24"/>
      <c r="G3236" s="24"/>
      <c r="H3236" s="24"/>
      <c r="I3236" s="5"/>
      <c r="J3236" s="5"/>
      <c r="L3236" s="34">
        <v>114</v>
      </c>
      <c r="M3236" s="24">
        <v>109</v>
      </c>
      <c r="N3236" s="32">
        <v>71.8</v>
      </c>
      <c r="O3236" s="24">
        <v>137</v>
      </c>
      <c r="P3236" s="4">
        <f t="shared" si="66"/>
        <v>30.7</v>
      </c>
      <c r="Q3236" s="4">
        <v>34.799999999999997</v>
      </c>
    </row>
    <row r="3237" spans="1:22" x14ac:dyDescent="0.2">
      <c r="D3237" s="22" t="s">
        <v>671</v>
      </c>
      <c r="E3237" s="24" t="s">
        <v>672</v>
      </c>
      <c r="F3237" s="24"/>
      <c r="G3237" s="24"/>
      <c r="H3237" s="24"/>
      <c r="I3237" s="5"/>
      <c r="J3237" s="5"/>
      <c r="K3237" s="48"/>
      <c r="L3237" s="34">
        <v>125</v>
      </c>
      <c r="M3237" s="24">
        <v>114</v>
      </c>
      <c r="N3237" s="32">
        <v>71.3</v>
      </c>
      <c r="O3237" s="24">
        <v>132</v>
      </c>
      <c r="P3237" s="4">
        <f t="shared" si="66"/>
        <v>36.6</v>
      </c>
      <c r="Q3237" s="32">
        <v>36.6</v>
      </c>
    </row>
    <row r="3238" spans="1:22" x14ac:dyDescent="0.2">
      <c r="D3238" s="22" t="s">
        <v>673</v>
      </c>
      <c r="E3238" s="24" t="s">
        <v>677</v>
      </c>
      <c r="F3238" s="24"/>
      <c r="G3238" s="24"/>
      <c r="H3238" s="24"/>
      <c r="I3238" s="5"/>
      <c r="J3238" s="5"/>
      <c r="L3238" s="36">
        <v>116</v>
      </c>
      <c r="M3238" s="24">
        <v>112</v>
      </c>
      <c r="N3238" s="32">
        <v>69.599999999999994</v>
      </c>
      <c r="O3238" s="24">
        <v>126</v>
      </c>
      <c r="P3238" s="4">
        <f t="shared" si="66"/>
        <v>38</v>
      </c>
      <c r="Q3238" s="4">
        <v>38</v>
      </c>
    </row>
    <row r="3239" spans="1:22" x14ac:dyDescent="0.2">
      <c r="A3239">
        <v>1</v>
      </c>
      <c r="B3239">
        <v>1</v>
      </c>
      <c r="D3239" s="22" t="s">
        <v>823</v>
      </c>
      <c r="E3239" s="24" t="s">
        <v>672</v>
      </c>
      <c r="F3239" s="24">
        <v>105</v>
      </c>
      <c r="G3239" s="24">
        <v>101</v>
      </c>
      <c r="H3239" s="24"/>
      <c r="I3239" s="5">
        <v>-18</v>
      </c>
      <c r="J3239" s="5"/>
      <c r="K3239" s="13" t="s">
        <v>831</v>
      </c>
      <c r="L3239" s="34">
        <v>105</v>
      </c>
      <c r="M3239" s="24">
        <v>101</v>
      </c>
      <c r="N3239" s="32">
        <v>71.3</v>
      </c>
      <c r="O3239" s="24">
        <v>132</v>
      </c>
      <c r="P3239" s="4">
        <f t="shared" si="66"/>
        <v>25.4</v>
      </c>
      <c r="T3239" t="s">
        <v>351</v>
      </c>
      <c r="U3239" t="s">
        <v>356</v>
      </c>
    </row>
    <row r="3240" spans="1:22" x14ac:dyDescent="0.2">
      <c r="A3240">
        <v>2</v>
      </c>
      <c r="B3240">
        <v>2</v>
      </c>
      <c r="D3240" s="31" t="s">
        <v>824</v>
      </c>
      <c r="E3240" s="24" t="s">
        <v>677</v>
      </c>
      <c r="F3240" s="24">
        <v>94</v>
      </c>
      <c r="G3240" s="24">
        <v>94</v>
      </c>
      <c r="H3240" s="24"/>
      <c r="I3240" s="5">
        <v>46</v>
      </c>
      <c r="J3240" s="5"/>
      <c r="L3240" s="34">
        <v>94</v>
      </c>
      <c r="M3240" s="24">
        <v>94</v>
      </c>
      <c r="N3240" s="32">
        <v>69.599999999999994</v>
      </c>
      <c r="O3240" s="24">
        <v>126</v>
      </c>
      <c r="P3240" s="4">
        <f t="shared" si="66"/>
        <v>21.9</v>
      </c>
      <c r="T3240" t="s">
        <v>346</v>
      </c>
    </row>
    <row r="3241" spans="1:22" x14ac:dyDescent="0.2">
      <c r="A3241">
        <v>3</v>
      </c>
      <c r="B3241">
        <v>3</v>
      </c>
      <c r="D3241" s="22" t="s">
        <v>820</v>
      </c>
      <c r="E3241" s="24" t="s">
        <v>677</v>
      </c>
      <c r="F3241" s="24">
        <v>100</v>
      </c>
      <c r="G3241" s="24">
        <v>99</v>
      </c>
      <c r="H3241" s="24"/>
      <c r="I3241" s="5">
        <v>-15.7</v>
      </c>
      <c r="J3241" s="5"/>
      <c r="K3241" s="48"/>
      <c r="L3241" s="34">
        <v>100</v>
      </c>
      <c r="M3241" s="24">
        <v>99</v>
      </c>
      <c r="N3241" s="32">
        <v>69.599999999999994</v>
      </c>
      <c r="O3241" s="24">
        <v>126</v>
      </c>
      <c r="P3241" s="4">
        <f t="shared" si="66"/>
        <v>26.4</v>
      </c>
      <c r="T3241" t="s">
        <v>551</v>
      </c>
      <c r="U3241" t="s">
        <v>377</v>
      </c>
      <c r="V3241" t="s">
        <v>706</v>
      </c>
    </row>
    <row r="3242" spans="1:22" x14ac:dyDescent="0.2">
      <c r="A3242">
        <v>4</v>
      </c>
      <c r="B3242">
        <v>4</v>
      </c>
      <c r="D3242" s="22" t="s">
        <v>825</v>
      </c>
      <c r="E3242" s="24" t="s">
        <v>672</v>
      </c>
      <c r="F3242" s="24">
        <v>115</v>
      </c>
      <c r="G3242" s="24">
        <v>112</v>
      </c>
      <c r="H3242" s="24"/>
      <c r="I3242" s="5">
        <v>-22</v>
      </c>
      <c r="J3242" s="5"/>
      <c r="L3242" s="36">
        <v>115</v>
      </c>
      <c r="M3242" s="24">
        <v>112</v>
      </c>
      <c r="N3242" s="32">
        <v>71.3</v>
      </c>
      <c r="O3242" s="24">
        <v>132</v>
      </c>
      <c r="P3242" s="4">
        <f t="shared" si="66"/>
        <v>34.799999999999997</v>
      </c>
      <c r="Q3242" s="4"/>
      <c r="R3242" s="24"/>
      <c r="S3242" s="4"/>
      <c r="T3242" s="24" t="s">
        <v>374</v>
      </c>
      <c r="U3242" s="24" t="s">
        <v>369</v>
      </c>
      <c r="V3242" s="24" t="s">
        <v>344</v>
      </c>
    </row>
    <row r="3243" spans="1:22" x14ac:dyDescent="0.2">
      <c r="D3243" s="22"/>
      <c r="E3243" s="24"/>
      <c r="F3243" s="24"/>
      <c r="G3243" s="24"/>
      <c r="H3243" s="24"/>
      <c r="I3243" s="5"/>
      <c r="J3243" s="5"/>
      <c r="L3243" s="22"/>
      <c r="M3243" s="24"/>
      <c r="N3243" s="24"/>
      <c r="O3243" s="24"/>
      <c r="P3243" s="33"/>
      <c r="Q3243" s="4"/>
      <c r="S3243" s="4"/>
    </row>
    <row r="3244" spans="1:22" x14ac:dyDescent="0.2">
      <c r="D3244" s="22"/>
      <c r="E3244" s="24"/>
      <c r="F3244" s="24"/>
      <c r="G3244" s="24"/>
      <c r="H3244" s="24"/>
      <c r="I3244" s="5"/>
      <c r="J3244" s="5"/>
      <c r="L3244" s="24"/>
      <c r="M3244" s="24"/>
      <c r="N3244" s="24"/>
      <c r="O3244" s="24"/>
      <c r="P3244" s="33"/>
      <c r="Q3244" s="4"/>
    </row>
    <row r="3245" spans="1:22" x14ac:dyDescent="0.2">
      <c r="D3245" s="22"/>
      <c r="E3245" s="24"/>
      <c r="F3245" s="24"/>
      <c r="G3245" s="24"/>
      <c r="H3245" s="24"/>
      <c r="I3245" s="5"/>
      <c r="J3245" s="5"/>
      <c r="L3245" s="24"/>
      <c r="M3245" s="24"/>
      <c r="N3245" s="24"/>
      <c r="O3245" s="24"/>
      <c r="P3245" s="4"/>
      <c r="Q3245" s="4"/>
    </row>
    <row r="3246" spans="1:22" x14ac:dyDescent="0.2">
      <c r="D3246" s="22"/>
      <c r="E3246" s="24"/>
      <c r="F3246" s="24"/>
      <c r="G3246" s="24"/>
      <c r="H3246" s="24"/>
      <c r="I3246" s="5"/>
      <c r="J3246" s="5"/>
      <c r="L3246" s="24"/>
      <c r="M3246" s="24"/>
      <c r="N3246" s="24"/>
      <c r="O3246" s="24"/>
      <c r="P3246" s="4"/>
      <c r="Q3246" s="4"/>
    </row>
    <row r="3247" spans="1:22" x14ac:dyDescent="0.2">
      <c r="D3247" s="22"/>
      <c r="E3247" s="24"/>
      <c r="F3247" s="24"/>
      <c r="G3247" s="24"/>
      <c r="H3247" s="24"/>
      <c r="I3247" s="5"/>
      <c r="J3247" s="4"/>
      <c r="L3247" s="22"/>
      <c r="M3247" s="24"/>
      <c r="N3247" s="24"/>
      <c r="O3247" s="24"/>
      <c r="P3247" s="4"/>
      <c r="Q3247" s="4"/>
    </row>
    <row r="3248" spans="1:22" x14ac:dyDescent="0.2">
      <c r="D3248" s="22"/>
      <c r="E3248" s="24"/>
      <c r="F3248" s="24"/>
      <c r="G3248" s="24"/>
      <c r="H3248" s="24"/>
      <c r="I3248" s="5"/>
      <c r="J3248" s="5"/>
      <c r="L3248" s="22"/>
      <c r="M3248" s="24"/>
      <c r="N3248" s="24"/>
      <c r="O3248" s="24"/>
      <c r="P3248" s="4"/>
      <c r="Q3248" s="32"/>
    </row>
    <row r="3249" spans="4:22" x14ac:dyDescent="0.2">
      <c r="D3249" s="22"/>
      <c r="E3249" s="24"/>
      <c r="F3249" s="24"/>
      <c r="G3249" s="24"/>
      <c r="H3249" s="24"/>
      <c r="I3249" s="5"/>
      <c r="J3249" s="5"/>
      <c r="L3249" s="24"/>
      <c r="M3249" s="24"/>
      <c r="N3249" s="24"/>
      <c r="O3249" s="24"/>
      <c r="P3249" s="33"/>
      <c r="Q3249" s="4"/>
    </row>
    <row r="3250" spans="4:22" x14ac:dyDescent="0.2">
      <c r="D3250" s="22"/>
      <c r="E3250" s="24"/>
      <c r="F3250" s="24"/>
      <c r="G3250" s="24"/>
      <c r="H3250" s="24"/>
      <c r="I3250" s="5"/>
      <c r="J3250" s="5"/>
      <c r="L3250" s="22"/>
      <c r="M3250" s="24"/>
      <c r="N3250" s="24"/>
      <c r="O3250" s="24"/>
      <c r="P3250" s="33"/>
      <c r="Q3250" s="4"/>
      <c r="T3250" s="24"/>
      <c r="U3250" s="24"/>
    </row>
    <row r="3251" spans="4:22" x14ac:dyDescent="0.2">
      <c r="D3251" s="22"/>
      <c r="E3251" s="24"/>
      <c r="F3251" s="24"/>
      <c r="G3251" s="24"/>
      <c r="H3251" s="24"/>
      <c r="I3251" s="5"/>
      <c r="J3251" s="5"/>
      <c r="K3251" s="29"/>
      <c r="L3251" s="22"/>
      <c r="M3251" s="24"/>
      <c r="N3251" s="24"/>
      <c r="O3251" s="24"/>
      <c r="P3251" s="33"/>
      <c r="Q3251" s="32"/>
      <c r="T3251" s="24"/>
      <c r="U3251" s="24"/>
    </row>
    <row r="3252" spans="4:22" x14ac:dyDescent="0.2">
      <c r="D3252" s="22"/>
      <c r="E3252" s="24"/>
      <c r="F3252" s="24"/>
      <c r="G3252" s="24"/>
      <c r="H3252" s="24"/>
      <c r="I3252" s="5"/>
      <c r="J3252" s="5"/>
      <c r="L3252" s="22"/>
      <c r="M3252" s="24"/>
      <c r="N3252" s="24"/>
      <c r="O3252" s="24"/>
      <c r="P3252" s="33"/>
      <c r="Q3252" s="4"/>
      <c r="T3252" s="24"/>
      <c r="U3252" s="24"/>
      <c r="V3252" s="24"/>
    </row>
    <row r="3253" spans="4:22" x14ac:dyDescent="0.2">
      <c r="D3253" s="22"/>
      <c r="E3253" s="24"/>
      <c r="F3253" s="24"/>
      <c r="G3253" s="24"/>
      <c r="H3253" s="24"/>
      <c r="I3253" s="5"/>
      <c r="J3253" s="5"/>
      <c r="K3253" s="29"/>
      <c r="L3253" s="22"/>
      <c r="M3253" s="24"/>
      <c r="N3253" s="24"/>
      <c r="O3253" s="24"/>
      <c r="P3253" s="33"/>
      <c r="Q3253" s="24"/>
      <c r="T3253" s="24"/>
      <c r="U3253" s="24"/>
    </row>
    <row r="3254" spans="4:22" x14ac:dyDescent="0.2">
      <c r="D3254" s="22"/>
      <c r="E3254" s="24"/>
      <c r="F3254" s="24"/>
      <c r="G3254" s="24"/>
      <c r="H3254" s="24"/>
      <c r="I3254" s="5"/>
      <c r="J3254" s="5"/>
      <c r="K3254" s="29"/>
      <c r="L3254" s="22"/>
      <c r="M3254" s="24"/>
      <c r="N3254" s="24"/>
      <c r="O3254" s="24"/>
      <c r="P3254" s="33"/>
      <c r="Q3254" s="24"/>
      <c r="T3254" s="24"/>
      <c r="U3254" s="24"/>
    </row>
    <row r="3255" spans="4:22" x14ac:dyDescent="0.2">
      <c r="D3255" s="22"/>
      <c r="E3255" s="24"/>
      <c r="F3255" s="24"/>
      <c r="G3255" s="24"/>
      <c r="H3255" s="24"/>
      <c r="I3255" s="5"/>
      <c r="J3255" s="5"/>
      <c r="L3255" s="22"/>
      <c r="M3255" s="24"/>
      <c r="N3255" s="24"/>
      <c r="O3255" s="24"/>
      <c r="P3255" s="33"/>
      <c r="Q3255" s="24"/>
      <c r="R3255" s="24"/>
      <c r="T3255" s="24"/>
      <c r="U3255" s="24"/>
    </row>
    <row r="3256" spans="4:22" x14ac:dyDescent="0.2">
      <c r="D3256" s="22"/>
      <c r="E3256" s="24"/>
      <c r="F3256" s="24"/>
      <c r="G3256" s="24"/>
      <c r="H3256" s="24"/>
      <c r="I3256" s="5"/>
      <c r="J3256" s="5"/>
      <c r="L3256" s="22"/>
      <c r="M3256" s="24"/>
      <c r="N3256" s="24"/>
      <c r="O3256" s="24"/>
      <c r="P3256" s="33"/>
      <c r="Q3256" s="24"/>
      <c r="R3256" s="24"/>
      <c r="T3256" s="24"/>
    </row>
    <row r="3257" spans="4:22" x14ac:dyDescent="0.2">
      <c r="D3257" s="22"/>
      <c r="E3257" s="24"/>
      <c r="F3257" s="24"/>
      <c r="G3257" s="24"/>
      <c r="H3257" s="24"/>
      <c r="I3257" s="5"/>
      <c r="J3257" s="4"/>
      <c r="K3257" s="29"/>
      <c r="L3257" s="22"/>
      <c r="M3257" s="24"/>
      <c r="N3257" s="24"/>
      <c r="O3257" s="24"/>
      <c r="P3257" s="33"/>
      <c r="Q3257" s="24"/>
      <c r="T3257" s="24"/>
    </row>
    <row r="3258" spans="4:22" x14ac:dyDescent="0.2">
      <c r="D3258" s="22"/>
      <c r="E3258" s="24"/>
      <c r="F3258" s="24"/>
      <c r="G3258" s="24"/>
      <c r="H3258" s="24"/>
      <c r="I3258" s="5"/>
      <c r="J3258" s="4"/>
      <c r="K3258" s="29"/>
      <c r="L3258" s="22"/>
      <c r="M3258" s="24"/>
      <c r="N3258" s="24"/>
      <c r="O3258" s="24"/>
      <c r="P3258" s="33"/>
      <c r="Q3258" s="24"/>
      <c r="R3258" s="24"/>
      <c r="T3258" s="24"/>
    </row>
    <row r="3259" spans="4:22" x14ac:dyDescent="0.2">
      <c r="D3259" s="22"/>
      <c r="E3259" s="24"/>
      <c r="F3259" s="24"/>
      <c r="G3259" s="24"/>
      <c r="H3259" s="24"/>
      <c r="I3259" s="5"/>
      <c r="J3259" s="4"/>
      <c r="K3259" s="48"/>
      <c r="L3259" s="22"/>
      <c r="M3259" s="24"/>
      <c r="N3259" s="24"/>
      <c r="O3259" s="24"/>
      <c r="P3259" s="33"/>
      <c r="Q3259" s="24"/>
      <c r="R3259" s="24"/>
      <c r="T3259" s="24"/>
    </row>
    <row r="3260" spans="4:22" x14ac:dyDescent="0.2">
      <c r="D3260" s="22"/>
      <c r="E3260" s="24"/>
      <c r="F3260" s="24"/>
      <c r="G3260" s="24"/>
      <c r="H3260" s="24"/>
      <c r="I3260" s="5"/>
      <c r="J3260" s="4"/>
      <c r="L3260" s="22"/>
      <c r="M3260" s="24"/>
      <c r="N3260" s="24"/>
      <c r="O3260" s="24"/>
      <c r="P3260" s="33"/>
      <c r="Q3260" s="24"/>
      <c r="R3260" s="24"/>
      <c r="T3260" s="24"/>
    </row>
    <row r="3261" spans="4:22" x14ac:dyDescent="0.2">
      <c r="D3261" s="22"/>
      <c r="E3261" s="24"/>
      <c r="F3261" s="24"/>
      <c r="G3261" s="24"/>
      <c r="H3261" s="24"/>
      <c r="I3261" s="5"/>
      <c r="J3261" s="4"/>
      <c r="L3261" s="22"/>
      <c r="M3261" s="24"/>
      <c r="N3261" s="24"/>
      <c r="O3261" s="24"/>
      <c r="P3261" s="33"/>
      <c r="Q3261" s="24"/>
      <c r="R3261" s="24"/>
      <c r="T3261" s="24"/>
    </row>
    <row r="3262" spans="4:22" x14ac:dyDescent="0.2">
      <c r="D3262" s="22"/>
      <c r="E3262" s="24"/>
      <c r="F3262" s="24"/>
      <c r="G3262" s="24"/>
      <c r="H3262" s="24"/>
      <c r="I3262" s="5"/>
      <c r="J3262" s="5"/>
      <c r="L3262" s="22"/>
      <c r="M3262" s="24"/>
      <c r="N3262" s="24"/>
      <c r="O3262" s="24"/>
      <c r="P3262" s="33"/>
      <c r="Q3262" s="24"/>
      <c r="R3262" s="24"/>
      <c r="T3262" s="24"/>
    </row>
    <row r="3263" spans="4:22" x14ac:dyDescent="0.2">
      <c r="D3263" s="22"/>
      <c r="E3263" s="24"/>
      <c r="F3263" s="24"/>
      <c r="G3263" s="24"/>
      <c r="H3263" s="24"/>
      <c r="I3263" s="5"/>
      <c r="J3263" s="5"/>
      <c r="L3263" s="37"/>
      <c r="M3263" s="24"/>
      <c r="N3263" s="24"/>
      <c r="O3263" s="24"/>
      <c r="P3263" s="33"/>
      <c r="Q3263" s="24"/>
      <c r="R3263" s="24"/>
      <c r="T3263" s="24"/>
    </row>
    <row r="3264" spans="4:22" x14ac:dyDescent="0.2">
      <c r="D3264" s="22"/>
      <c r="E3264" s="24"/>
      <c r="F3264" s="24"/>
      <c r="G3264" s="24"/>
      <c r="H3264" s="24"/>
      <c r="I3264" s="5"/>
      <c r="J3264" s="5"/>
      <c r="L3264" s="36"/>
      <c r="M3264" s="24"/>
      <c r="N3264" s="24"/>
      <c r="O3264" s="24"/>
      <c r="P3264" s="33"/>
      <c r="Q3264" s="24"/>
      <c r="R3264" s="24"/>
      <c r="T3264" s="24"/>
    </row>
    <row r="3265" spans="4:20" x14ac:dyDescent="0.2">
      <c r="D3265" s="22"/>
      <c r="E3265" s="24"/>
      <c r="F3265" s="24"/>
      <c r="G3265" s="24"/>
      <c r="H3265" s="24"/>
      <c r="I3265" s="5"/>
      <c r="J3265" s="5"/>
      <c r="L3265" s="36"/>
      <c r="M3265" s="24"/>
      <c r="N3265" s="24"/>
      <c r="O3265" s="24"/>
      <c r="P3265" s="33"/>
      <c r="Q3265" s="24"/>
      <c r="R3265" s="24"/>
      <c r="T3265" s="24"/>
    </row>
    <row r="3266" spans="4:20" x14ac:dyDescent="0.2">
      <c r="D3266" s="22"/>
      <c r="E3266" s="24"/>
      <c r="F3266" s="24"/>
      <c r="G3266" s="24"/>
      <c r="H3266" s="24"/>
      <c r="I3266" s="5"/>
      <c r="J3266" s="5"/>
      <c r="K3266" s="48"/>
      <c r="L3266" s="36"/>
      <c r="M3266" s="24"/>
      <c r="N3266" s="24"/>
      <c r="O3266" s="24"/>
      <c r="P3266" s="33"/>
      <c r="Q3266" s="24"/>
      <c r="R3266" s="24"/>
      <c r="T3266" s="24"/>
    </row>
    <row r="3267" spans="4:20" x14ac:dyDescent="0.2">
      <c r="D3267" s="22"/>
      <c r="E3267" s="24"/>
      <c r="F3267" s="24"/>
      <c r="G3267" s="24"/>
      <c r="H3267" s="24"/>
      <c r="I3267" s="5"/>
      <c r="J3267" s="5"/>
      <c r="L3267" s="36"/>
      <c r="M3267" s="24"/>
      <c r="N3267" s="24"/>
      <c r="O3267" s="24"/>
      <c r="P3267" s="33"/>
      <c r="Q3267" s="24"/>
      <c r="R3267" s="24"/>
      <c r="T3267" s="24"/>
    </row>
    <row r="3268" spans="4:20" x14ac:dyDescent="0.2">
      <c r="D3268" s="22"/>
      <c r="E3268" s="24"/>
      <c r="F3268" s="24"/>
      <c r="G3268" s="24"/>
      <c r="H3268" s="24"/>
      <c r="I3268" s="5"/>
      <c r="J3268" s="5"/>
      <c r="L3268" s="36"/>
      <c r="M3268" s="24"/>
      <c r="N3268" s="24"/>
      <c r="O3268" s="24"/>
      <c r="P3268" s="33"/>
      <c r="Q3268" s="24"/>
      <c r="R3268" s="24"/>
      <c r="T3268" s="24"/>
    </row>
    <row r="3269" spans="4:20" x14ac:dyDescent="0.2">
      <c r="D3269" s="22"/>
      <c r="E3269" s="24"/>
      <c r="F3269" s="24"/>
      <c r="G3269" s="24"/>
      <c r="H3269" s="24"/>
      <c r="I3269" s="5"/>
      <c r="J3269" s="5"/>
      <c r="L3269" s="36"/>
      <c r="M3269" s="24"/>
      <c r="N3269" s="24"/>
      <c r="O3269" s="24"/>
      <c r="P3269" s="33"/>
      <c r="Q3269" s="24"/>
      <c r="R3269" s="24"/>
      <c r="T3269" s="24"/>
    </row>
    <row r="3270" spans="4:20" x14ac:dyDescent="0.2">
      <c r="D3270" s="22"/>
      <c r="E3270" s="24"/>
      <c r="F3270" s="24"/>
      <c r="G3270" s="24"/>
      <c r="H3270" s="24"/>
      <c r="I3270" s="5"/>
      <c r="J3270" s="5"/>
      <c r="L3270" s="36"/>
      <c r="M3270" s="24"/>
      <c r="N3270" s="24"/>
      <c r="O3270" s="24"/>
      <c r="P3270" s="33"/>
      <c r="Q3270" s="24"/>
      <c r="R3270" s="24"/>
      <c r="T3270" s="24"/>
    </row>
    <row r="3271" spans="4:20" x14ac:dyDescent="0.2">
      <c r="D3271" s="22"/>
      <c r="E3271" s="24"/>
      <c r="F3271" s="24"/>
      <c r="G3271" s="24"/>
      <c r="H3271" s="24"/>
      <c r="I3271" s="5"/>
      <c r="J3271" s="5"/>
      <c r="L3271" s="36"/>
      <c r="M3271" s="24"/>
      <c r="N3271" s="24"/>
      <c r="O3271" s="24"/>
      <c r="P3271" s="33"/>
      <c r="Q3271" s="24"/>
      <c r="T3271" s="24"/>
    </row>
    <row r="3272" spans="4:20" x14ac:dyDescent="0.2">
      <c r="D3272" s="22"/>
      <c r="E3272" s="24"/>
      <c r="F3272" s="24"/>
      <c r="G3272" s="24"/>
      <c r="H3272" s="24"/>
      <c r="I3272" s="5"/>
      <c r="J3272" s="4"/>
      <c r="K3272" s="29"/>
      <c r="L3272" s="36"/>
      <c r="M3272" s="24"/>
      <c r="N3272" s="24"/>
      <c r="O3272" s="24"/>
      <c r="P3272" s="33"/>
      <c r="Q3272" s="24"/>
      <c r="R3272" s="24"/>
      <c r="T3272" s="24"/>
    </row>
    <row r="3273" spans="4:20" x14ac:dyDescent="0.2">
      <c r="D3273" s="22"/>
      <c r="E3273" s="24"/>
      <c r="F3273" s="24"/>
      <c r="G3273" s="24"/>
      <c r="H3273" s="24"/>
      <c r="I3273" s="5"/>
      <c r="J3273" s="5"/>
      <c r="L3273" s="36"/>
      <c r="M3273" s="24"/>
      <c r="N3273" s="24"/>
      <c r="O3273" s="24"/>
      <c r="P3273" s="33"/>
      <c r="Q3273" s="24"/>
      <c r="R3273" s="24"/>
      <c r="T3273" s="24"/>
    </row>
    <row r="3274" spans="4:20" x14ac:dyDescent="0.2">
      <c r="D3274" s="22"/>
      <c r="E3274" s="24"/>
      <c r="F3274" s="24"/>
      <c r="G3274" s="24"/>
      <c r="H3274" s="24"/>
      <c r="I3274" s="5"/>
      <c r="J3274" s="5"/>
      <c r="L3274" s="34"/>
      <c r="M3274" s="24"/>
      <c r="N3274" s="24"/>
      <c r="O3274" s="24"/>
      <c r="P3274" s="33"/>
      <c r="R3274" s="24"/>
      <c r="T3274" s="24"/>
    </row>
    <row r="3275" spans="4:20" x14ac:dyDescent="0.2">
      <c r="D3275" s="22"/>
      <c r="E3275" s="24"/>
      <c r="F3275" s="24"/>
      <c r="G3275" s="24"/>
      <c r="H3275" s="24"/>
      <c r="I3275" s="5"/>
      <c r="J3275" s="5"/>
      <c r="L3275" s="34"/>
      <c r="M3275" s="24"/>
      <c r="N3275" s="24"/>
      <c r="O3275" s="24"/>
      <c r="P3275" s="33"/>
      <c r="T3275" s="24"/>
    </row>
    <row r="3276" spans="4:20" x14ac:dyDescent="0.2">
      <c r="D3276" s="22"/>
      <c r="E3276" s="24"/>
      <c r="F3276" s="24"/>
      <c r="G3276" s="24"/>
      <c r="H3276" s="24"/>
      <c r="I3276" s="5"/>
      <c r="J3276" s="5"/>
      <c r="L3276" s="34"/>
      <c r="M3276" s="24"/>
      <c r="N3276" s="24"/>
      <c r="O3276" s="24"/>
      <c r="P3276" s="33"/>
      <c r="R3276" s="24"/>
      <c r="T3276" s="24"/>
    </row>
    <row r="3277" spans="4:20" x14ac:dyDescent="0.2">
      <c r="D3277" s="22"/>
      <c r="E3277" s="24"/>
      <c r="F3277" s="24"/>
      <c r="G3277" s="24"/>
      <c r="H3277" s="24"/>
      <c r="I3277" s="5"/>
      <c r="J3277" s="5"/>
      <c r="L3277" s="34"/>
      <c r="M3277" s="24"/>
      <c r="N3277" s="24"/>
      <c r="O3277" s="24"/>
      <c r="P3277" s="33"/>
      <c r="R3277" s="24"/>
      <c r="T3277" s="24"/>
    </row>
    <row r="3278" spans="4:20" x14ac:dyDescent="0.2">
      <c r="D3278" s="22"/>
      <c r="E3278" s="24"/>
      <c r="F3278" s="24"/>
      <c r="G3278" s="24"/>
      <c r="H3278" s="24"/>
      <c r="I3278" s="5"/>
      <c r="J3278" s="5"/>
      <c r="L3278" s="34"/>
      <c r="M3278" s="24"/>
      <c r="N3278" s="24"/>
      <c r="O3278" s="24"/>
      <c r="P3278" s="33"/>
      <c r="T3278" s="24"/>
    </row>
    <row r="3279" spans="4:20" x14ac:dyDescent="0.2">
      <c r="D3279" s="22"/>
      <c r="E3279" s="24"/>
      <c r="F3279" s="24"/>
      <c r="G3279" s="24"/>
      <c r="H3279" s="24"/>
      <c r="I3279" s="5"/>
      <c r="J3279" s="5"/>
      <c r="L3279" s="34"/>
      <c r="M3279" s="24"/>
      <c r="N3279" s="24"/>
      <c r="O3279" s="24"/>
      <c r="P3279" s="33"/>
      <c r="R3279" s="24"/>
    </row>
    <row r="3280" spans="4:20" x14ac:dyDescent="0.2">
      <c r="D3280" s="22"/>
      <c r="E3280" s="24"/>
      <c r="F3280" s="24"/>
      <c r="G3280" s="24"/>
      <c r="H3280" s="24"/>
      <c r="I3280" s="5"/>
      <c r="J3280" s="5"/>
      <c r="K3280" s="29"/>
      <c r="L3280" s="34"/>
      <c r="M3280" s="24"/>
      <c r="N3280" s="24"/>
      <c r="O3280" s="24"/>
      <c r="P3280" s="33"/>
      <c r="R3280" s="24"/>
    </row>
    <row r="3281" spans="4:22" x14ac:dyDescent="0.2">
      <c r="D3281" s="31"/>
      <c r="E3281" s="24"/>
      <c r="F3281" s="24"/>
      <c r="G3281" s="24"/>
      <c r="H3281" s="24"/>
      <c r="I3281" s="5"/>
      <c r="J3281" s="5"/>
      <c r="L3281" s="34"/>
      <c r="M3281" s="24"/>
      <c r="N3281" s="24"/>
      <c r="O3281" s="24"/>
      <c r="P3281" s="33"/>
      <c r="R3281" s="24"/>
    </row>
    <row r="3282" spans="4:22" x14ac:dyDescent="0.2">
      <c r="D3282" s="22"/>
      <c r="E3282" s="24"/>
      <c r="F3282" s="24"/>
      <c r="G3282" s="24"/>
      <c r="H3282" s="24"/>
      <c r="I3282" s="5"/>
      <c r="J3282" s="5"/>
      <c r="K3282" s="48"/>
      <c r="L3282" s="34"/>
      <c r="M3282" s="24"/>
      <c r="N3282" s="24"/>
      <c r="O3282" s="24"/>
      <c r="P3282" s="33"/>
      <c r="R3282" s="24"/>
    </row>
    <row r="3283" spans="4:22" x14ac:dyDescent="0.2">
      <c r="D3283" s="22"/>
      <c r="E3283" s="24"/>
      <c r="F3283" s="24"/>
      <c r="G3283" s="24"/>
      <c r="H3283" s="24"/>
      <c r="I3283" s="5"/>
      <c r="J3283" s="5"/>
      <c r="L3283" s="24"/>
      <c r="M3283" s="24"/>
      <c r="N3283" s="24"/>
      <c r="O3283" s="24"/>
      <c r="P3283" s="33"/>
      <c r="R3283" s="24"/>
    </row>
    <row r="3284" spans="4:22" x14ac:dyDescent="0.2">
      <c r="D3284" s="22"/>
      <c r="E3284" s="24"/>
      <c r="F3284" s="24"/>
      <c r="G3284" s="24"/>
      <c r="H3284" s="24"/>
      <c r="I3284" s="5"/>
      <c r="J3284" s="5"/>
      <c r="K3284" s="48"/>
      <c r="L3284" s="34"/>
      <c r="M3284" s="24"/>
      <c r="N3284" s="24"/>
      <c r="O3284" s="24"/>
      <c r="P3284" s="4"/>
      <c r="R3284" s="24"/>
    </row>
    <row r="3285" spans="4:22" x14ac:dyDescent="0.2">
      <c r="D3285" s="22"/>
      <c r="E3285" s="24"/>
      <c r="F3285" s="24"/>
      <c r="G3285" s="24"/>
      <c r="H3285" s="24"/>
      <c r="I3285" s="5"/>
      <c r="J3285" s="4"/>
      <c r="K3285" s="29"/>
      <c r="L3285" s="34"/>
      <c r="M3285" s="24"/>
      <c r="N3285" s="24"/>
      <c r="O3285" s="24"/>
      <c r="P3285" s="4"/>
      <c r="R3285" s="24"/>
    </row>
    <row r="3286" spans="4:22" x14ac:dyDescent="0.2">
      <c r="D3286" s="22"/>
      <c r="E3286" s="24"/>
      <c r="F3286" s="24"/>
      <c r="G3286" s="24"/>
      <c r="H3286" s="24"/>
      <c r="I3286" s="5"/>
      <c r="J3286" s="5"/>
      <c r="K3286" s="29"/>
      <c r="L3286" s="34"/>
      <c r="M3286" s="24"/>
      <c r="N3286" s="24"/>
      <c r="O3286" s="24"/>
      <c r="P3286" s="4"/>
      <c r="R3286" s="24"/>
    </row>
    <row r="3287" spans="4:22" x14ac:dyDescent="0.2">
      <c r="D3287" s="22"/>
      <c r="E3287" s="24"/>
      <c r="F3287" s="24"/>
      <c r="G3287" s="24"/>
      <c r="H3287" s="24"/>
      <c r="I3287" s="5"/>
      <c r="J3287" s="5"/>
      <c r="L3287" s="34"/>
      <c r="M3287" s="24"/>
      <c r="N3287" s="24"/>
      <c r="O3287" s="24"/>
      <c r="P3287" s="4"/>
      <c r="R3287" s="24"/>
    </row>
    <row r="3288" spans="4:22" x14ac:dyDescent="0.2">
      <c r="D3288" s="22"/>
      <c r="E3288" s="24"/>
      <c r="F3288" s="24"/>
      <c r="G3288" s="24"/>
      <c r="H3288" s="24"/>
      <c r="I3288" s="5"/>
      <c r="J3288" s="5"/>
      <c r="L3288" s="34"/>
      <c r="M3288" s="24"/>
      <c r="N3288" s="24"/>
      <c r="O3288" s="24"/>
      <c r="P3288" s="4"/>
      <c r="R3288" s="24"/>
    </row>
    <row r="3289" spans="4:22" x14ac:dyDescent="0.2">
      <c r="D3289" s="22"/>
      <c r="E3289" s="24"/>
      <c r="F3289" s="24"/>
      <c r="G3289" s="24"/>
      <c r="H3289" s="24"/>
      <c r="I3289" s="5"/>
      <c r="J3289" s="5"/>
      <c r="L3289" s="34"/>
      <c r="M3289" s="24"/>
      <c r="N3289" s="24"/>
      <c r="O3289" s="24"/>
      <c r="P3289" s="4"/>
      <c r="R3289" s="24"/>
    </row>
    <row r="3290" spans="4:22" x14ac:dyDescent="0.2">
      <c r="D3290" s="22"/>
      <c r="E3290" s="24"/>
      <c r="F3290" s="24"/>
      <c r="G3290" s="24"/>
      <c r="H3290" s="24"/>
      <c r="I3290" s="5"/>
      <c r="J3290" s="5"/>
      <c r="L3290" s="34"/>
      <c r="M3290" s="24"/>
      <c r="N3290" s="24"/>
      <c r="O3290" s="24"/>
      <c r="P3290" s="4"/>
      <c r="R3290" s="24"/>
    </row>
    <row r="3291" spans="4:22" x14ac:dyDescent="0.2">
      <c r="D3291" s="22"/>
      <c r="E3291" s="24"/>
      <c r="F3291" s="24"/>
      <c r="G3291" s="24"/>
      <c r="H3291" s="24"/>
      <c r="I3291" s="5"/>
      <c r="J3291" s="5"/>
      <c r="L3291" s="34"/>
      <c r="M3291" s="24"/>
      <c r="N3291" s="24"/>
      <c r="O3291" s="24"/>
      <c r="P3291" s="4"/>
    </row>
    <row r="3292" spans="4:22" x14ac:dyDescent="0.2">
      <c r="D3292" s="22"/>
      <c r="E3292" s="24"/>
      <c r="F3292" s="24"/>
      <c r="G3292" s="24"/>
      <c r="H3292" s="24"/>
      <c r="I3292" s="5"/>
      <c r="J3292" s="5"/>
      <c r="K3292" s="29"/>
      <c r="L3292" s="34"/>
      <c r="M3292" s="24"/>
      <c r="N3292" s="24"/>
      <c r="O3292" s="24"/>
      <c r="P3292" s="4"/>
      <c r="T3292" s="24"/>
      <c r="U3292" s="24"/>
      <c r="V3292" s="24"/>
    </row>
    <row r="3293" spans="4:22" x14ac:dyDescent="0.2">
      <c r="D3293" s="22"/>
      <c r="E3293" s="24"/>
      <c r="F3293" s="24"/>
      <c r="G3293" s="24"/>
      <c r="H3293" s="24"/>
      <c r="I3293" s="5"/>
      <c r="J3293" s="5"/>
      <c r="L3293" s="34"/>
      <c r="M3293" s="24"/>
      <c r="N3293" s="24"/>
      <c r="O3293" s="24"/>
      <c r="P3293" s="4"/>
      <c r="T3293" s="24"/>
      <c r="U3293" s="24"/>
      <c r="V3293" s="24"/>
    </row>
    <row r="3294" spans="4:22" x14ac:dyDescent="0.2">
      <c r="D3294" s="22"/>
      <c r="E3294" s="24"/>
      <c r="F3294" s="24"/>
      <c r="G3294" s="24"/>
      <c r="H3294" s="24"/>
      <c r="I3294" s="5"/>
      <c r="J3294" s="5"/>
      <c r="L3294" s="34"/>
      <c r="M3294" s="24"/>
      <c r="N3294" s="24"/>
      <c r="O3294" s="24"/>
      <c r="P3294" s="4"/>
      <c r="T3294" s="24"/>
      <c r="U3294" s="24"/>
      <c r="V3294" s="24"/>
    </row>
    <row r="3295" spans="4:22" x14ac:dyDescent="0.2">
      <c r="D3295" s="22"/>
      <c r="E3295" s="24"/>
      <c r="F3295" s="24"/>
      <c r="G3295" s="24"/>
      <c r="H3295" s="24"/>
      <c r="I3295" s="5"/>
      <c r="J3295" s="5"/>
      <c r="L3295" s="34"/>
      <c r="M3295" s="24"/>
      <c r="N3295" s="24"/>
      <c r="O3295" s="24"/>
      <c r="P3295" s="4"/>
      <c r="T3295" s="24"/>
      <c r="U3295" s="24"/>
    </row>
    <row r="3296" spans="4:22" x14ac:dyDescent="0.2">
      <c r="D3296" s="22"/>
      <c r="E3296" s="24"/>
      <c r="F3296" s="24"/>
      <c r="G3296" s="24"/>
      <c r="H3296" s="24"/>
      <c r="I3296" s="5"/>
      <c r="J3296" s="5"/>
      <c r="K3296" s="48"/>
      <c r="L3296" s="34"/>
      <c r="M3296" s="24"/>
      <c r="N3296" s="24"/>
      <c r="O3296" s="24"/>
      <c r="P3296" s="4"/>
    </row>
    <row r="3297" spans="1:19" x14ac:dyDescent="0.2">
      <c r="D3297" s="22"/>
      <c r="E3297" s="24"/>
      <c r="F3297" s="24"/>
      <c r="G3297" s="24"/>
      <c r="H3297" s="24"/>
      <c r="I3297" s="5"/>
      <c r="J3297" s="5"/>
      <c r="L3297" s="34"/>
      <c r="M3297" s="24"/>
      <c r="N3297" s="24"/>
      <c r="O3297" s="24"/>
      <c r="P3297" s="4"/>
    </row>
    <row r="3298" spans="1:19" x14ac:dyDescent="0.2">
      <c r="D3298" s="22"/>
      <c r="E3298" s="24"/>
      <c r="F3298" s="24"/>
      <c r="G3298" s="24"/>
      <c r="H3298" s="24"/>
      <c r="I3298" s="5"/>
      <c r="J3298" s="5"/>
      <c r="L3298" s="34"/>
      <c r="M3298" s="24"/>
      <c r="N3298" s="24"/>
      <c r="O3298" s="24"/>
      <c r="P3298" s="4"/>
    </row>
    <row r="3299" spans="1:19" x14ac:dyDescent="0.2">
      <c r="D3299" s="22"/>
      <c r="E3299" s="24"/>
      <c r="I3299" s="5"/>
      <c r="J3299" s="5"/>
    </row>
    <row r="3300" spans="1:19" x14ac:dyDescent="0.2">
      <c r="D3300" s="22"/>
      <c r="E3300" s="24"/>
      <c r="I3300" s="5"/>
      <c r="J3300" s="5"/>
    </row>
    <row r="3301" spans="1:19" x14ac:dyDescent="0.2">
      <c r="D3301" s="22"/>
      <c r="E3301" s="24"/>
      <c r="I3301" s="5"/>
      <c r="J3301" s="5"/>
    </row>
    <row r="3302" spans="1:19" x14ac:dyDescent="0.2">
      <c r="I3302" s="5"/>
      <c r="J3302" s="5"/>
    </row>
    <row r="3303" spans="1:19" x14ac:dyDescent="0.2">
      <c r="I3303" s="5"/>
      <c r="J3303" s="5"/>
    </row>
    <row r="3304" spans="1:19" x14ac:dyDescent="0.2">
      <c r="I3304" s="5"/>
      <c r="J3304" s="5"/>
    </row>
    <row r="3305" spans="1:19" x14ac:dyDescent="0.2">
      <c r="I3305" s="5"/>
      <c r="J3305" s="5"/>
    </row>
    <row r="3306" spans="1:19" x14ac:dyDescent="0.2">
      <c r="I3306" s="5"/>
      <c r="J3306" s="5"/>
    </row>
    <row r="3307" spans="1:19" x14ac:dyDescent="0.2">
      <c r="I3307" s="5"/>
      <c r="J3307" s="5"/>
    </row>
    <row r="3308" spans="1:19" x14ac:dyDescent="0.2">
      <c r="I3308" s="5"/>
      <c r="J3308" s="5"/>
    </row>
    <row r="3309" spans="1:19" x14ac:dyDescent="0.2">
      <c r="I3309" s="5"/>
      <c r="J3309" s="5"/>
    </row>
    <row r="3310" spans="1:19" x14ac:dyDescent="0.2">
      <c r="A3310">
        <f>COUNT(A3219:A3309)</f>
        <v>4</v>
      </c>
      <c r="B3310">
        <f>COUNT(B3219:B3309)</f>
        <v>4</v>
      </c>
      <c r="C3310">
        <f>COUNT(C3219:C3309)</f>
        <v>0</v>
      </c>
      <c r="F3310">
        <f>AVERAGE(F3219:F3309)</f>
        <v>103.5</v>
      </c>
      <c r="G3310">
        <f>AVERAGE(G3219:G3309)</f>
        <v>101.5</v>
      </c>
      <c r="H3310" t="e">
        <f>AVERAGE(H3219:H3309)</f>
        <v>#DIV/0!</v>
      </c>
      <c r="I3310" s="5">
        <f>SUM(I3216:I3309)</f>
        <v>-9.6999999999999993</v>
      </c>
      <c r="J3310" s="4">
        <f>SUM(J3216:J3309)</f>
        <v>0</v>
      </c>
      <c r="P3310" s="4">
        <f>SUM(Q3219:Q3228)</f>
        <v>230</v>
      </c>
      <c r="Q3310" s="4">
        <f>(P3310*0.096)-0.05</f>
        <v>22.03</v>
      </c>
      <c r="S3310">
        <f>SUM(S3216:S3309)</f>
        <v>0</v>
      </c>
    </row>
    <row r="3311" spans="1:19" ht="18" x14ac:dyDescent="0.25">
      <c r="A3311" s="3" t="s">
        <v>126</v>
      </c>
      <c r="C3311" s="11" t="s">
        <v>127</v>
      </c>
      <c r="D3311">
        <v>5792663</v>
      </c>
    </row>
    <row r="3312" spans="1:19" x14ac:dyDescent="0.2">
      <c r="A3312" t="s">
        <v>2</v>
      </c>
      <c r="D3312" s="4">
        <v>158.5</v>
      </c>
      <c r="E3312" t="s">
        <v>3</v>
      </c>
      <c r="F3312" s="4">
        <f>TRUNC(D3312*0.096,1)</f>
        <v>15.2</v>
      </c>
      <c r="H3312" s="4">
        <f>P3410</f>
        <v>163</v>
      </c>
      <c r="K3312" s="15"/>
    </row>
    <row r="3313" spans="1:19" x14ac:dyDescent="0.2">
      <c r="A3313" t="s">
        <v>4</v>
      </c>
      <c r="D3313" s="4">
        <v>163</v>
      </c>
      <c r="E3313" t="s">
        <v>5</v>
      </c>
      <c r="F3313" s="4">
        <f>TRUNC(D3313*0.096,1)</f>
        <v>15.6</v>
      </c>
    </row>
    <row r="3314" spans="1:19" x14ac:dyDescent="0.2">
      <c r="A3314" s="1" t="s">
        <v>9</v>
      </c>
      <c r="B3314" s="1" t="s">
        <v>6</v>
      </c>
      <c r="C3314" s="1" t="s">
        <v>7</v>
      </c>
      <c r="D3314" s="1" t="s">
        <v>10</v>
      </c>
      <c r="E3314" s="1" t="s">
        <v>11</v>
      </c>
      <c r="F3314" s="1" t="s">
        <v>12</v>
      </c>
      <c r="G3314" s="1" t="s">
        <v>13</v>
      </c>
      <c r="H3314" s="1" t="s">
        <v>7</v>
      </c>
      <c r="I3314" s="1" t="s">
        <v>14</v>
      </c>
      <c r="J3314" s="1" t="s">
        <v>258</v>
      </c>
      <c r="K3314" s="14" t="s">
        <v>125</v>
      </c>
      <c r="L3314" s="14" t="s">
        <v>12</v>
      </c>
      <c r="M3314" s="1" t="s">
        <v>13</v>
      </c>
      <c r="N3314" s="1" t="s">
        <v>15</v>
      </c>
      <c r="O3314" s="1" t="s">
        <v>16</v>
      </c>
      <c r="P3314" s="1" t="s">
        <v>18</v>
      </c>
      <c r="Q3314" s="1" t="s">
        <v>225</v>
      </c>
      <c r="R3314" s="1" t="s">
        <v>334</v>
      </c>
      <c r="S3314" s="1" t="s">
        <v>335</v>
      </c>
    </row>
    <row r="3316" spans="1:19" x14ac:dyDescent="0.2">
      <c r="D3316" s="2"/>
      <c r="E3316" t="s">
        <v>20</v>
      </c>
      <c r="I3316" s="5">
        <v>-12</v>
      </c>
      <c r="J3316" s="5"/>
      <c r="K3316" s="14"/>
      <c r="L3316" s="4"/>
    </row>
    <row r="3317" spans="1:19" x14ac:dyDescent="0.2">
      <c r="E3317" t="s">
        <v>21</v>
      </c>
      <c r="I3317" s="5">
        <v>-12</v>
      </c>
      <c r="J3317" s="5"/>
      <c r="L3317" s="4"/>
    </row>
    <row r="3318" spans="1:19" x14ac:dyDescent="0.2">
      <c r="D3318" s="2"/>
      <c r="E3318" t="s">
        <v>22</v>
      </c>
      <c r="I3318" s="5">
        <v>-15</v>
      </c>
      <c r="J3318" s="5"/>
      <c r="L3318" s="1"/>
    </row>
    <row r="3319" spans="1:19" x14ac:dyDescent="0.2">
      <c r="D3319" s="22" t="s">
        <v>474</v>
      </c>
      <c r="E3319" s="24" t="s">
        <v>185</v>
      </c>
      <c r="F3319" s="24"/>
      <c r="G3319" s="24"/>
      <c r="H3319" s="24"/>
      <c r="I3319" s="5"/>
      <c r="J3319" s="5"/>
      <c r="L3319" s="22">
        <v>97</v>
      </c>
      <c r="M3319" s="24">
        <v>93</v>
      </c>
      <c r="N3319" s="24">
        <v>69</v>
      </c>
      <c r="O3319" s="24">
        <v>123</v>
      </c>
      <c r="P3319" s="33">
        <f t="shared" ref="P3319:P3338" si="67">ROUND(((M3319-N3319)*113/O3319),1)</f>
        <v>22</v>
      </c>
      <c r="Q3319" s="4">
        <v>11.3</v>
      </c>
    </row>
    <row r="3320" spans="1:19" x14ac:dyDescent="0.2">
      <c r="D3320" s="22" t="s">
        <v>476</v>
      </c>
      <c r="E3320" s="24" t="s">
        <v>23</v>
      </c>
      <c r="F3320" s="24"/>
      <c r="G3320" s="24"/>
      <c r="H3320" s="24"/>
      <c r="I3320" s="5"/>
      <c r="J3320" s="5"/>
      <c r="L3320" s="22">
        <v>98</v>
      </c>
      <c r="M3320" s="24">
        <v>96</v>
      </c>
      <c r="N3320" s="24">
        <v>68.900000000000006</v>
      </c>
      <c r="O3320" s="24">
        <v>120</v>
      </c>
      <c r="P3320" s="33">
        <f t="shared" si="67"/>
        <v>25.5</v>
      </c>
      <c r="Q3320" s="4">
        <v>12.3</v>
      </c>
    </row>
    <row r="3321" spans="1:19" x14ac:dyDescent="0.2">
      <c r="D3321" s="22" t="s">
        <v>480</v>
      </c>
      <c r="E3321" s="24" t="s">
        <v>25</v>
      </c>
      <c r="F3321" s="24"/>
      <c r="G3321" s="24"/>
      <c r="H3321" s="24"/>
      <c r="I3321" s="5"/>
      <c r="J3321" s="4"/>
      <c r="K3321" s="29"/>
      <c r="L3321" s="22">
        <v>90</v>
      </c>
      <c r="M3321" s="24">
        <v>88</v>
      </c>
      <c r="N3321" s="24">
        <v>69.2</v>
      </c>
      <c r="O3321" s="24">
        <v>129</v>
      </c>
      <c r="P3321" s="33">
        <f t="shared" si="67"/>
        <v>16.5</v>
      </c>
      <c r="Q3321" s="4">
        <v>15.6</v>
      </c>
    </row>
    <row r="3322" spans="1:19" x14ac:dyDescent="0.2">
      <c r="D3322" s="22" t="s">
        <v>483</v>
      </c>
      <c r="E3322" s="24" t="s">
        <v>26</v>
      </c>
      <c r="F3322" s="24"/>
      <c r="G3322" s="24"/>
      <c r="H3322" s="24"/>
      <c r="I3322" s="5"/>
      <c r="J3322" s="5"/>
      <c r="K3322" s="29"/>
      <c r="L3322" s="24">
        <v>89</v>
      </c>
      <c r="M3322" s="24">
        <v>88</v>
      </c>
      <c r="N3322" s="24">
        <v>70.2</v>
      </c>
      <c r="O3322" s="24">
        <v>128</v>
      </c>
      <c r="P3322" s="33">
        <f t="shared" si="67"/>
        <v>15.7</v>
      </c>
      <c r="Q3322" s="4">
        <v>15.9</v>
      </c>
    </row>
    <row r="3323" spans="1:19" x14ac:dyDescent="0.2">
      <c r="D3323" s="22" t="s">
        <v>489</v>
      </c>
      <c r="E3323" s="24" t="s">
        <v>24</v>
      </c>
      <c r="F3323" s="24"/>
      <c r="G3323" s="24"/>
      <c r="H3323" s="24"/>
      <c r="I3323" s="5"/>
      <c r="J3323" s="5"/>
      <c r="K3323" s="29"/>
      <c r="L3323" s="24">
        <v>91</v>
      </c>
      <c r="M3323" s="24">
        <v>91</v>
      </c>
      <c r="N3323" s="24">
        <v>70</v>
      </c>
      <c r="O3323" s="24">
        <v>123</v>
      </c>
      <c r="P3323" s="33">
        <f t="shared" si="67"/>
        <v>19.3</v>
      </c>
      <c r="Q3323" s="4">
        <v>16.100000000000001</v>
      </c>
    </row>
    <row r="3324" spans="1:19" x14ac:dyDescent="0.2">
      <c r="D3324" s="22" t="s">
        <v>491</v>
      </c>
      <c r="E3324" s="24" t="s">
        <v>492</v>
      </c>
      <c r="F3324" s="24"/>
      <c r="G3324" s="24"/>
      <c r="H3324" s="24"/>
      <c r="I3324" s="5"/>
      <c r="J3324" s="5"/>
      <c r="L3324" s="24">
        <v>90</v>
      </c>
      <c r="M3324" s="24">
        <v>89</v>
      </c>
      <c r="N3324" s="24">
        <v>69.2</v>
      </c>
      <c r="O3324" s="24">
        <v>118</v>
      </c>
      <c r="P3324" s="33">
        <f t="shared" si="67"/>
        <v>19</v>
      </c>
      <c r="Q3324" s="4">
        <v>17.100000000000001</v>
      </c>
    </row>
    <row r="3325" spans="1:19" x14ac:dyDescent="0.2">
      <c r="D3325" s="22" t="s">
        <v>499</v>
      </c>
      <c r="E3325" s="24" t="s">
        <v>365</v>
      </c>
      <c r="F3325" s="24"/>
      <c r="G3325" s="24"/>
      <c r="H3325" s="24"/>
      <c r="I3325" s="5"/>
      <c r="J3325" s="5"/>
      <c r="K3325" s="46"/>
      <c r="L3325" s="24">
        <v>109</v>
      </c>
      <c r="M3325" s="24">
        <v>101</v>
      </c>
      <c r="N3325" s="24">
        <v>69.7</v>
      </c>
      <c r="O3325" s="24">
        <v>133</v>
      </c>
      <c r="P3325" s="33">
        <f t="shared" si="67"/>
        <v>26.6</v>
      </c>
      <c r="Q3325" s="4">
        <v>18</v>
      </c>
    </row>
    <row r="3326" spans="1:19" x14ac:dyDescent="0.2">
      <c r="D3326" s="22" t="s">
        <v>590</v>
      </c>
      <c r="E3326" s="24" t="s">
        <v>24</v>
      </c>
      <c r="F3326" s="24"/>
      <c r="G3326" s="24"/>
      <c r="H3326" s="24"/>
      <c r="I3326" s="5"/>
      <c r="J3326" s="5"/>
      <c r="K3326" s="46"/>
      <c r="L3326" s="24">
        <v>94</v>
      </c>
      <c r="M3326" s="24">
        <v>92</v>
      </c>
      <c r="N3326" s="24">
        <v>70</v>
      </c>
      <c r="O3326" s="24">
        <v>123</v>
      </c>
      <c r="P3326" s="33">
        <f t="shared" si="67"/>
        <v>20.2</v>
      </c>
      <c r="Q3326" s="4">
        <v>18.600000000000001</v>
      </c>
    </row>
    <row r="3327" spans="1:19" x14ac:dyDescent="0.2">
      <c r="D3327" s="22" t="s">
        <v>592</v>
      </c>
      <c r="E3327" s="24" t="s">
        <v>492</v>
      </c>
      <c r="F3327" s="24"/>
      <c r="G3327" s="24"/>
      <c r="H3327" s="24"/>
      <c r="I3327" s="5"/>
      <c r="J3327" s="5"/>
      <c r="K3327" s="29"/>
      <c r="L3327" s="24">
        <v>88</v>
      </c>
      <c r="M3327" s="24">
        <v>87</v>
      </c>
      <c r="N3327" s="24">
        <v>69.2</v>
      </c>
      <c r="O3327" s="24">
        <v>118</v>
      </c>
      <c r="P3327" s="33">
        <f t="shared" si="67"/>
        <v>17</v>
      </c>
      <c r="Q3327" s="4">
        <v>18.899999999999999</v>
      </c>
    </row>
    <row r="3328" spans="1:19" x14ac:dyDescent="0.2">
      <c r="D3328" s="22" t="s">
        <v>595</v>
      </c>
      <c r="E3328" s="24" t="s">
        <v>23</v>
      </c>
      <c r="F3328" s="24"/>
      <c r="G3328" s="24"/>
      <c r="H3328" s="24"/>
      <c r="I3328" s="5"/>
      <c r="J3328" s="5"/>
      <c r="L3328" s="24">
        <v>90</v>
      </c>
      <c r="M3328" s="24">
        <v>89</v>
      </c>
      <c r="N3328" s="24">
        <v>68.900000000000006</v>
      </c>
      <c r="O3328" s="24">
        <v>120</v>
      </c>
      <c r="P3328" s="33">
        <f t="shared" si="67"/>
        <v>18.899999999999999</v>
      </c>
      <c r="Q3328" s="4">
        <v>19.2</v>
      </c>
    </row>
    <row r="3329" spans="1:22" x14ac:dyDescent="0.2">
      <c r="D3329" s="22" t="s">
        <v>599</v>
      </c>
      <c r="E3329" s="24" t="s">
        <v>24</v>
      </c>
      <c r="F3329" s="24"/>
      <c r="G3329" s="24"/>
      <c r="H3329" s="24"/>
      <c r="I3329" s="5"/>
      <c r="J3329" s="5"/>
      <c r="L3329" s="24">
        <v>98</v>
      </c>
      <c r="M3329" s="24">
        <v>95</v>
      </c>
      <c r="N3329" s="24">
        <v>70</v>
      </c>
      <c r="O3329" s="24">
        <v>123</v>
      </c>
      <c r="P3329" s="33">
        <f t="shared" si="67"/>
        <v>23</v>
      </c>
      <c r="Q3329" s="4">
        <v>19.3</v>
      </c>
    </row>
    <row r="3330" spans="1:22" x14ac:dyDescent="0.2">
      <c r="D3330" s="22" t="s">
        <v>611</v>
      </c>
      <c r="E3330" s="24" t="s">
        <v>492</v>
      </c>
      <c r="F3330" s="24"/>
      <c r="G3330" s="24"/>
      <c r="H3330" s="24"/>
      <c r="I3330" s="5"/>
      <c r="J3330" s="5"/>
      <c r="L3330" s="22">
        <v>94</v>
      </c>
      <c r="M3330" s="24">
        <v>94</v>
      </c>
      <c r="N3330" s="24">
        <v>69.2</v>
      </c>
      <c r="O3330" s="24">
        <v>118</v>
      </c>
      <c r="P3330" s="33">
        <f t="shared" si="67"/>
        <v>23.7</v>
      </c>
      <c r="Q3330" s="4">
        <v>19.3</v>
      </c>
    </row>
    <row r="3331" spans="1:22" x14ac:dyDescent="0.2">
      <c r="D3331" s="22" t="s">
        <v>613</v>
      </c>
      <c r="E3331" s="24" t="s">
        <v>26</v>
      </c>
      <c r="F3331" s="24"/>
      <c r="G3331" s="24"/>
      <c r="H3331" s="24"/>
      <c r="I3331" s="5"/>
      <c r="J3331" s="5"/>
      <c r="K3331" s="29"/>
      <c r="L3331" s="22">
        <v>88</v>
      </c>
      <c r="M3331" s="24">
        <v>87</v>
      </c>
      <c r="N3331" s="24">
        <v>70.2</v>
      </c>
      <c r="O3331" s="24">
        <v>128</v>
      </c>
      <c r="P3331" s="33">
        <f t="shared" si="67"/>
        <v>14.8</v>
      </c>
      <c r="Q3331" s="4">
        <v>19.899999999999999</v>
      </c>
    </row>
    <row r="3332" spans="1:22" x14ac:dyDescent="0.2">
      <c r="D3332" s="22" t="s">
        <v>618</v>
      </c>
      <c r="E3332" s="24" t="s">
        <v>23</v>
      </c>
      <c r="F3332" s="24"/>
      <c r="G3332" s="24"/>
      <c r="H3332" s="24"/>
      <c r="I3332" s="5"/>
      <c r="J3332" s="4"/>
      <c r="L3332" s="22">
        <v>93</v>
      </c>
      <c r="M3332" s="24">
        <v>93</v>
      </c>
      <c r="N3332" s="24">
        <v>68.900000000000006</v>
      </c>
      <c r="O3332" s="24">
        <v>120</v>
      </c>
      <c r="P3332" s="33">
        <f t="shared" si="67"/>
        <v>22.7</v>
      </c>
      <c r="Q3332" s="4">
        <v>20.9</v>
      </c>
    </row>
    <row r="3333" spans="1:22" x14ac:dyDescent="0.2">
      <c r="D3333" s="22" t="s">
        <v>633</v>
      </c>
      <c r="E3333" s="24" t="s">
        <v>24</v>
      </c>
      <c r="F3333" s="24"/>
      <c r="G3333" s="24"/>
      <c r="H3333" s="24"/>
      <c r="I3333" s="5"/>
      <c r="J3333" s="5"/>
      <c r="L3333" s="22">
        <v>89</v>
      </c>
      <c r="M3333" s="24">
        <v>88</v>
      </c>
      <c r="N3333" s="24">
        <v>70</v>
      </c>
      <c r="O3333" s="24">
        <v>123</v>
      </c>
      <c r="P3333" s="33">
        <f t="shared" si="67"/>
        <v>16.5</v>
      </c>
      <c r="Q3333" s="4">
        <v>21</v>
      </c>
    </row>
    <row r="3334" spans="1:22" x14ac:dyDescent="0.2">
      <c r="D3334" s="22" t="s">
        <v>638</v>
      </c>
      <c r="E3334" s="24" t="s">
        <v>26</v>
      </c>
      <c r="F3334" s="24"/>
      <c r="G3334" s="24"/>
      <c r="H3334" s="24"/>
      <c r="I3334" s="5"/>
      <c r="J3334" s="5"/>
      <c r="L3334" s="22">
        <v>88</v>
      </c>
      <c r="M3334" s="24">
        <v>87</v>
      </c>
      <c r="N3334" s="24">
        <v>70.2</v>
      </c>
      <c r="O3334" s="24">
        <v>128</v>
      </c>
      <c r="P3334" s="33">
        <f t="shared" si="67"/>
        <v>14.8</v>
      </c>
      <c r="Q3334" s="4">
        <v>21.1</v>
      </c>
    </row>
    <row r="3335" spans="1:22" x14ac:dyDescent="0.2">
      <c r="D3335" s="22" t="s">
        <v>639</v>
      </c>
      <c r="E3335" s="24" t="s">
        <v>185</v>
      </c>
      <c r="F3335" s="24"/>
      <c r="G3335" s="24"/>
      <c r="H3335" s="24"/>
      <c r="I3335" s="5"/>
      <c r="J3335" s="4"/>
      <c r="K3335" s="29"/>
      <c r="L3335" s="22">
        <v>95</v>
      </c>
      <c r="M3335" s="24">
        <v>92</v>
      </c>
      <c r="N3335" s="24">
        <v>69</v>
      </c>
      <c r="O3335" s="24">
        <v>123</v>
      </c>
      <c r="P3335" s="33">
        <f t="shared" si="67"/>
        <v>21.1</v>
      </c>
      <c r="Q3335" s="4">
        <v>23.2</v>
      </c>
    </row>
    <row r="3336" spans="1:22" x14ac:dyDescent="0.2">
      <c r="D3336" s="22" t="s">
        <v>651</v>
      </c>
      <c r="E3336" s="24" t="s">
        <v>23</v>
      </c>
      <c r="F3336" s="24"/>
      <c r="G3336" s="24"/>
      <c r="H3336" s="24"/>
      <c r="I3336" s="5"/>
      <c r="J3336" s="4"/>
      <c r="K3336" s="29"/>
      <c r="L3336" s="24">
        <v>83</v>
      </c>
      <c r="M3336" s="24">
        <v>82</v>
      </c>
      <c r="N3336" s="24">
        <v>68.900000000000006</v>
      </c>
      <c r="O3336" s="24">
        <v>120</v>
      </c>
      <c r="P3336" s="33">
        <f t="shared" si="67"/>
        <v>12.3</v>
      </c>
      <c r="Q3336" s="4">
        <v>26.5</v>
      </c>
    </row>
    <row r="3337" spans="1:22" x14ac:dyDescent="0.2">
      <c r="D3337" s="22" t="s">
        <v>652</v>
      </c>
      <c r="E3337" s="24" t="s">
        <v>461</v>
      </c>
      <c r="F3337" s="24"/>
      <c r="G3337" s="24"/>
      <c r="H3337" s="24"/>
      <c r="I3337" s="5"/>
      <c r="J3337" s="5"/>
      <c r="K3337" s="29"/>
      <c r="L3337" s="24">
        <v>87</v>
      </c>
      <c r="M3337" s="24">
        <v>87</v>
      </c>
      <c r="N3337" s="24">
        <v>69.599999999999994</v>
      </c>
      <c r="O3337" s="24">
        <v>124</v>
      </c>
      <c r="P3337" s="33">
        <f t="shared" si="67"/>
        <v>15.9</v>
      </c>
      <c r="Q3337" s="4">
        <v>27</v>
      </c>
    </row>
    <row r="3338" spans="1:22" x14ac:dyDescent="0.2">
      <c r="D3338" s="22" t="s">
        <v>659</v>
      </c>
      <c r="E3338" s="24" t="s">
        <v>365</v>
      </c>
      <c r="F3338" s="24"/>
      <c r="G3338" s="24"/>
      <c r="H3338" s="24"/>
      <c r="I3338" s="5"/>
      <c r="J3338" s="5"/>
      <c r="L3338" s="24">
        <v>91</v>
      </c>
      <c r="M3338" s="24">
        <v>89</v>
      </c>
      <c r="N3338" s="24">
        <v>69.8</v>
      </c>
      <c r="O3338" s="24">
        <v>135</v>
      </c>
      <c r="P3338" s="33">
        <f t="shared" si="67"/>
        <v>16.100000000000001</v>
      </c>
      <c r="Q3338" s="4">
        <v>30.3</v>
      </c>
    </row>
    <row r="3339" spans="1:22" x14ac:dyDescent="0.2">
      <c r="A3339">
        <v>1</v>
      </c>
      <c r="B3339">
        <v>1</v>
      </c>
      <c r="D3339" s="22" t="s">
        <v>705</v>
      </c>
      <c r="E3339" s="24" t="s">
        <v>24</v>
      </c>
      <c r="F3339" s="24">
        <v>82</v>
      </c>
      <c r="G3339" s="24">
        <v>82</v>
      </c>
      <c r="H3339" s="24"/>
      <c r="I3339" s="5">
        <v>66.5</v>
      </c>
      <c r="J3339" s="5"/>
      <c r="K3339" s="46" t="s">
        <v>104</v>
      </c>
      <c r="L3339" s="24"/>
      <c r="M3339" s="24"/>
      <c r="N3339" s="24"/>
      <c r="O3339" s="24"/>
      <c r="P3339" s="33"/>
      <c r="Q3339" s="4"/>
      <c r="T3339" t="s">
        <v>353</v>
      </c>
      <c r="U3339" t="s">
        <v>562</v>
      </c>
      <c r="V3339" t="s">
        <v>356</v>
      </c>
    </row>
    <row r="3340" spans="1:22" x14ac:dyDescent="0.2">
      <c r="A3340">
        <v>2</v>
      </c>
      <c r="B3340">
        <v>2</v>
      </c>
      <c r="D3340" s="22" t="s">
        <v>781</v>
      </c>
      <c r="E3340" s="24" t="s">
        <v>24</v>
      </c>
      <c r="F3340" s="24">
        <v>88</v>
      </c>
      <c r="G3340" s="24">
        <v>88</v>
      </c>
      <c r="H3340" s="24"/>
      <c r="I3340" s="5">
        <v>-2.25</v>
      </c>
      <c r="J3340" s="5"/>
      <c r="K3340" s="29"/>
      <c r="L3340" s="24"/>
      <c r="M3340" s="24"/>
      <c r="N3340" s="24"/>
      <c r="O3340" s="24"/>
      <c r="P3340" s="33"/>
      <c r="Q3340" s="4"/>
      <c r="R3340" s="24"/>
      <c r="T3340" t="s">
        <v>351</v>
      </c>
      <c r="U3340" t="s">
        <v>773</v>
      </c>
    </row>
    <row r="3341" spans="1:22" x14ac:dyDescent="0.2">
      <c r="A3341">
        <v>3</v>
      </c>
      <c r="B3341">
        <v>3</v>
      </c>
      <c r="C3341">
        <v>1</v>
      </c>
      <c r="D3341" s="22" t="s">
        <v>853</v>
      </c>
      <c r="E3341" s="24" t="s">
        <v>23</v>
      </c>
      <c r="F3341" s="24">
        <v>107</v>
      </c>
      <c r="G3341" s="24">
        <v>99</v>
      </c>
      <c r="H3341" s="24">
        <v>90</v>
      </c>
      <c r="I3341" s="5">
        <v>-23</v>
      </c>
      <c r="J3341" s="5"/>
      <c r="K3341" s="29" t="s">
        <v>857</v>
      </c>
      <c r="L3341" s="24">
        <v>107</v>
      </c>
      <c r="M3341" s="24">
        <v>99</v>
      </c>
      <c r="N3341" s="24">
        <v>68.900000000000006</v>
      </c>
      <c r="O3341" s="24">
        <v>126</v>
      </c>
      <c r="P3341" s="33">
        <f t="shared" ref="P3341:P3345" si="68">ROUND(((M3341-N3341)*113/O3341),1)</f>
        <v>27</v>
      </c>
      <c r="Q3341" s="4"/>
      <c r="R3341" s="24"/>
      <c r="T3341" s="24" t="s">
        <v>378</v>
      </c>
      <c r="U3341" s="24" t="s">
        <v>343</v>
      </c>
      <c r="V3341" s="24" t="s">
        <v>744</v>
      </c>
    </row>
    <row r="3342" spans="1:22" x14ac:dyDescent="0.2">
      <c r="A3342">
        <v>4</v>
      </c>
      <c r="B3342">
        <v>4</v>
      </c>
      <c r="C3342">
        <v>2</v>
      </c>
      <c r="D3342" s="22" t="s">
        <v>880</v>
      </c>
      <c r="E3342" s="24" t="s">
        <v>26</v>
      </c>
      <c r="F3342" s="24">
        <v>92</v>
      </c>
      <c r="G3342" s="24">
        <v>92</v>
      </c>
      <c r="H3342" s="24">
        <v>75</v>
      </c>
      <c r="I3342" s="5">
        <v>-18</v>
      </c>
      <c r="J3342" s="5"/>
      <c r="L3342" s="24">
        <v>92</v>
      </c>
      <c r="M3342" s="24">
        <v>92</v>
      </c>
      <c r="N3342" s="24">
        <v>70.2</v>
      </c>
      <c r="O3342" s="24">
        <v>128</v>
      </c>
      <c r="P3342" s="33">
        <f t="shared" si="68"/>
        <v>19.2</v>
      </c>
      <c r="Q3342" s="4"/>
      <c r="R3342" s="24"/>
      <c r="T3342" s="24" t="s">
        <v>370</v>
      </c>
      <c r="U3342" s="24" t="s">
        <v>460</v>
      </c>
    </row>
    <row r="3343" spans="1:22" x14ac:dyDescent="0.2">
      <c r="A3343">
        <v>5</v>
      </c>
      <c r="B3343">
        <v>5</v>
      </c>
      <c r="C3343">
        <v>3</v>
      </c>
      <c r="D3343" s="22" t="s">
        <v>892</v>
      </c>
      <c r="E3343" s="24" t="s">
        <v>492</v>
      </c>
      <c r="F3343" s="24">
        <v>91</v>
      </c>
      <c r="G3343" s="24">
        <v>91</v>
      </c>
      <c r="H3343" s="24">
        <v>75</v>
      </c>
      <c r="I3343" s="5">
        <v>-12</v>
      </c>
      <c r="J3343" s="5"/>
      <c r="K3343" s="13" t="s">
        <v>895</v>
      </c>
      <c r="L3343" s="22">
        <v>91</v>
      </c>
      <c r="M3343" s="24">
        <v>91</v>
      </c>
      <c r="N3343" s="24">
        <v>69.2</v>
      </c>
      <c r="O3343" s="24">
        <v>118</v>
      </c>
      <c r="P3343" s="33">
        <f t="shared" si="68"/>
        <v>20.9</v>
      </c>
      <c r="Q3343" s="24"/>
      <c r="R3343" s="24"/>
      <c r="T3343" s="24" t="s">
        <v>385</v>
      </c>
      <c r="U3343" s="24" t="s">
        <v>782</v>
      </c>
    </row>
    <row r="3344" spans="1:22" x14ac:dyDescent="0.2">
      <c r="A3344">
        <v>6</v>
      </c>
      <c r="B3344">
        <v>6</v>
      </c>
      <c r="C3344">
        <v>4</v>
      </c>
      <c r="D3344" s="22" t="s">
        <v>906</v>
      </c>
      <c r="E3344" s="24" t="s">
        <v>23</v>
      </c>
      <c r="F3344" s="24">
        <v>92</v>
      </c>
      <c r="G3344" s="24">
        <v>90</v>
      </c>
      <c r="H3344" s="24">
        <v>75</v>
      </c>
      <c r="I3344" s="5">
        <v>13</v>
      </c>
      <c r="J3344" s="5"/>
      <c r="K3344" s="29"/>
      <c r="L3344" s="22">
        <v>92</v>
      </c>
      <c r="M3344" s="24">
        <v>90</v>
      </c>
      <c r="N3344" s="24">
        <v>68.900000000000006</v>
      </c>
      <c r="O3344" s="24">
        <v>126</v>
      </c>
      <c r="P3344" s="33">
        <f t="shared" si="68"/>
        <v>18.899999999999999</v>
      </c>
      <c r="Q3344" s="24"/>
      <c r="R3344" s="24"/>
      <c r="S3344" s="4"/>
      <c r="T3344" s="24" t="s">
        <v>800</v>
      </c>
      <c r="U3344" s="24" t="s">
        <v>859</v>
      </c>
      <c r="V3344" t="s">
        <v>348</v>
      </c>
    </row>
    <row r="3345" spans="1:22" x14ac:dyDescent="0.2">
      <c r="A3345">
        <v>7</v>
      </c>
      <c r="B3345">
        <v>7</v>
      </c>
      <c r="C3345">
        <v>5</v>
      </c>
      <c r="D3345" s="22" t="s">
        <v>982</v>
      </c>
      <c r="E3345" s="24" t="s">
        <v>24</v>
      </c>
      <c r="F3345" s="24">
        <v>87</v>
      </c>
      <c r="G3345" s="24">
        <v>87</v>
      </c>
      <c r="H3345" s="24">
        <v>70</v>
      </c>
      <c r="I3345" s="5">
        <v>-18.350000000000001</v>
      </c>
      <c r="J3345" s="5"/>
      <c r="L3345" s="36">
        <v>87</v>
      </c>
      <c r="M3345" s="24">
        <v>87</v>
      </c>
      <c r="N3345" s="24">
        <v>70</v>
      </c>
      <c r="O3345" s="24">
        <v>123</v>
      </c>
      <c r="P3345" s="33">
        <f t="shared" si="68"/>
        <v>15.6</v>
      </c>
      <c r="Q3345" s="24"/>
      <c r="R3345" s="24"/>
      <c r="T3345" s="24" t="s">
        <v>707</v>
      </c>
      <c r="U3345" s="24" t="s">
        <v>961</v>
      </c>
    </row>
    <row r="3346" spans="1:22" ht="25.5" x14ac:dyDescent="0.2">
      <c r="A3346">
        <v>8</v>
      </c>
      <c r="B3346">
        <v>8</v>
      </c>
      <c r="C3346">
        <v>6</v>
      </c>
      <c r="D3346" s="22" t="s">
        <v>977</v>
      </c>
      <c r="E3346" s="24" t="s">
        <v>185</v>
      </c>
      <c r="F3346" s="24">
        <v>102</v>
      </c>
      <c r="G3346" s="24">
        <v>90</v>
      </c>
      <c r="H3346" s="24">
        <v>85</v>
      </c>
      <c r="I3346" s="5">
        <v>-22.5</v>
      </c>
      <c r="J3346" s="5"/>
      <c r="K3346" s="48" t="s">
        <v>1014</v>
      </c>
      <c r="L3346" s="22">
        <v>102</v>
      </c>
      <c r="M3346" s="24">
        <v>90</v>
      </c>
      <c r="N3346" s="24">
        <v>69</v>
      </c>
      <c r="O3346" s="24">
        <v>123</v>
      </c>
      <c r="P3346" s="33">
        <f t="shared" ref="P3346:P3357" si="69">ROUND(((M3346-N3346)*113/O3346),1)</f>
        <v>19.3</v>
      </c>
      <c r="Q3346" s="24"/>
      <c r="R3346" s="24"/>
      <c r="T3346" s="24" t="s">
        <v>401</v>
      </c>
      <c r="U3346" s="24" t="s">
        <v>342</v>
      </c>
      <c r="V3346" t="s">
        <v>894</v>
      </c>
    </row>
    <row r="3347" spans="1:22" x14ac:dyDescent="0.2">
      <c r="A3347">
        <v>9</v>
      </c>
      <c r="B3347">
        <v>9</v>
      </c>
      <c r="C3347">
        <v>7</v>
      </c>
      <c r="D3347" s="22" t="s">
        <v>987</v>
      </c>
      <c r="E3347" s="24" t="s">
        <v>461</v>
      </c>
      <c r="F3347" s="24">
        <v>90</v>
      </c>
      <c r="G3347" s="24">
        <v>90</v>
      </c>
      <c r="H3347" s="24">
        <v>73</v>
      </c>
      <c r="I3347" s="5">
        <v>9</v>
      </c>
      <c r="J3347" s="5"/>
      <c r="L3347" s="22">
        <v>90</v>
      </c>
      <c r="M3347" s="24">
        <v>90</v>
      </c>
      <c r="N3347" s="24">
        <v>69.599999999999994</v>
      </c>
      <c r="O3347" s="24">
        <v>124</v>
      </c>
      <c r="P3347" s="33">
        <f t="shared" si="69"/>
        <v>18.600000000000001</v>
      </c>
      <c r="Q3347" s="24"/>
      <c r="R3347" s="24"/>
      <c r="T3347" s="24" t="s">
        <v>375</v>
      </c>
      <c r="U3347" s="24" t="s">
        <v>380</v>
      </c>
      <c r="V3347" t="s">
        <v>373</v>
      </c>
    </row>
    <row r="3348" spans="1:22" x14ac:dyDescent="0.2">
      <c r="A3348">
        <v>10</v>
      </c>
      <c r="B3348">
        <v>10</v>
      </c>
      <c r="C3348">
        <v>8</v>
      </c>
      <c r="D3348" s="22" t="s">
        <v>1043</v>
      </c>
      <c r="E3348" s="24" t="s">
        <v>26</v>
      </c>
      <c r="F3348" s="24">
        <v>96</v>
      </c>
      <c r="G3348" s="24">
        <v>94</v>
      </c>
      <c r="H3348" s="24">
        <v>79</v>
      </c>
      <c r="I3348" s="5">
        <v>-22</v>
      </c>
      <c r="J3348" s="4"/>
      <c r="K3348" s="29" t="s">
        <v>1054</v>
      </c>
      <c r="L3348" s="22">
        <v>96</v>
      </c>
      <c r="M3348" s="24">
        <v>94</v>
      </c>
      <c r="N3348" s="24">
        <v>70.2</v>
      </c>
      <c r="O3348" s="24">
        <v>128</v>
      </c>
      <c r="P3348" s="33">
        <f t="shared" si="69"/>
        <v>21</v>
      </c>
      <c r="Q3348" s="24"/>
      <c r="R3348" s="24"/>
      <c r="T3348" s="24" t="s">
        <v>384</v>
      </c>
      <c r="U3348" s="24" t="s">
        <v>397</v>
      </c>
      <c r="V3348" s="24" t="s">
        <v>861</v>
      </c>
    </row>
    <row r="3349" spans="1:22" x14ac:dyDescent="0.2">
      <c r="A3349">
        <v>11</v>
      </c>
      <c r="B3349">
        <v>11</v>
      </c>
      <c r="C3349">
        <v>9</v>
      </c>
      <c r="D3349" s="22" t="s">
        <v>1069</v>
      </c>
      <c r="E3349" s="24" t="s">
        <v>23</v>
      </c>
      <c r="F3349" s="24">
        <v>88</v>
      </c>
      <c r="G3349" s="24">
        <v>88</v>
      </c>
      <c r="H3349" s="24">
        <v>71</v>
      </c>
      <c r="I3349" s="5">
        <v>-7.45</v>
      </c>
      <c r="J3349" s="4"/>
      <c r="K3349" s="29"/>
      <c r="L3349" s="24">
        <v>88</v>
      </c>
      <c r="M3349" s="24">
        <v>88</v>
      </c>
      <c r="N3349" s="24">
        <v>68.900000000000006</v>
      </c>
      <c r="O3349" s="24">
        <v>126</v>
      </c>
      <c r="P3349" s="33">
        <f t="shared" si="69"/>
        <v>17.100000000000001</v>
      </c>
      <c r="R3349" s="24"/>
      <c r="T3349" s="24" t="s">
        <v>722</v>
      </c>
      <c r="U3349" s="24" t="s">
        <v>377</v>
      </c>
      <c r="V3349" s="24" t="s">
        <v>883</v>
      </c>
    </row>
    <row r="3350" spans="1:22" x14ac:dyDescent="0.2">
      <c r="A3350">
        <v>12</v>
      </c>
      <c r="B3350">
        <v>12</v>
      </c>
      <c r="C3350">
        <v>10</v>
      </c>
      <c r="D3350" s="22" t="s">
        <v>1090</v>
      </c>
      <c r="E3350" s="24" t="s">
        <v>24</v>
      </c>
      <c r="F3350" s="24">
        <v>95</v>
      </c>
      <c r="G3350" s="24">
        <v>91</v>
      </c>
      <c r="H3350" s="24">
        <v>78</v>
      </c>
      <c r="I3350" s="5">
        <v>-22</v>
      </c>
      <c r="J3350" s="5"/>
      <c r="K3350" s="29"/>
      <c r="L3350" s="24">
        <v>95</v>
      </c>
      <c r="M3350" s="24">
        <v>91</v>
      </c>
      <c r="N3350" s="24">
        <v>70</v>
      </c>
      <c r="O3350" s="24">
        <v>123</v>
      </c>
      <c r="P3350" s="33">
        <f t="shared" si="69"/>
        <v>19.3</v>
      </c>
      <c r="Q3350" s="24"/>
      <c r="R3350" s="24"/>
      <c r="T3350" s="24" t="s">
        <v>788</v>
      </c>
      <c r="U3350" s="24" t="s">
        <v>387</v>
      </c>
      <c r="V3350" s="24" t="s">
        <v>904</v>
      </c>
    </row>
    <row r="3351" spans="1:22" ht="25.5" x14ac:dyDescent="0.2">
      <c r="A3351">
        <v>13</v>
      </c>
      <c r="B3351">
        <v>13</v>
      </c>
      <c r="C3351">
        <v>11</v>
      </c>
      <c r="D3351" s="22" t="s">
        <v>1143</v>
      </c>
      <c r="E3351" s="24" t="s">
        <v>492</v>
      </c>
      <c r="F3351" s="24">
        <v>81</v>
      </c>
      <c r="G3351" s="24">
        <v>81</v>
      </c>
      <c r="H3351" s="24">
        <v>65</v>
      </c>
      <c r="I3351" s="5">
        <v>119</v>
      </c>
      <c r="J3351" s="5"/>
      <c r="K3351" s="46" t="s">
        <v>1144</v>
      </c>
      <c r="L3351" s="24">
        <v>81</v>
      </c>
      <c r="M3351" s="24">
        <v>81</v>
      </c>
      <c r="N3351" s="24">
        <v>69.2</v>
      </c>
      <c r="O3351" s="24">
        <v>118</v>
      </c>
      <c r="P3351" s="33">
        <f t="shared" si="69"/>
        <v>11.3</v>
      </c>
      <c r="Q3351" s="24"/>
      <c r="R3351" s="24"/>
      <c r="T3351" s="24" t="s">
        <v>968</v>
      </c>
      <c r="U3351" s="24" t="s">
        <v>717</v>
      </c>
      <c r="V3351" s="24" t="s">
        <v>917</v>
      </c>
    </row>
    <row r="3352" spans="1:22" x14ac:dyDescent="0.2">
      <c r="A3352">
        <v>14</v>
      </c>
      <c r="B3352">
        <v>14</v>
      </c>
      <c r="C3352">
        <v>12</v>
      </c>
      <c r="D3352" s="22" t="s">
        <v>1166</v>
      </c>
      <c r="E3352" s="24" t="s">
        <v>184</v>
      </c>
      <c r="F3352" s="24">
        <v>91</v>
      </c>
      <c r="G3352" s="24">
        <v>91</v>
      </c>
      <c r="H3352" s="24">
        <v>75</v>
      </c>
      <c r="I3352" s="5">
        <v>16.649999999999999</v>
      </c>
      <c r="J3352" s="5"/>
      <c r="K3352" s="48" t="s">
        <v>104</v>
      </c>
      <c r="L3352" s="24">
        <v>91</v>
      </c>
      <c r="M3352" s="24">
        <v>91</v>
      </c>
      <c r="N3352" s="24">
        <v>69.3</v>
      </c>
      <c r="O3352" s="24">
        <v>123</v>
      </c>
      <c r="P3352" s="33">
        <f t="shared" si="69"/>
        <v>19.899999999999999</v>
      </c>
      <c r="Q3352" s="24"/>
      <c r="R3352" s="24"/>
      <c r="T3352" s="24" t="s">
        <v>868</v>
      </c>
      <c r="U3352" s="24" t="s">
        <v>441</v>
      </c>
      <c r="V3352" s="24" t="s">
        <v>344</v>
      </c>
    </row>
    <row r="3353" spans="1:22" x14ac:dyDescent="0.2">
      <c r="A3353">
        <v>15</v>
      </c>
      <c r="B3353">
        <v>15</v>
      </c>
      <c r="C3353">
        <v>13</v>
      </c>
      <c r="D3353" s="22" t="s">
        <v>1210</v>
      </c>
      <c r="E3353" s="24" t="s">
        <v>548</v>
      </c>
      <c r="F3353" s="24">
        <v>99</v>
      </c>
      <c r="G3353" s="24">
        <v>98</v>
      </c>
      <c r="H3353" s="24">
        <v>81</v>
      </c>
      <c r="I3353" s="5">
        <v>-19</v>
      </c>
      <c r="J3353" s="5"/>
      <c r="K3353" s="29"/>
      <c r="L3353" s="24">
        <v>99</v>
      </c>
      <c r="M3353" s="24">
        <v>98</v>
      </c>
      <c r="N3353" s="24">
        <v>70.099999999999994</v>
      </c>
      <c r="O3353" s="24">
        <v>136</v>
      </c>
      <c r="P3353" s="33">
        <f t="shared" si="69"/>
        <v>23.2</v>
      </c>
      <c r="Q3353" s="24"/>
      <c r="R3353" s="24"/>
      <c r="T3353" s="24" t="s">
        <v>398</v>
      </c>
      <c r="U3353" s="24" t="s">
        <v>699</v>
      </c>
      <c r="V3353" s="24"/>
    </row>
    <row r="3354" spans="1:22" x14ac:dyDescent="0.2">
      <c r="A3354">
        <v>16</v>
      </c>
      <c r="B3354">
        <v>16</v>
      </c>
      <c r="C3354">
        <v>16</v>
      </c>
      <c r="D3354" s="22" t="s">
        <v>1212</v>
      </c>
      <c r="E3354" s="24" t="s">
        <v>548</v>
      </c>
      <c r="F3354" s="24">
        <v>106</v>
      </c>
      <c r="G3354" s="24">
        <v>102</v>
      </c>
      <c r="H3354" s="24">
        <v>88</v>
      </c>
      <c r="I3354" s="5">
        <v>-23</v>
      </c>
      <c r="J3354" s="5"/>
      <c r="K3354" s="29"/>
      <c r="L3354" s="34">
        <v>106</v>
      </c>
      <c r="M3354" s="24">
        <v>102</v>
      </c>
      <c r="N3354" s="24">
        <v>70.099999999999994</v>
      </c>
      <c r="O3354" s="24">
        <v>136</v>
      </c>
      <c r="P3354" s="33">
        <f t="shared" si="69"/>
        <v>26.5</v>
      </c>
      <c r="R3354" s="24"/>
      <c r="T3354" s="24" t="s">
        <v>886</v>
      </c>
      <c r="U3354" s="24" t="s">
        <v>863</v>
      </c>
      <c r="V3354" s="24" t="s">
        <v>718</v>
      </c>
    </row>
    <row r="3355" spans="1:22" x14ac:dyDescent="0.2">
      <c r="D3355" s="22" t="s">
        <v>1212</v>
      </c>
      <c r="E3355" s="24" t="s">
        <v>21</v>
      </c>
      <c r="F3355" s="24"/>
      <c r="G3355" s="24"/>
      <c r="H3355" s="24"/>
      <c r="I3355" s="5">
        <v>12</v>
      </c>
      <c r="J3355" s="5"/>
      <c r="K3355" s="13" t="s">
        <v>283</v>
      </c>
      <c r="L3355" s="24"/>
      <c r="M3355" s="24"/>
      <c r="N3355" s="24"/>
      <c r="O3355" s="24"/>
      <c r="P3355" s="33"/>
      <c r="R3355" s="24"/>
      <c r="T3355" s="24"/>
      <c r="U3355" s="24"/>
      <c r="V3355" s="24"/>
    </row>
    <row r="3356" spans="1:22" x14ac:dyDescent="0.2">
      <c r="A3356">
        <v>17</v>
      </c>
      <c r="B3356">
        <v>17</v>
      </c>
      <c r="C3356">
        <v>17</v>
      </c>
      <c r="D3356" s="22" t="s">
        <v>1249</v>
      </c>
      <c r="E3356" s="24" t="s">
        <v>23</v>
      </c>
      <c r="F3356" s="24">
        <v>90</v>
      </c>
      <c r="G3356" s="24">
        <v>89</v>
      </c>
      <c r="H3356" s="24">
        <v>74</v>
      </c>
      <c r="I3356" s="5">
        <v>8.3000000000000007</v>
      </c>
      <c r="J3356" s="5"/>
      <c r="L3356" s="24">
        <v>90</v>
      </c>
      <c r="M3356" s="24">
        <v>89</v>
      </c>
      <c r="N3356" s="24">
        <v>68.900000000000006</v>
      </c>
      <c r="O3356" s="24">
        <v>126</v>
      </c>
      <c r="P3356" s="33">
        <f t="shared" si="69"/>
        <v>18</v>
      </c>
      <c r="Q3356" s="24"/>
      <c r="R3356" s="24"/>
      <c r="T3356" s="24" t="s">
        <v>581</v>
      </c>
      <c r="U3356" s="24" t="s">
        <v>465</v>
      </c>
      <c r="V3356" s="24" t="s">
        <v>860</v>
      </c>
    </row>
    <row r="3357" spans="1:22" x14ac:dyDescent="0.2">
      <c r="A3357">
        <v>18</v>
      </c>
      <c r="B3357">
        <v>18</v>
      </c>
      <c r="C3357">
        <v>18</v>
      </c>
      <c r="D3357" s="22" t="s">
        <v>1349</v>
      </c>
      <c r="E3357" s="24" t="s">
        <v>24</v>
      </c>
      <c r="F3357" s="24">
        <v>106</v>
      </c>
      <c r="G3357" s="24">
        <v>103</v>
      </c>
      <c r="H3357" s="24">
        <v>89</v>
      </c>
      <c r="I3357" s="5">
        <v>-22</v>
      </c>
      <c r="J3357" s="5"/>
      <c r="L3357" s="24">
        <v>106</v>
      </c>
      <c r="M3357" s="24">
        <v>103</v>
      </c>
      <c r="N3357" s="24">
        <v>70</v>
      </c>
      <c r="O3357" s="24">
        <v>123</v>
      </c>
      <c r="P3357" s="33">
        <f t="shared" si="69"/>
        <v>30.3</v>
      </c>
      <c r="R3357" s="24"/>
      <c r="T3357" s="24" t="s">
        <v>786</v>
      </c>
      <c r="U3357" s="24" t="s">
        <v>1059</v>
      </c>
      <c r="V3357" s="24" t="s">
        <v>866</v>
      </c>
    </row>
    <row r="3358" spans="1:22" x14ac:dyDescent="0.2">
      <c r="D3358" s="22"/>
      <c r="E3358" s="24"/>
      <c r="F3358" s="24"/>
      <c r="G3358" s="24"/>
      <c r="H3358" s="24"/>
      <c r="I3358" s="5"/>
      <c r="J3358" s="5"/>
      <c r="L3358" s="24"/>
      <c r="M3358" s="24"/>
      <c r="N3358" s="24"/>
      <c r="O3358" s="24"/>
      <c r="P3358" s="33"/>
      <c r="R3358" s="24"/>
      <c r="T3358" s="24"/>
      <c r="U3358" s="24"/>
    </row>
    <row r="3359" spans="1:22" x14ac:dyDescent="0.2">
      <c r="D3359" s="22"/>
      <c r="E3359" s="24"/>
      <c r="F3359" s="24"/>
      <c r="G3359" s="24"/>
      <c r="H3359" s="24"/>
      <c r="I3359" s="5"/>
      <c r="J3359" s="5"/>
      <c r="L3359" s="24"/>
      <c r="M3359" s="24"/>
      <c r="N3359" s="24"/>
      <c r="O3359" s="24"/>
      <c r="P3359" s="33"/>
      <c r="R3359" s="24"/>
      <c r="S3359" s="4"/>
      <c r="T3359" s="24"/>
      <c r="U3359" s="24"/>
    </row>
    <row r="3360" spans="1:22" x14ac:dyDescent="0.2">
      <c r="D3360" s="22"/>
      <c r="E3360" s="24"/>
      <c r="I3360" s="5"/>
      <c r="J3360" s="5"/>
      <c r="R3360" s="24"/>
      <c r="S3360" s="4"/>
      <c r="T3360" s="24"/>
      <c r="U3360" s="24"/>
    </row>
    <row r="3361" spans="4:21" x14ac:dyDescent="0.2">
      <c r="D3361" s="2"/>
      <c r="I3361" s="5"/>
      <c r="J3361" s="5"/>
      <c r="R3361" s="24"/>
      <c r="S3361" s="4"/>
      <c r="T3361" s="24"/>
      <c r="U3361" s="24"/>
    </row>
    <row r="3362" spans="4:21" x14ac:dyDescent="0.2">
      <c r="D3362" s="2"/>
      <c r="I3362" s="5"/>
      <c r="J3362" s="5"/>
      <c r="R3362" s="24"/>
      <c r="S3362" s="4"/>
      <c r="T3362" s="24"/>
      <c r="U3362" s="24"/>
    </row>
    <row r="3363" spans="4:21" x14ac:dyDescent="0.2">
      <c r="D3363" s="2"/>
      <c r="I3363" s="5"/>
      <c r="J3363" s="5"/>
      <c r="R3363" s="24"/>
      <c r="S3363" s="4"/>
      <c r="T3363" s="24"/>
      <c r="U3363" s="24"/>
    </row>
    <row r="3364" spans="4:21" x14ac:dyDescent="0.2">
      <c r="D3364" s="2"/>
      <c r="I3364" s="5"/>
      <c r="J3364" s="5"/>
      <c r="R3364" s="24"/>
      <c r="S3364" s="4"/>
    </row>
    <row r="3365" spans="4:21" x14ac:dyDescent="0.2">
      <c r="D3365" s="2"/>
      <c r="I3365" s="5"/>
      <c r="J3365" s="5"/>
      <c r="R3365" s="24"/>
      <c r="S3365" s="4"/>
    </row>
    <row r="3366" spans="4:21" x14ac:dyDescent="0.2">
      <c r="D3366" s="2"/>
      <c r="I3366" s="5"/>
      <c r="J3366" s="5"/>
      <c r="R3366" s="24"/>
      <c r="S3366" s="4"/>
    </row>
    <row r="3367" spans="4:21" x14ac:dyDescent="0.2">
      <c r="D3367" s="2"/>
      <c r="I3367" s="5"/>
      <c r="J3367" s="5"/>
      <c r="R3367" s="24"/>
      <c r="S3367" s="4"/>
    </row>
    <row r="3368" spans="4:21" x14ac:dyDescent="0.2">
      <c r="D3368" s="2"/>
      <c r="I3368" s="5"/>
      <c r="J3368" s="5"/>
      <c r="R3368" s="24"/>
      <c r="S3368" s="4"/>
    </row>
    <row r="3369" spans="4:21" x14ac:dyDescent="0.2">
      <c r="D3369" s="2"/>
      <c r="I3369" s="5"/>
      <c r="J3369" s="5"/>
      <c r="R3369" s="24"/>
      <c r="S3369" s="4"/>
    </row>
    <row r="3370" spans="4:21" x14ac:dyDescent="0.2">
      <c r="D3370" s="2"/>
      <c r="I3370" s="5"/>
      <c r="J3370" s="5"/>
      <c r="R3370" s="24"/>
      <c r="S3370" s="4"/>
    </row>
    <row r="3371" spans="4:21" x14ac:dyDescent="0.2">
      <c r="D3371" s="2"/>
      <c r="I3371" s="5"/>
      <c r="J3371" s="5"/>
      <c r="R3371" s="24"/>
    </row>
    <row r="3372" spans="4:21" x14ac:dyDescent="0.2">
      <c r="D3372" s="2"/>
      <c r="I3372" s="5"/>
      <c r="J3372" s="5"/>
      <c r="R3372" s="24"/>
    </row>
    <row r="3373" spans="4:21" x14ac:dyDescent="0.2">
      <c r="D3373" s="2"/>
      <c r="I3373" s="5"/>
      <c r="J3373" s="5"/>
      <c r="R3373" s="24"/>
    </row>
    <row r="3374" spans="4:21" x14ac:dyDescent="0.2">
      <c r="D3374" s="2"/>
      <c r="I3374" s="5"/>
      <c r="J3374" s="5"/>
    </row>
    <row r="3375" spans="4:21" x14ac:dyDescent="0.2">
      <c r="D3375" s="2"/>
      <c r="I3375" s="5"/>
      <c r="J3375" s="5"/>
    </row>
    <row r="3376" spans="4:21" x14ac:dyDescent="0.2">
      <c r="D3376" s="2"/>
      <c r="I3376" s="5"/>
      <c r="J3376" s="5"/>
    </row>
    <row r="3377" spans="4:10" x14ac:dyDescent="0.2">
      <c r="D3377" s="2"/>
      <c r="I3377" s="5"/>
      <c r="J3377" s="5"/>
    </row>
    <row r="3378" spans="4:10" x14ac:dyDescent="0.2">
      <c r="D3378" s="2"/>
      <c r="I3378" s="5"/>
      <c r="J3378" s="5"/>
    </row>
    <row r="3379" spans="4:10" x14ac:dyDescent="0.2">
      <c r="I3379" s="5"/>
      <c r="J3379" s="5"/>
    </row>
    <row r="3380" spans="4:10" x14ac:dyDescent="0.2">
      <c r="I3380" s="5"/>
      <c r="J3380" s="5"/>
    </row>
    <row r="3381" spans="4:10" x14ac:dyDescent="0.2">
      <c r="I3381" s="5"/>
      <c r="J3381" s="5"/>
    </row>
    <row r="3382" spans="4:10" x14ac:dyDescent="0.2">
      <c r="I3382" s="5"/>
      <c r="J3382" s="5"/>
    </row>
    <row r="3383" spans="4:10" x14ac:dyDescent="0.2">
      <c r="I3383" s="5"/>
      <c r="J3383" s="5"/>
    </row>
    <row r="3384" spans="4:10" x14ac:dyDescent="0.2">
      <c r="I3384" s="5"/>
      <c r="J3384" s="5"/>
    </row>
    <row r="3385" spans="4:10" x14ac:dyDescent="0.2">
      <c r="I3385" s="5"/>
      <c r="J3385" s="5"/>
    </row>
    <row r="3386" spans="4:10" x14ac:dyDescent="0.2">
      <c r="I3386" s="5"/>
      <c r="J3386" s="5"/>
    </row>
    <row r="3387" spans="4:10" x14ac:dyDescent="0.2">
      <c r="I3387" s="5"/>
      <c r="J3387" s="5"/>
    </row>
    <row r="3388" spans="4:10" x14ac:dyDescent="0.2">
      <c r="I3388" s="5"/>
      <c r="J3388" s="5"/>
    </row>
    <row r="3389" spans="4:10" x14ac:dyDescent="0.2">
      <c r="I3389" s="5"/>
      <c r="J3389" s="5"/>
    </row>
    <row r="3390" spans="4:10" x14ac:dyDescent="0.2">
      <c r="I3390" s="5"/>
      <c r="J3390" s="5"/>
    </row>
    <row r="3391" spans="4:10" x14ac:dyDescent="0.2">
      <c r="I3391" s="5"/>
      <c r="J3391" s="5"/>
    </row>
    <row r="3392" spans="4:10" x14ac:dyDescent="0.2">
      <c r="I3392" s="5"/>
      <c r="J3392" s="5"/>
    </row>
    <row r="3393" spans="9:12" x14ac:dyDescent="0.2">
      <c r="I3393" s="5"/>
      <c r="J3393" s="5"/>
    </row>
    <row r="3394" spans="9:12" x14ac:dyDescent="0.2">
      <c r="I3394" s="5"/>
      <c r="J3394" s="5"/>
    </row>
    <row r="3395" spans="9:12" x14ac:dyDescent="0.2">
      <c r="I3395" s="5"/>
      <c r="J3395" s="5"/>
    </row>
    <row r="3396" spans="9:12" x14ac:dyDescent="0.2">
      <c r="I3396" s="5"/>
      <c r="J3396" s="5"/>
    </row>
    <row r="3397" spans="9:12" x14ac:dyDescent="0.2">
      <c r="I3397" s="5"/>
      <c r="J3397" s="5"/>
    </row>
    <row r="3398" spans="9:12" x14ac:dyDescent="0.2">
      <c r="I3398" s="5"/>
      <c r="J3398" s="5"/>
    </row>
    <row r="3399" spans="9:12" x14ac:dyDescent="0.2">
      <c r="I3399" s="5"/>
      <c r="J3399" s="5"/>
    </row>
    <row r="3400" spans="9:12" x14ac:dyDescent="0.2">
      <c r="I3400" s="5"/>
      <c r="J3400" s="5"/>
    </row>
    <row r="3401" spans="9:12" x14ac:dyDescent="0.2">
      <c r="I3401" s="5"/>
      <c r="J3401" s="5"/>
    </row>
    <row r="3402" spans="9:12" x14ac:dyDescent="0.2">
      <c r="I3402" s="5"/>
      <c r="J3402" s="5"/>
    </row>
    <row r="3403" spans="9:12" x14ac:dyDescent="0.2">
      <c r="I3403" s="5"/>
      <c r="J3403" s="5"/>
    </row>
    <row r="3404" spans="9:12" x14ac:dyDescent="0.2">
      <c r="I3404" s="5"/>
      <c r="J3404" s="5"/>
    </row>
    <row r="3405" spans="9:12" x14ac:dyDescent="0.2">
      <c r="I3405" s="5"/>
      <c r="J3405" s="5"/>
    </row>
    <row r="3406" spans="9:12" x14ac:dyDescent="0.2">
      <c r="I3406" s="5"/>
      <c r="J3406" s="5"/>
    </row>
    <row r="3407" spans="9:12" x14ac:dyDescent="0.2">
      <c r="I3407" s="5"/>
      <c r="J3407" s="5"/>
    </row>
    <row r="3408" spans="9:12" x14ac:dyDescent="0.2">
      <c r="I3408" s="5"/>
      <c r="J3408" s="5"/>
      <c r="L3408" s="1"/>
    </row>
    <row r="3409" spans="1:19" x14ac:dyDescent="0.2">
      <c r="I3409" s="5"/>
      <c r="J3409" s="5"/>
    </row>
    <row r="3410" spans="1:19" x14ac:dyDescent="0.2">
      <c r="A3410">
        <f>COUNT(A3319:A3409)</f>
        <v>18</v>
      </c>
      <c r="B3410">
        <f>COUNT(B3319:B3409)</f>
        <v>18</v>
      </c>
      <c r="C3410">
        <f>COUNT(C3319:C3409)</f>
        <v>16</v>
      </c>
      <c r="F3410">
        <f>AVERAGE(F3319:F3409)</f>
        <v>93.5</v>
      </c>
      <c r="G3410">
        <f>AVERAGE(G3319:G3409)</f>
        <v>91.444444444444443</v>
      </c>
      <c r="H3410">
        <f>AVERAGE(H3319:H3409)</f>
        <v>77.6875</v>
      </c>
      <c r="I3410" s="5">
        <f>SUM(I3316:I3409)</f>
        <v>-6.0999999999999979</v>
      </c>
      <c r="J3410" s="4">
        <f>SUM(J3316:J3409)</f>
        <v>0</v>
      </c>
      <c r="P3410" s="4">
        <f>SUM(Q3319:Q3328)</f>
        <v>163</v>
      </c>
      <c r="Q3410" s="4">
        <f>(P3410*0.096)-0.05</f>
        <v>15.597999999999999</v>
      </c>
      <c r="S3410">
        <f>SUM(S3316:S3409)</f>
        <v>0</v>
      </c>
    </row>
    <row r="3411" spans="1:19" ht="18" x14ac:dyDescent="0.25">
      <c r="A3411" s="3" t="s">
        <v>563</v>
      </c>
      <c r="C3411" s="11" t="s">
        <v>564</v>
      </c>
      <c r="D3411" s="22" t="s">
        <v>596</v>
      </c>
    </row>
    <row r="3412" spans="1:19" x14ac:dyDescent="0.2">
      <c r="A3412" t="s">
        <v>2</v>
      </c>
      <c r="D3412" s="4">
        <v>214.1</v>
      </c>
      <c r="E3412" t="s">
        <v>3</v>
      </c>
      <c r="F3412" s="4">
        <f>TRUNC(D3412*0.096,1)</f>
        <v>20.5</v>
      </c>
      <c r="H3412" s="4">
        <f>P3510</f>
        <v>266.7</v>
      </c>
    </row>
    <row r="3413" spans="1:19" x14ac:dyDescent="0.2">
      <c r="A3413" t="s">
        <v>4</v>
      </c>
      <c r="D3413" s="4">
        <v>266.7</v>
      </c>
      <c r="E3413" t="s">
        <v>5</v>
      </c>
      <c r="F3413" s="4">
        <f>TRUNC(D3413*0.096,1)</f>
        <v>25.6</v>
      </c>
    </row>
    <row r="3414" spans="1:19" x14ac:dyDescent="0.2">
      <c r="A3414" s="1" t="s">
        <v>9</v>
      </c>
      <c r="B3414" s="1" t="s">
        <v>6</v>
      </c>
      <c r="C3414" s="1" t="s">
        <v>7</v>
      </c>
      <c r="D3414" s="1" t="s">
        <v>10</v>
      </c>
      <c r="E3414" s="1" t="s">
        <v>11</v>
      </c>
      <c r="F3414" s="1" t="s">
        <v>12</v>
      </c>
      <c r="G3414" s="1" t="s">
        <v>13</v>
      </c>
      <c r="H3414" s="1" t="s">
        <v>7</v>
      </c>
      <c r="I3414" s="1" t="s">
        <v>14</v>
      </c>
      <c r="J3414" s="1" t="s">
        <v>258</v>
      </c>
      <c r="K3414" s="14" t="s">
        <v>125</v>
      </c>
      <c r="L3414" s="14" t="s">
        <v>12</v>
      </c>
      <c r="M3414" s="1" t="s">
        <v>13</v>
      </c>
      <c r="N3414" s="1" t="s">
        <v>15</v>
      </c>
      <c r="O3414" s="1" t="s">
        <v>16</v>
      </c>
      <c r="P3414" s="1" t="s">
        <v>18</v>
      </c>
      <c r="Q3414" s="1" t="s">
        <v>225</v>
      </c>
    </row>
    <row r="3416" spans="1:19" x14ac:dyDescent="0.2">
      <c r="D3416" s="2"/>
      <c r="E3416" t="s">
        <v>20</v>
      </c>
      <c r="I3416" s="5">
        <v>0</v>
      </c>
      <c r="J3416" s="5"/>
      <c r="K3416" s="14"/>
      <c r="L3416" s="4"/>
    </row>
    <row r="3417" spans="1:19" x14ac:dyDescent="0.2">
      <c r="E3417" t="s">
        <v>21</v>
      </c>
      <c r="I3417" s="5">
        <v>-12</v>
      </c>
      <c r="J3417" s="5"/>
      <c r="L3417" s="1"/>
    </row>
    <row r="3418" spans="1:19" x14ac:dyDescent="0.2">
      <c r="E3418" t="s">
        <v>22</v>
      </c>
      <c r="I3418" s="5">
        <v>-15</v>
      </c>
      <c r="J3418" s="5"/>
      <c r="L3418" s="23"/>
      <c r="M3418" s="24"/>
      <c r="N3418" s="24"/>
      <c r="O3418" s="24"/>
      <c r="P3418" s="24"/>
      <c r="Q3418" s="24"/>
    </row>
    <row r="3419" spans="1:19" x14ac:dyDescent="0.2">
      <c r="D3419" s="23" t="s">
        <v>589</v>
      </c>
      <c r="E3419" s="24" t="s">
        <v>23</v>
      </c>
      <c r="F3419" s="24"/>
      <c r="G3419" s="24"/>
      <c r="H3419" s="24"/>
      <c r="I3419" s="5"/>
      <c r="J3419" s="5"/>
      <c r="L3419" s="36">
        <v>98</v>
      </c>
      <c r="M3419" s="24">
        <v>97</v>
      </c>
      <c r="N3419" s="24">
        <v>68.900000000000006</v>
      </c>
      <c r="O3419" s="24">
        <v>120</v>
      </c>
      <c r="P3419" s="33">
        <f t="shared" ref="P3419:P3438" si="70">ROUND(((M3419-N3419)*113/O3419),1)</f>
        <v>26.5</v>
      </c>
      <c r="Q3419" s="24">
        <v>14.7</v>
      </c>
    </row>
    <row r="3420" spans="1:19" x14ac:dyDescent="0.2">
      <c r="D3420" s="23" t="s">
        <v>590</v>
      </c>
      <c r="E3420" s="24" t="s">
        <v>24</v>
      </c>
      <c r="F3420" s="24"/>
      <c r="G3420" s="24"/>
      <c r="H3420" s="24"/>
      <c r="I3420" s="5"/>
      <c r="J3420" s="5"/>
      <c r="L3420" s="36">
        <v>93</v>
      </c>
      <c r="M3420" s="24">
        <v>92</v>
      </c>
      <c r="N3420" s="24">
        <v>70</v>
      </c>
      <c r="O3420" s="24">
        <v>123</v>
      </c>
      <c r="P3420" s="33">
        <f t="shared" si="70"/>
        <v>20.2</v>
      </c>
      <c r="Q3420" s="24">
        <v>22.1</v>
      </c>
    </row>
    <row r="3421" spans="1:19" x14ac:dyDescent="0.2">
      <c r="D3421" s="23" t="s">
        <v>591</v>
      </c>
      <c r="E3421" s="24" t="s">
        <v>26</v>
      </c>
      <c r="F3421" s="24"/>
      <c r="G3421" s="24"/>
      <c r="H3421" s="24"/>
      <c r="I3421" s="5"/>
      <c r="J3421" s="5"/>
      <c r="L3421" s="18">
        <v>94</v>
      </c>
      <c r="M3421" s="24">
        <v>94</v>
      </c>
      <c r="N3421" s="24">
        <v>70.2</v>
      </c>
      <c r="O3421" s="24">
        <v>128</v>
      </c>
      <c r="P3421" s="33">
        <f t="shared" si="70"/>
        <v>21</v>
      </c>
      <c r="Q3421" s="4">
        <v>23.6</v>
      </c>
    </row>
    <row r="3422" spans="1:19" x14ac:dyDescent="0.2">
      <c r="D3422" s="23" t="s">
        <v>592</v>
      </c>
      <c r="E3422" s="24" t="s">
        <v>492</v>
      </c>
      <c r="F3422" s="24"/>
      <c r="G3422" s="24"/>
      <c r="H3422" s="24"/>
      <c r="I3422" s="5"/>
      <c r="J3422" s="5"/>
      <c r="L3422" s="36">
        <v>95</v>
      </c>
      <c r="M3422" s="24">
        <v>93</v>
      </c>
      <c r="N3422" s="24">
        <v>69.2</v>
      </c>
      <c r="O3422" s="24">
        <v>118</v>
      </c>
      <c r="P3422" s="33">
        <f t="shared" si="70"/>
        <v>22.8</v>
      </c>
      <c r="Q3422" s="4">
        <v>24.8</v>
      </c>
    </row>
    <row r="3423" spans="1:19" x14ac:dyDescent="0.2">
      <c r="D3423" s="23" t="s">
        <v>595</v>
      </c>
      <c r="E3423" s="24" t="s">
        <v>23</v>
      </c>
      <c r="F3423" s="24"/>
      <c r="G3423" s="24"/>
      <c r="H3423" s="24"/>
      <c r="I3423" s="5"/>
      <c r="J3423" s="5"/>
      <c r="L3423" s="18">
        <v>107</v>
      </c>
      <c r="M3423" s="24">
        <v>98</v>
      </c>
      <c r="N3423" s="24">
        <v>68.900000000000006</v>
      </c>
      <c r="O3423" s="24">
        <v>120</v>
      </c>
      <c r="P3423" s="33">
        <f t="shared" si="70"/>
        <v>27.4</v>
      </c>
      <c r="Q3423" s="4">
        <v>27.6</v>
      </c>
      <c r="R3423" s="4"/>
    </row>
    <row r="3424" spans="1:19" x14ac:dyDescent="0.2">
      <c r="D3424" s="23" t="s">
        <v>471</v>
      </c>
      <c r="E3424" s="24" t="s">
        <v>185</v>
      </c>
      <c r="F3424" s="24"/>
      <c r="G3424" s="24"/>
      <c r="H3424" s="24"/>
      <c r="I3424" s="5"/>
      <c r="J3424" s="5"/>
      <c r="K3424" s="29"/>
      <c r="L3424" s="18">
        <v>92</v>
      </c>
      <c r="M3424" s="24">
        <v>92</v>
      </c>
      <c r="N3424" s="24">
        <v>69</v>
      </c>
      <c r="O3424" s="24">
        <v>123</v>
      </c>
      <c r="P3424" s="33">
        <f t="shared" si="70"/>
        <v>21.1</v>
      </c>
      <c r="Q3424" s="24">
        <v>27.6</v>
      </c>
      <c r="R3424" s="4"/>
    </row>
    <row r="3425" spans="1:22" x14ac:dyDescent="0.2">
      <c r="D3425" s="23" t="s">
        <v>598</v>
      </c>
      <c r="E3425" s="24" t="s">
        <v>184</v>
      </c>
      <c r="F3425" s="24"/>
      <c r="G3425" s="24"/>
      <c r="H3425" s="24"/>
      <c r="I3425" s="5"/>
      <c r="J3425" s="5"/>
      <c r="L3425" s="18">
        <v>97</v>
      </c>
      <c r="M3425" s="24">
        <v>94</v>
      </c>
      <c r="N3425" s="24">
        <v>69.3</v>
      </c>
      <c r="O3425" s="24">
        <v>123</v>
      </c>
      <c r="P3425" s="33">
        <f t="shared" si="70"/>
        <v>22.7</v>
      </c>
      <c r="Q3425" s="4">
        <v>28.1</v>
      </c>
    </row>
    <row r="3426" spans="1:22" x14ac:dyDescent="0.2">
      <c r="D3426" s="23" t="s">
        <v>600</v>
      </c>
      <c r="E3426" s="24" t="s">
        <v>619</v>
      </c>
      <c r="F3426" s="24"/>
      <c r="G3426" s="24"/>
      <c r="H3426" s="24"/>
      <c r="I3426" s="5"/>
      <c r="J3426" s="5"/>
      <c r="L3426" s="18">
        <v>92</v>
      </c>
      <c r="M3426" s="24">
        <v>92</v>
      </c>
      <c r="N3426" s="24">
        <v>68.599999999999994</v>
      </c>
      <c r="O3426" s="24">
        <v>123</v>
      </c>
      <c r="P3426" s="33">
        <f t="shared" si="70"/>
        <v>21.5</v>
      </c>
      <c r="Q3426" s="4">
        <v>31.5</v>
      </c>
    </row>
    <row r="3427" spans="1:22" x14ac:dyDescent="0.2">
      <c r="D3427" s="23" t="s">
        <v>602</v>
      </c>
      <c r="E3427" s="24" t="s">
        <v>492</v>
      </c>
      <c r="F3427" s="24"/>
      <c r="G3427" s="24"/>
      <c r="H3427" s="24"/>
      <c r="I3427" s="5"/>
      <c r="J3427" s="5"/>
      <c r="L3427" s="18">
        <v>88</v>
      </c>
      <c r="M3427" s="24">
        <v>88</v>
      </c>
      <c r="N3427" s="24">
        <v>69.2</v>
      </c>
      <c r="O3427" s="24">
        <v>118</v>
      </c>
      <c r="P3427" s="33">
        <f t="shared" si="70"/>
        <v>18</v>
      </c>
      <c r="Q3427" s="4">
        <v>31.6</v>
      </c>
    </row>
    <row r="3428" spans="1:22" x14ac:dyDescent="0.2">
      <c r="D3428" s="23" t="s">
        <v>603</v>
      </c>
      <c r="E3428" s="24" t="s">
        <v>24</v>
      </c>
      <c r="F3428" s="24"/>
      <c r="G3428" s="24"/>
      <c r="H3428" s="24"/>
      <c r="I3428" s="5"/>
      <c r="J3428" s="5"/>
      <c r="L3428" s="18">
        <v>100</v>
      </c>
      <c r="M3428" s="24">
        <v>100</v>
      </c>
      <c r="N3428" s="24">
        <v>70</v>
      </c>
      <c r="O3428" s="24">
        <v>123</v>
      </c>
      <c r="P3428" s="33">
        <f t="shared" si="70"/>
        <v>27.6</v>
      </c>
      <c r="Q3428" s="4">
        <v>35.1</v>
      </c>
    </row>
    <row r="3429" spans="1:22" x14ac:dyDescent="0.2">
      <c r="D3429" s="23" t="s">
        <v>604</v>
      </c>
      <c r="E3429" s="24" t="s">
        <v>473</v>
      </c>
      <c r="F3429" s="24"/>
      <c r="G3429" s="24"/>
      <c r="H3429" s="24"/>
      <c r="I3429" s="5"/>
      <c r="J3429" s="5"/>
      <c r="L3429" s="18">
        <v>103</v>
      </c>
      <c r="M3429" s="24">
        <v>99</v>
      </c>
      <c r="N3429" s="24">
        <v>71.599999999999994</v>
      </c>
      <c r="O3429" s="24">
        <v>130</v>
      </c>
      <c r="P3429" s="33">
        <f t="shared" si="70"/>
        <v>23.8</v>
      </c>
      <c r="Q3429" s="4">
        <v>36.200000000000003</v>
      </c>
    </row>
    <row r="3430" spans="1:22" x14ac:dyDescent="0.2">
      <c r="D3430" s="23" t="s">
        <v>606</v>
      </c>
      <c r="E3430" s="24" t="s">
        <v>185</v>
      </c>
      <c r="F3430" s="24"/>
      <c r="G3430" s="24"/>
      <c r="H3430" s="24"/>
      <c r="I3430" s="5"/>
      <c r="J3430" s="5"/>
      <c r="L3430" s="18">
        <v>93</v>
      </c>
      <c r="M3430" s="24">
        <v>92</v>
      </c>
      <c r="N3430" s="24">
        <v>69</v>
      </c>
      <c r="O3430" s="24">
        <v>123</v>
      </c>
      <c r="P3430" s="33">
        <f t="shared" si="70"/>
        <v>21.1</v>
      </c>
      <c r="Q3430" s="4">
        <v>37.700000000000003</v>
      </c>
    </row>
    <row r="3431" spans="1:22" x14ac:dyDescent="0.2">
      <c r="D3431" s="23" t="s">
        <v>609</v>
      </c>
      <c r="E3431" s="24" t="s">
        <v>23</v>
      </c>
      <c r="F3431" s="24"/>
      <c r="G3431" s="24"/>
      <c r="H3431" s="24"/>
      <c r="I3431" s="5"/>
      <c r="J3431" s="5"/>
      <c r="L3431" s="18">
        <v>101</v>
      </c>
      <c r="M3431" s="24">
        <v>97</v>
      </c>
      <c r="N3431" s="24">
        <v>68.900000000000006</v>
      </c>
      <c r="O3431" s="24">
        <v>120</v>
      </c>
      <c r="P3431" s="33">
        <f t="shared" si="70"/>
        <v>26.5</v>
      </c>
      <c r="Q3431" s="24">
        <v>39.1</v>
      </c>
      <c r="R3431" s="24"/>
      <c r="S3431" s="4"/>
    </row>
    <row r="3432" spans="1:22" x14ac:dyDescent="0.2">
      <c r="D3432" s="23" t="s">
        <v>617</v>
      </c>
      <c r="E3432" s="24" t="s">
        <v>30</v>
      </c>
      <c r="F3432" s="24"/>
      <c r="G3432" s="24"/>
      <c r="H3432" s="24"/>
      <c r="I3432" s="5"/>
      <c r="J3432" s="5"/>
      <c r="L3432" s="34">
        <v>93</v>
      </c>
      <c r="M3432" s="24">
        <v>93</v>
      </c>
      <c r="N3432" s="24">
        <v>69.099999999999994</v>
      </c>
      <c r="O3432" s="24">
        <v>122</v>
      </c>
      <c r="P3432" s="33">
        <f t="shared" si="70"/>
        <v>22.1</v>
      </c>
      <c r="Q3432" s="24">
        <v>40.1</v>
      </c>
    </row>
    <row r="3433" spans="1:22" x14ac:dyDescent="0.2">
      <c r="D3433" s="23" t="s">
        <v>618</v>
      </c>
      <c r="E3433" s="24" t="s">
        <v>23</v>
      </c>
      <c r="F3433" s="24"/>
      <c r="G3433" s="24"/>
      <c r="H3433" s="24"/>
      <c r="I3433" s="5"/>
      <c r="J3433" s="5"/>
      <c r="L3433" s="34">
        <v>129</v>
      </c>
      <c r="M3433" s="24">
        <v>124</v>
      </c>
      <c r="N3433" s="24">
        <v>68.900000000000006</v>
      </c>
      <c r="O3433" s="24">
        <v>120</v>
      </c>
      <c r="P3433" s="33">
        <f t="shared" si="70"/>
        <v>51.9</v>
      </c>
      <c r="Q3433" s="4">
        <v>40.4</v>
      </c>
    </row>
    <row r="3434" spans="1:22" x14ac:dyDescent="0.2">
      <c r="D3434" s="23" t="s">
        <v>654</v>
      </c>
      <c r="E3434" s="24" t="s">
        <v>26</v>
      </c>
      <c r="F3434" s="24"/>
      <c r="G3434" s="24"/>
      <c r="H3434" s="24"/>
      <c r="I3434" s="5"/>
      <c r="J3434" s="5"/>
      <c r="L3434" s="36">
        <v>106</v>
      </c>
      <c r="M3434" s="24">
        <v>106</v>
      </c>
      <c r="N3434" s="24">
        <v>70.2</v>
      </c>
      <c r="O3434" s="24">
        <v>128</v>
      </c>
      <c r="P3434" s="33">
        <f t="shared" si="70"/>
        <v>31.6</v>
      </c>
      <c r="Q3434" s="4">
        <v>41.1</v>
      </c>
    </row>
    <row r="3435" spans="1:22" x14ac:dyDescent="0.2">
      <c r="D3435" s="23" t="s">
        <v>659</v>
      </c>
      <c r="E3435" s="24" t="s">
        <v>365</v>
      </c>
      <c r="F3435" s="24"/>
      <c r="G3435" s="24"/>
      <c r="H3435" s="24"/>
      <c r="I3435" s="5"/>
      <c r="J3435" s="5"/>
      <c r="L3435" s="36">
        <v>100</v>
      </c>
      <c r="M3435" s="24">
        <v>98</v>
      </c>
      <c r="N3435" s="24">
        <v>69.8</v>
      </c>
      <c r="O3435" s="24">
        <v>135</v>
      </c>
      <c r="P3435" s="33">
        <f t="shared" si="70"/>
        <v>23.6</v>
      </c>
      <c r="Q3435" s="4">
        <v>45</v>
      </c>
    </row>
    <row r="3436" spans="1:22" x14ac:dyDescent="0.2">
      <c r="D3436" s="23" t="s">
        <v>661</v>
      </c>
      <c r="E3436" s="24" t="s">
        <v>24</v>
      </c>
      <c r="F3436" s="24"/>
      <c r="G3436" s="24"/>
      <c r="H3436" s="24"/>
      <c r="I3436" s="5"/>
      <c r="J3436" s="5"/>
      <c r="L3436" s="24">
        <v>102</v>
      </c>
      <c r="M3436" s="24">
        <v>100</v>
      </c>
      <c r="N3436" s="24">
        <v>70</v>
      </c>
      <c r="O3436" s="24">
        <v>123</v>
      </c>
      <c r="P3436" s="33">
        <f t="shared" si="70"/>
        <v>27.6</v>
      </c>
      <c r="Q3436" s="4">
        <v>48.6</v>
      </c>
    </row>
    <row r="3437" spans="1:22" x14ac:dyDescent="0.2">
      <c r="D3437" s="23" t="s">
        <v>665</v>
      </c>
      <c r="E3437" s="24" t="s">
        <v>492</v>
      </c>
      <c r="F3437" s="24"/>
      <c r="G3437" s="24"/>
      <c r="H3437" s="24"/>
      <c r="I3437" s="5"/>
      <c r="J3437" s="5"/>
      <c r="L3437" s="22">
        <v>111</v>
      </c>
      <c r="M3437" s="24">
        <v>110</v>
      </c>
      <c r="N3437" s="24">
        <v>69.2</v>
      </c>
      <c r="O3437" s="24">
        <v>118</v>
      </c>
      <c r="P3437" s="33">
        <f t="shared" si="70"/>
        <v>39.1</v>
      </c>
      <c r="Q3437" s="4">
        <v>49.6</v>
      </c>
    </row>
    <row r="3438" spans="1:22" x14ac:dyDescent="0.2">
      <c r="D3438" s="23" t="s">
        <v>678</v>
      </c>
      <c r="E3438" s="24" t="s">
        <v>24</v>
      </c>
      <c r="F3438" s="24"/>
      <c r="G3438" s="24"/>
      <c r="H3438" s="24"/>
      <c r="I3438" s="5"/>
      <c r="J3438" s="5"/>
      <c r="L3438" s="22">
        <v>97</v>
      </c>
      <c r="M3438" s="24">
        <v>97</v>
      </c>
      <c r="N3438" s="24">
        <v>70</v>
      </c>
      <c r="O3438" s="24">
        <v>123</v>
      </c>
      <c r="P3438" s="33">
        <f t="shared" si="70"/>
        <v>24.8</v>
      </c>
      <c r="Q3438" s="4">
        <v>51.9</v>
      </c>
    </row>
    <row r="3439" spans="1:22" x14ac:dyDescent="0.2">
      <c r="A3439">
        <v>1</v>
      </c>
      <c r="B3439">
        <v>1</v>
      </c>
      <c r="D3439" s="23" t="s">
        <v>705</v>
      </c>
      <c r="E3439" s="24" t="s">
        <v>24</v>
      </c>
      <c r="F3439" s="24">
        <v>123</v>
      </c>
      <c r="G3439" s="24">
        <v>123</v>
      </c>
      <c r="H3439" s="24"/>
      <c r="I3439" s="5">
        <v>-22</v>
      </c>
      <c r="J3439" s="5"/>
      <c r="L3439" s="34"/>
      <c r="M3439" s="24"/>
      <c r="N3439" s="24"/>
      <c r="O3439" s="24"/>
      <c r="P3439" s="33"/>
      <c r="Q3439" s="4"/>
      <c r="T3439" s="24" t="s">
        <v>353</v>
      </c>
      <c r="U3439" s="24" t="s">
        <v>382</v>
      </c>
      <c r="V3439" t="s">
        <v>356</v>
      </c>
    </row>
    <row r="3440" spans="1:22" x14ac:dyDescent="0.2">
      <c r="A3440">
        <v>2</v>
      </c>
      <c r="B3440">
        <v>2</v>
      </c>
      <c r="D3440" s="23" t="s">
        <v>741</v>
      </c>
      <c r="E3440" s="24" t="s">
        <v>24</v>
      </c>
      <c r="F3440" s="24">
        <v>100</v>
      </c>
      <c r="G3440" s="24">
        <v>100</v>
      </c>
      <c r="H3440" s="24"/>
      <c r="I3440" s="5">
        <v>-3</v>
      </c>
      <c r="J3440" s="5"/>
      <c r="L3440" s="36"/>
      <c r="M3440" s="24"/>
      <c r="N3440" s="24"/>
      <c r="O3440" s="24"/>
      <c r="P3440" s="33"/>
      <c r="Q3440" s="4"/>
      <c r="T3440" s="24" t="s">
        <v>344</v>
      </c>
      <c r="U3440" s="24" t="s">
        <v>434</v>
      </c>
      <c r="V3440" s="24"/>
    </row>
    <row r="3441" spans="1:22" x14ac:dyDescent="0.2">
      <c r="A3441">
        <v>3</v>
      </c>
      <c r="B3441">
        <v>3</v>
      </c>
      <c r="D3441" s="23" t="s">
        <v>752</v>
      </c>
      <c r="E3441" s="24" t="s">
        <v>461</v>
      </c>
      <c r="F3441" s="24">
        <v>119</v>
      </c>
      <c r="G3441" s="24">
        <v>119</v>
      </c>
      <c r="H3441" s="24"/>
      <c r="I3441" s="5">
        <v>-19</v>
      </c>
      <c r="J3441" s="5"/>
      <c r="L3441" s="36"/>
      <c r="M3441" s="24"/>
      <c r="N3441" s="24"/>
      <c r="O3441" s="24"/>
      <c r="P3441" s="33"/>
      <c r="Q3441" s="4"/>
      <c r="T3441" s="24" t="s">
        <v>375</v>
      </c>
      <c r="U3441" s="24" t="s">
        <v>351</v>
      </c>
      <c r="V3441" s="24" t="s">
        <v>346</v>
      </c>
    </row>
    <row r="3442" spans="1:22" x14ac:dyDescent="0.2">
      <c r="A3442">
        <v>4</v>
      </c>
      <c r="B3442">
        <v>4</v>
      </c>
      <c r="D3442" s="23" t="s">
        <v>771</v>
      </c>
      <c r="E3442" s="24" t="s">
        <v>24</v>
      </c>
      <c r="F3442" s="24">
        <v>115</v>
      </c>
      <c r="G3442" s="24">
        <v>115</v>
      </c>
      <c r="H3442" s="24"/>
      <c r="I3442" s="5">
        <v>-22</v>
      </c>
      <c r="J3442" s="5"/>
      <c r="L3442" s="24"/>
      <c r="M3442" s="24"/>
      <c r="N3442" s="24"/>
      <c r="O3442" s="24"/>
      <c r="P3442" s="33"/>
      <c r="Q3442" s="24"/>
      <c r="T3442" s="24" t="s">
        <v>581</v>
      </c>
      <c r="U3442" s="24" t="s">
        <v>743</v>
      </c>
      <c r="V3442" s="24" t="s">
        <v>744</v>
      </c>
    </row>
    <row r="3443" spans="1:22" x14ac:dyDescent="0.2">
      <c r="A3443">
        <v>5</v>
      </c>
      <c r="B3443">
        <v>5</v>
      </c>
      <c r="D3443" s="23" t="s">
        <v>781</v>
      </c>
      <c r="E3443" s="24" t="s">
        <v>24</v>
      </c>
      <c r="F3443" s="24">
        <v>121</v>
      </c>
      <c r="G3443" s="24">
        <v>121</v>
      </c>
      <c r="H3443" s="24"/>
      <c r="I3443" s="5">
        <v>-22</v>
      </c>
      <c r="J3443" s="5"/>
      <c r="K3443" s="13" t="s">
        <v>783</v>
      </c>
      <c r="L3443" s="22"/>
      <c r="M3443" s="24"/>
      <c r="N3443" s="24"/>
      <c r="O3443" s="24"/>
      <c r="P3443" s="33"/>
      <c r="Q3443" s="4"/>
      <c r="T3443" s="24" t="s">
        <v>551</v>
      </c>
      <c r="U3443" s="24" t="s">
        <v>784</v>
      </c>
      <c r="V3443" s="24"/>
    </row>
    <row r="3444" spans="1:22" x14ac:dyDescent="0.2">
      <c r="A3444">
        <v>6</v>
      </c>
      <c r="B3444">
        <v>6</v>
      </c>
      <c r="D3444" s="23" t="s">
        <v>811</v>
      </c>
      <c r="E3444" s="24" t="s">
        <v>24</v>
      </c>
      <c r="F3444" s="24">
        <v>125</v>
      </c>
      <c r="G3444" s="24">
        <v>125</v>
      </c>
      <c r="H3444" s="24"/>
      <c r="I3444" s="5">
        <v>-22</v>
      </c>
      <c r="J3444" s="5"/>
      <c r="L3444" s="22"/>
      <c r="M3444" s="24"/>
      <c r="N3444" s="24"/>
      <c r="O3444" s="24"/>
      <c r="P3444" s="33"/>
      <c r="Q3444" s="4"/>
      <c r="T3444" s="24" t="s">
        <v>398</v>
      </c>
      <c r="U3444" s="24" t="s">
        <v>343</v>
      </c>
      <c r="V3444" s="24" t="s">
        <v>342</v>
      </c>
    </row>
    <row r="3445" spans="1:22" x14ac:dyDescent="0.2">
      <c r="A3445">
        <v>7</v>
      </c>
      <c r="B3445">
        <v>7</v>
      </c>
      <c r="C3445">
        <v>1</v>
      </c>
      <c r="D3445" s="23" t="s">
        <v>847</v>
      </c>
      <c r="E3445" s="24" t="s">
        <v>848</v>
      </c>
      <c r="F3445" s="24">
        <v>117</v>
      </c>
      <c r="G3445" s="24">
        <v>114</v>
      </c>
      <c r="H3445" s="24">
        <v>95</v>
      </c>
      <c r="I3445" s="5">
        <v>-22</v>
      </c>
      <c r="J3445" s="5"/>
      <c r="L3445" s="22">
        <v>117</v>
      </c>
      <c r="M3445" s="24">
        <v>114</v>
      </c>
      <c r="N3445" s="24">
        <v>69.3</v>
      </c>
      <c r="O3445" s="24">
        <v>123</v>
      </c>
      <c r="P3445" s="33">
        <f t="shared" ref="P3445:P3451" si="71">ROUND(((M3445-N3445)*113/O3445),1)</f>
        <v>41.1</v>
      </c>
      <c r="Q3445" s="4"/>
      <c r="T3445" s="24" t="s">
        <v>380</v>
      </c>
      <c r="U3445" s="24" t="s">
        <v>706</v>
      </c>
      <c r="V3445" s="24" t="s">
        <v>738</v>
      </c>
    </row>
    <row r="3446" spans="1:22" x14ac:dyDescent="0.2">
      <c r="A3446">
        <v>8</v>
      </c>
      <c r="B3446">
        <v>8</v>
      </c>
      <c r="C3446">
        <v>2</v>
      </c>
      <c r="D3446" s="23" t="s">
        <v>853</v>
      </c>
      <c r="E3446" s="24" t="s">
        <v>23</v>
      </c>
      <c r="F3446" s="24">
        <v>112</v>
      </c>
      <c r="G3446" s="24">
        <v>108</v>
      </c>
      <c r="H3446" s="24">
        <v>89</v>
      </c>
      <c r="I3446" s="5">
        <v>-23</v>
      </c>
      <c r="J3446" s="5"/>
      <c r="L3446" s="22">
        <v>112</v>
      </c>
      <c r="M3446" s="24">
        <v>108</v>
      </c>
      <c r="N3446" s="24">
        <v>68.900000000000006</v>
      </c>
      <c r="O3446" s="24">
        <v>126</v>
      </c>
      <c r="P3446" s="33">
        <f t="shared" si="71"/>
        <v>35.1</v>
      </c>
      <c r="Q3446" s="24"/>
      <c r="T3446" s="24" t="s">
        <v>721</v>
      </c>
      <c r="U3446" s="24" t="s">
        <v>370</v>
      </c>
      <c r="V3446" s="24" t="s">
        <v>817</v>
      </c>
    </row>
    <row r="3447" spans="1:22" x14ac:dyDescent="0.2">
      <c r="A3447">
        <v>9</v>
      </c>
      <c r="B3447">
        <v>9</v>
      </c>
      <c r="C3447">
        <v>3</v>
      </c>
      <c r="D3447" s="23" t="s">
        <v>922</v>
      </c>
      <c r="E3447" s="24" t="s">
        <v>23</v>
      </c>
      <c r="F3447" s="24">
        <v>122</v>
      </c>
      <c r="G3447" s="24">
        <v>114</v>
      </c>
      <c r="H3447" s="24">
        <v>99</v>
      </c>
      <c r="I3447" s="5">
        <v>-23</v>
      </c>
      <c r="J3447" s="5"/>
      <c r="K3447" s="13" t="s">
        <v>923</v>
      </c>
      <c r="L3447" s="22">
        <v>122</v>
      </c>
      <c r="M3447" s="24">
        <v>114</v>
      </c>
      <c r="N3447" s="24">
        <v>68.900000000000006</v>
      </c>
      <c r="O3447" s="24">
        <v>126</v>
      </c>
      <c r="P3447" s="33">
        <f t="shared" si="71"/>
        <v>40.4</v>
      </c>
      <c r="Q3447" s="24"/>
      <c r="T3447" s="24" t="s">
        <v>782</v>
      </c>
      <c r="U3447" s="24" t="s">
        <v>897</v>
      </c>
      <c r="V3447" s="24" t="s">
        <v>348</v>
      </c>
    </row>
    <row r="3448" spans="1:22" x14ac:dyDescent="0.2">
      <c r="A3448">
        <v>10</v>
      </c>
      <c r="B3448">
        <v>10</v>
      </c>
      <c r="C3448">
        <v>4</v>
      </c>
      <c r="D3448" s="23" t="s">
        <v>941</v>
      </c>
      <c r="E3448" s="24" t="s">
        <v>492</v>
      </c>
      <c r="F3448" s="24">
        <v>128</v>
      </c>
      <c r="G3448" s="24">
        <v>120</v>
      </c>
      <c r="H3448" s="24">
        <v>106</v>
      </c>
      <c r="I3448" s="5">
        <v>-22</v>
      </c>
      <c r="J3448" s="5"/>
      <c r="K3448" s="29" t="s">
        <v>974</v>
      </c>
      <c r="L3448" s="22">
        <v>128</v>
      </c>
      <c r="M3448" s="24">
        <v>120</v>
      </c>
      <c r="N3448" s="24">
        <v>69.2</v>
      </c>
      <c r="O3448" s="24">
        <v>118</v>
      </c>
      <c r="P3448" s="33">
        <f t="shared" si="71"/>
        <v>48.6</v>
      </c>
      <c r="Q3448" s="24"/>
      <c r="T3448" s="24" t="s">
        <v>372</v>
      </c>
      <c r="U3448" s="24" t="s">
        <v>401</v>
      </c>
      <c r="V3448" s="24" t="s">
        <v>707</v>
      </c>
    </row>
    <row r="3449" spans="1:22" x14ac:dyDescent="0.2">
      <c r="A3449">
        <v>11</v>
      </c>
      <c r="B3449">
        <v>11</v>
      </c>
      <c r="C3449">
        <v>5</v>
      </c>
      <c r="D3449" s="23" t="s">
        <v>978</v>
      </c>
      <c r="E3449" s="24" t="s">
        <v>461</v>
      </c>
      <c r="F3449" s="24">
        <v>122</v>
      </c>
      <c r="G3449" s="24">
        <v>119</v>
      </c>
      <c r="H3449" s="24">
        <v>99</v>
      </c>
      <c r="I3449" s="5">
        <v>-19</v>
      </c>
      <c r="J3449" s="5"/>
      <c r="L3449" s="22">
        <v>122</v>
      </c>
      <c r="M3449" s="24">
        <v>119</v>
      </c>
      <c r="N3449" s="24">
        <v>69.599999999999994</v>
      </c>
      <c r="O3449" s="24">
        <v>124</v>
      </c>
      <c r="P3449" s="33">
        <f t="shared" si="71"/>
        <v>45</v>
      </c>
      <c r="Q3449" s="24"/>
      <c r="T3449" s="24" t="s">
        <v>580</v>
      </c>
      <c r="U3449" s="24" t="s">
        <v>745</v>
      </c>
    </row>
    <row r="3450" spans="1:22" x14ac:dyDescent="0.2">
      <c r="A3450">
        <v>12</v>
      </c>
      <c r="B3450">
        <v>12</v>
      </c>
      <c r="D3450" s="22" t="s">
        <v>982</v>
      </c>
      <c r="E3450" s="24" t="s">
        <v>24</v>
      </c>
      <c r="F3450" s="24" t="s">
        <v>605</v>
      </c>
      <c r="G3450" s="24"/>
      <c r="H3450" s="24"/>
      <c r="I3450" s="5">
        <v>-23</v>
      </c>
      <c r="J3450" s="5"/>
      <c r="L3450" s="36"/>
      <c r="M3450" s="24"/>
      <c r="N3450" s="24"/>
      <c r="O3450" s="24"/>
      <c r="P3450" s="33"/>
      <c r="Q3450" s="24"/>
      <c r="T3450" s="24" t="s">
        <v>350</v>
      </c>
      <c r="U3450" s="24" t="s">
        <v>465</v>
      </c>
      <c r="V3450" t="s">
        <v>397</v>
      </c>
    </row>
    <row r="3451" spans="1:22" x14ac:dyDescent="0.2">
      <c r="A3451">
        <v>13</v>
      </c>
      <c r="B3451">
        <v>13</v>
      </c>
      <c r="C3451">
        <v>6</v>
      </c>
      <c r="D3451" s="22" t="s">
        <v>976</v>
      </c>
      <c r="E3451" s="24" t="s">
        <v>184</v>
      </c>
      <c r="F3451" s="24">
        <v>120</v>
      </c>
      <c r="G3451" s="24">
        <v>113</v>
      </c>
      <c r="H3451" s="24">
        <v>97</v>
      </c>
      <c r="I3451" s="5">
        <v>-22</v>
      </c>
      <c r="J3451" s="5"/>
      <c r="K3451" s="15"/>
      <c r="L3451" s="34">
        <v>120</v>
      </c>
      <c r="M3451" s="18">
        <v>113</v>
      </c>
      <c r="N3451" s="4">
        <v>69.3</v>
      </c>
      <c r="O3451" s="18">
        <v>123</v>
      </c>
      <c r="P3451" s="33">
        <f t="shared" si="71"/>
        <v>40.1</v>
      </c>
      <c r="Q3451" s="24"/>
      <c r="T3451" s="24" t="s">
        <v>775</v>
      </c>
      <c r="U3451" s="24" t="s">
        <v>786</v>
      </c>
      <c r="V3451" t="s">
        <v>802</v>
      </c>
    </row>
    <row r="3452" spans="1:22" x14ac:dyDescent="0.2">
      <c r="A3452">
        <v>14</v>
      </c>
      <c r="B3452">
        <v>14</v>
      </c>
      <c r="C3452">
        <v>7</v>
      </c>
      <c r="D3452" s="22" t="s">
        <v>977</v>
      </c>
      <c r="E3452" s="24" t="s">
        <v>185</v>
      </c>
      <c r="F3452" s="24">
        <v>114</v>
      </c>
      <c r="G3452" s="24">
        <v>110</v>
      </c>
      <c r="H3452" s="24">
        <v>90</v>
      </c>
      <c r="I3452" s="5">
        <v>-23</v>
      </c>
      <c r="J3452" s="5"/>
      <c r="K3452" s="48"/>
      <c r="L3452" s="22">
        <v>114</v>
      </c>
      <c r="M3452" s="24">
        <v>110</v>
      </c>
      <c r="N3452" s="24">
        <v>69</v>
      </c>
      <c r="O3452" s="24">
        <v>123</v>
      </c>
      <c r="P3452" s="33">
        <f t="shared" ref="P3452:P3458" si="72">ROUND(((M3452-N3452)*113/O3452),1)</f>
        <v>37.700000000000003</v>
      </c>
      <c r="Q3452" s="24"/>
      <c r="T3452" s="24" t="s">
        <v>861</v>
      </c>
      <c r="U3452" s="24" t="s">
        <v>884</v>
      </c>
      <c r="V3452" t="s">
        <v>755</v>
      </c>
    </row>
    <row r="3453" spans="1:22" x14ac:dyDescent="0.2">
      <c r="A3453">
        <v>15</v>
      </c>
      <c r="B3453">
        <v>15</v>
      </c>
      <c r="C3453">
        <v>8</v>
      </c>
      <c r="D3453" s="22" t="s">
        <v>988</v>
      </c>
      <c r="E3453" s="24" t="s">
        <v>185</v>
      </c>
      <c r="F3453" s="24">
        <v>100</v>
      </c>
      <c r="G3453" s="24">
        <v>99</v>
      </c>
      <c r="H3453" s="24">
        <v>76</v>
      </c>
      <c r="I3453" s="5">
        <v>-1.45</v>
      </c>
      <c r="J3453" s="5"/>
      <c r="L3453" s="36">
        <v>100</v>
      </c>
      <c r="M3453" s="24">
        <v>99</v>
      </c>
      <c r="N3453" s="24">
        <v>69</v>
      </c>
      <c r="O3453" s="24">
        <v>123</v>
      </c>
      <c r="P3453" s="33">
        <f t="shared" si="72"/>
        <v>27.6</v>
      </c>
      <c r="Q3453" s="24"/>
      <c r="T3453" s="24" t="s">
        <v>1022</v>
      </c>
      <c r="U3453" s="24" t="s">
        <v>800</v>
      </c>
    </row>
    <row r="3454" spans="1:22" x14ac:dyDescent="0.2">
      <c r="A3454">
        <v>16</v>
      </c>
      <c r="B3454">
        <v>16</v>
      </c>
      <c r="C3454">
        <v>9</v>
      </c>
      <c r="D3454" s="22" t="s">
        <v>987</v>
      </c>
      <c r="E3454" s="24" t="s">
        <v>461</v>
      </c>
      <c r="F3454" s="24">
        <v>134</v>
      </c>
      <c r="G3454" s="24">
        <v>124</v>
      </c>
      <c r="H3454" s="24">
        <v>109</v>
      </c>
      <c r="I3454" s="5">
        <v>-22</v>
      </c>
      <c r="J3454" s="5"/>
      <c r="K3454" s="13" t="s">
        <v>1025</v>
      </c>
      <c r="L3454" s="36">
        <v>134</v>
      </c>
      <c r="M3454" s="24">
        <v>124</v>
      </c>
      <c r="N3454" s="24">
        <v>69.599999999999994</v>
      </c>
      <c r="O3454" s="24">
        <v>124</v>
      </c>
      <c r="P3454" s="33">
        <f t="shared" si="72"/>
        <v>49.6</v>
      </c>
      <c r="Q3454" s="24"/>
      <c r="T3454" s="24" t="s">
        <v>566</v>
      </c>
      <c r="U3454" s="24" t="s">
        <v>377</v>
      </c>
      <c r="V3454" t="s">
        <v>769</v>
      </c>
    </row>
    <row r="3455" spans="1:22" x14ac:dyDescent="0.2">
      <c r="A3455">
        <v>17</v>
      </c>
      <c r="B3455">
        <v>17</v>
      </c>
      <c r="C3455">
        <v>10</v>
      </c>
      <c r="D3455" s="22" t="s">
        <v>1026</v>
      </c>
      <c r="E3455" s="24" t="s">
        <v>492</v>
      </c>
      <c r="F3455" s="24">
        <v>109</v>
      </c>
      <c r="G3455" s="24">
        <v>107</v>
      </c>
      <c r="H3455" s="24">
        <v>84</v>
      </c>
      <c r="I3455" s="5">
        <v>-22</v>
      </c>
      <c r="J3455" s="5"/>
      <c r="L3455" s="36">
        <v>109</v>
      </c>
      <c r="M3455" s="24">
        <v>107</v>
      </c>
      <c r="N3455" s="24">
        <v>69.2</v>
      </c>
      <c r="O3455" s="24">
        <v>118</v>
      </c>
      <c r="P3455" s="33">
        <f t="shared" si="72"/>
        <v>36.200000000000003</v>
      </c>
      <c r="Q3455" s="24"/>
      <c r="T3455" s="24" t="s">
        <v>708</v>
      </c>
      <c r="U3455" s="24" t="s">
        <v>460</v>
      </c>
      <c r="V3455" s="24"/>
    </row>
    <row r="3456" spans="1:22" x14ac:dyDescent="0.2">
      <c r="A3456">
        <v>18</v>
      </c>
      <c r="B3456">
        <v>18</v>
      </c>
      <c r="C3456">
        <v>11</v>
      </c>
      <c r="D3456" s="22" t="s">
        <v>1263</v>
      </c>
      <c r="E3456" s="24" t="s">
        <v>26</v>
      </c>
      <c r="F3456" s="24">
        <v>102</v>
      </c>
      <c r="G3456" s="24">
        <v>102</v>
      </c>
      <c r="H3456" s="24">
        <v>72</v>
      </c>
      <c r="I3456" s="5">
        <v>1.1499999999999999</v>
      </c>
      <c r="J3456" s="5"/>
      <c r="L3456" s="18">
        <v>102</v>
      </c>
      <c r="M3456" s="24">
        <v>102</v>
      </c>
      <c r="N3456" s="24">
        <v>70.2</v>
      </c>
      <c r="O3456" s="24">
        <v>128</v>
      </c>
      <c r="P3456" s="33">
        <f t="shared" si="72"/>
        <v>28.1</v>
      </c>
      <c r="T3456" s="24" t="s">
        <v>961</v>
      </c>
      <c r="U3456" s="24" t="s">
        <v>863</v>
      </c>
      <c r="V3456" s="24"/>
    </row>
    <row r="3457" spans="1:22" x14ac:dyDescent="0.2">
      <c r="A3457">
        <v>19</v>
      </c>
      <c r="B3457">
        <v>19</v>
      </c>
      <c r="C3457">
        <v>12</v>
      </c>
      <c r="D3457" s="22" t="s">
        <v>1313</v>
      </c>
      <c r="E3457" s="24" t="s">
        <v>24</v>
      </c>
      <c r="F3457" s="24">
        <v>86</v>
      </c>
      <c r="G3457" s="24">
        <v>86</v>
      </c>
      <c r="H3457" s="24">
        <v>58</v>
      </c>
      <c r="I3457" s="5">
        <v>69.5</v>
      </c>
      <c r="J3457" s="5"/>
      <c r="K3457" s="29" t="s">
        <v>1318</v>
      </c>
      <c r="L3457" s="18">
        <v>86</v>
      </c>
      <c r="M3457" s="24">
        <v>86</v>
      </c>
      <c r="N3457" s="24">
        <v>70</v>
      </c>
      <c r="O3457" s="24">
        <v>123</v>
      </c>
      <c r="P3457" s="33">
        <f t="shared" si="72"/>
        <v>14.7</v>
      </c>
      <c r="T3457" s="24" t="s">
        <v>891</v>
      </c>
      <c r="U3457" s="24" t="s">
        <v>722</v>
      </c>
    </row>
    <row r="3458" spans="1:22" x14ac:dyDescent="0.2">
      <c r="A3458">
        <v>20</v>
      </c>
      <c r="B3458">
        <v>20</v>
      </c>
      <c r="C3458">
        <v>13</v>
      </c>
      <c r="D3458" s="22" t="s">
        <v>1332</v>
      </c>
      <c r="E3458" s="24" t="s">
        <v>23</v>
      </c>
      <c r="F3458" s="24">
        <v>109</v>
      </c>
      <c r="G3458" s="24">
        <v>104</v>
      </c>
      <c r="H3458" s="24">
        <v>80</v>
      </c>
      <c r="I3458" s="5">
        <v>-22</v>
      </c>
      <c r="J3458" s="5"/>
      <c r="L3458" s="18">
        <v>109</v>
      </c>
      <c r="M3458" s="24">
        <v>104</v>
      </c>
      <c r="N3458" s="24">
        <v>68.900000000000006</v>
      </c>
      <c r="O3458" s="24">
        <v>126</v>
      </c>
      <c r="P3458" s="33">
        <f t="shared" si="72"/>
        <v>31.5</v>
      </c>
      <c r="T3458" s="24" t="s">
        <v>1135</v>
      </c>
      <c r="U3458" s="24" t="s">
        <v>385</v>
      </c>
      <c r="V3458" t="s">
        <v>441</v>
      </c>
    </row>
    <row r="3459" spans="1:22" x14ac:dyDescent="0.2">
      <c r="D3459" s="23"/>
      <c r="E3459" s="24"/>
      <c r="F3459" s="24"/>
      <c r="G3459" s="24"/>
      <c r="H3459" s="24"/>
      <c r="I3459" s="5"/>
      <c r="J3459" s="5"/>
      <c r="L3459" s="18"/>
      <c r="M3459" s="24"/>
      <c r="N3459" s="24"/>
      <c r="O3459" s="24"/>
      <c r="P3459" s="33"/>
    </row>
    <row r="3460" spans="1:22" x14ac:dyDescent="0.2">
      <c r="D3460" s="23"/>
      <c r="E3460" s="24"/>
      <c r="F3460" s="24"/>
      <c r="G3460" s="24"/>
      <c r="H3460" s="24"/>
      <c r="I3460" s="5"/>
      <c r="J3460" s="5"/>
      <c r="L3460" s="18"/>
      <c r="M3460" s="24"/>
      <c r="N3460" s="24"/>
      <c r="O3460" s="24"/>
      <c r="P3460" s="33"/>
    </row>
    <row r="3461" spans="1:22" x14ac:dyDescent="0.2">
      <c r="D3461" s="23"/>
      <c r="E3461" s="24"/>
      <c r="F3461" s="24"/>
      <c r="G3461" s="24"/>
      <c r="H3461" s="24"/>
      <c r="I3461" s="5"/>
      <c r="J3461" s="5"/>
      <c r="L3461" s="18"/>
      <c r="M3461" s="24"/>
      <c r="N3461" s="24"/>
      <c r="O3461" s="24"/>
      <c r="P3461" s="33"/>
    </row>
    <row r="3462" spans="1:22" x14ac:dyDescent="0.2">
      <c r="D3462" s="23"/>
      <c r="E3462" s="24"/>
      <c r="F3462" s="24"/>
      <c r="G3462" s="24"/>
      <c r="H3462" s="24"/>
      <c r="I3462" s="5"/>
      <c r="J3462" s="5"/>
      <c r="L3462" s="18"/>
      <c r="M3462" s="24"/>
      <c r="N3462" s="24"/>
      <c r="O3462" s="24"/>
      <c r="P3462" s="33"/>
    </row>
    <row r="3463" spans="1:22" x14ac:dyDescent="0.2">
      <c r="D3463" s="23"/>
      <c r="E3463" s="24"/>
      <c r="F3463" s="24"/>
      <c r="G3463" s="24"/>
      <c r="H3463" s="24"/>
      <c r="I3463" s="5"/>
      <c r="J3463" s="5"/>
      <c r="L3463" s="18"/>
      <c r="M3463" s="24"/>
      <c r="N3463" s="24"/>
      <c r="O3463" s="24"/>
      <c r="P3463" s="33"/>
    </row>
    <row r="3464" spans="1:22" x14ac:dyDescent="0.2">
      <c r="D3464" s="23"/>
      <c r="E3464" s="24"/>
      <c r="F3464" s="24"/>
      <c r="G3464" s="24"/>
      <c r="H3464" s="24"/>
      <c r="I3464" s="5"/>
      <c r="J3464" s="5"/>
      <c r="L3464" s="18"/>
      <c r="M3464" s="24"/>
      <c r="N3464" s="24"/>
      <c r="O3464" s="24"/>
      <c r="P3464" s="33"/>
    </row>
    <row r="3465" spans="1:22" x14ac:dyDescent="0.2">
      <c r="D3465" s="23"/>
      <c r="E3465" s="24"/>
      <c r="F3465" s="24"/>
      <c r="G3465" s="24"/>
      <c r="H3465" s="24"/>
      <c r="I3465" s="5"/>
      <c r="J3465" s="5"/>
      <c r="L3465" s="18"/>
      <c r="M3465" s="24"/>
      <c r="N3465" s="24"/>
      <c r="O3465" s="24"/>
      <c r="P3465" s="33"/>
    </row>
    <row r="3466" spans="1:22" x14ac:dyDescent="0.2">
      <c r="D3466" s="23"/>
      <c r="E3466" s="24"/>
      <c r="F3466" s="24"/>
      <c r="G3466" s="24"/>
      <c r="H3466" s="24"/>
      <c r="I3466" s="5"/>
      <c r="J3466" s="5"/>
      <c r="L3466" s="18"/>
      <c r="M3466" s="24"/>
      <c r="N3466" s="24"/>
      <c r="O3466" s="24"/>
      <c r="P3466" s="33"/>
    </row>
    <row r="3467" spans="1:22" x14ac:dyDescent="0.2">
      <c r="D3467" s="23"/>
      <c r="E3467" s="24"/>
      <c r="F3467" s="24"/>
      <c r="G3467" s="24"/>
      <c r="I3467" s="5"/>
      <c r="J3467" s="5"/>
    </row>
    <row r="3468" spans="1:22" x14ac:dyDescent="0.2">
      <c r="I3468" s="5"/>
      <c r="J3468" s="5"/>
    </row>
    <row r="3469" spans="1:22" x14ac:dyDescent="0.2">
      <c r="I3469" s="5"/>
      <c r="J3469" s="5"/>
    </row>
    <row r="3470" spans="1:22" x14ac:dyDescent="0.2">
      <c r="I3470" s="5"/>
      <c r="J3470" s="5"/>
    </row>
    <row r="3471" spans="1:22" x14ac:dyDescent="0.2">
      <c r="I3471" s="5"/>
      <c r="J3471" s="5"/>
    </row>
    <row r="3472" spans="1:22" x14ac:dyDescent="0.2">
      <c r="I3472" s="5"/>
      <c r="J3472" s="5"/>
    </row>
    <row r="3473" spans="9:10" x14ac:dyDescent="0.2">
      <c r="I3473" s="5"/>
      <c r="J3473" s="5"/>
    </row>
    <row r="3474" spans="9:10" x14ac:dyDescent="0.2">
      <c r="I3474" s="5"/>
      <c r="J3474" s="5"/>
    </row>
    <row r="3475" spans="9:10" x14ac:dyDescent="0.2">
      <c r="I3475" s="5"/>
      <c r="J3475" s="5"/>
    </row>
    <row r="3476" spans="9:10" x14ac:dyDescent="0.2">
      <c r="I3476" s="5"/>
      <c r="J3476" s="5"/>
    </row>
    <row r="3477" spans="9:10" x14ac:dyDescent="0.2">
      <c r="I3477" s="5"/>
      <c r="J3477" s="5"/>
    </row>
    <row r="3478" spans="9:10" x14ac:dyDescent="0.2">
      <c r="I3478" s="5"/>
      <c r="J3478" s="5"/>
    </row>
    <row r="3479" spans="9:10" x14ac:dyDescent="0.2">
      <c r="I3479" s="5"/>
      <c r="J3479" s="5"/>
    </row>
    <row r="3480" spans="9:10" x14ac:dyDescent="0.2">
      <c r="I3480" s="5"/>
      <c r="J3480" s="5"/>
    </row>
    <row r="3481" spans="9:10" x14ac:dyDescent="0.2">
      <c r="I3481" s="5"/>
      <c r="J3481" s="5"/>
    </row>
    <row r="3482" spans="9:10" x14ac:dyDescent="0.2">
      <c r="I3482" s="5"/>
      <c r="J3482" s="5"/>
    </row>
    <row r="3483" spans="9:10" x14ac:dyDescent="0.2">
      <c r="I3483" s="5"/>
      <c r="J3483" s="5"/>
    </row>
    <row r="3484" spans="9:10" x14ac:dyDescent="0.2">
      <c r="I3484" s="5"/>
      <c r="J3484" s="5"/>
    </row>
    <row r="3485" spans="9:10" x14ac:dyDescent="0.2">
      <c r="I3485" s="5"/>
      <c r="J3485" s="5"/>
    </row>
    <row r="3486" spans="9:10" x14ac:dyDescent="0.2">
      <c r="I3486" s="5"/>
      <c r="J3486" s="5"/>
    </row>
    <row r="3487" spans="9:10" x14ac:dyDescent="0.2">
      <c r="I3487" s="5"/>
      <c r="J3487" s="5"/>
    </row>
    <row r="3488" spans="9:10" x14ac:dyDescent="0.2">
      <c r="I3488" s="5"/>
      <c r="J3488" s="5"/>
    </row>
    <row r="3489" spans="9:10" x14ac:dyDescent="0.2">
      <c r="I3489" s="5"/>
      <c r="J3489" s="5"/>
    </row>
    <row r="3490" spans="9:10" x14ac:dyDescent="0.2">
      <c r="I3490" s="5"/>
      <c r="J3490" s="5"/>
    </row>
    <row r="3491" spans="9:10" x14ac:dyDescent="0.2">
      <c r="I3491" s="5"/>
      <c r="J3491" s="5"/>
    </row>
    <row r="3492" spans="9:10" x14ac:dyDescent="0.2">
      <c r="I3492" s="5"/>
      <c r="J3492" s="5"/>
    </row>
    <row r="3493" spans="9:10" x14ac:dyDescent="0.2">
      <c r="I3493" s="5"/>
      <c r="J3493" s="5"/>
    </row>
    <row r="3494" spans="9:10" x14ac:dyDescent="0.2">
      <c r="I3494" s="5"/>
      <c r="J3494" s="5"/>
    </row>
    <row r="3495" spans="9:10" x14ac:dyDescent="0.2">
      <c r="I3495" s="5"/>
      <c r="J3495" s="5"/>
    </row>
    <row r="3496" spans="9:10" x14ac:dyDescent="0.2">
      <c r="I3496" s="5"/>
      <c r="J3496" s="5"/>
    </row>
    <row r="3497" spans="9:10" x14ac:dyDescent="0.2">
      <c r="I3497" s="5"/>
      <c r="J3497" s="5"/>
    </row>
    <row r="3498" spans="9:10" x14ac:dyDescent="0.2">
      <c r="I3498" s="5"/>
      <c r="J3498" s="5"/>
    </row>
    <row r="3499" spans="9:10" x14ac:dyDescent="0.2">
      <c r="I3499" s="5"/>
      <c r="J3499" s="5"/>
    </row>
    <row r="3500" spans="9:10" x14ac:dyDescent="0.2">
      <c r="I3500" s="5"/>
      <c r="J3500" s="5"/>
    </row>
    <row r="3501" spans="9:10" x14ac:dyDescent="0.2">
      <c r="I3501" s="5"/>
      <c r="J3501" s="5"/>
    </row>
    <row r="3502" spans="9:10" x14ac:dyDescent="0.2">
      <c r="I3502" s="5"/>
      <c r="J3502" s="5"/>
    </row>
    <row r="3503" spans="9:10" x14ac:dyDescent="0.2">
      <c r="I3503" s="5"/>
      <c r="J3503" s="5"/>
    </row>
    <row r="3504" spans="9:10" x14ac:dyDescent="0.2">
      <c r="I3504" s="5"/>
      <c r="J3504" s="5"/>
    </row>
    <row r="3505" spans="1:19" x14ac:dyDescent="0.2">
      <c r="I3505" s="5"/>
      <c r="J3505" s="5"/>
    </row>
    <row r="3506" spans="1:19" x14ac:dyDescent="0.2">
      <c r="I3506" s="5"/>
      <c r="J3506" s="5"/>
    </row>
    <row r="3507" spans="1:19" x14ac:dyDescent="0.2">
      <c r="I3507" s="5"/>
      <c r="J3507" s="5"/>
    </row>
    <row r="3508" spans="1:19" x14ac:dyDescent="0.2">
      <c r="I3508" s="5"/>
      <c r="J3508" s="5"/>
      <c r="P3508" s="4"/>
      <c r="Q3508" s="4"/>
    </row>
    <row r="3509" spans="1:19" x14ac:dyDescent="0.2">
      <c r="I3509" s="5"/>
      <c r="J3509" s="5"/>
    </row>
    <row r="3510" spans="1:19" x14ac:dyDescent="0.2">
      <c r="A3510">
        <f>COUNT(A3419:A3509)</f>
        <v>20</v>
      </c>
      <c r="B3510">
        <f>COUNT(B3419:B3509)</f>
        <v>20</v>
      </c>
      <c r="C3510">
        <f>COUNT(C3419:C3509)</f>
        <v>13</v>
      </c>
      <c r="F3510">
        <f>AVERAGE(F3419:F3509)</f>
        <v>114.63157894736842</v>
      </c>
      <c r="G3510">
        <f>AVERAGE(G3419:G3509)</f>
        <v>111.73684210526316</v>
      </c>
      <c r="H3510">
        <f>AVERAGE(H3419:H3509)</f>
        <v>88.769230769230774</v>
      </c>
      <c r="I3510" s="5">
        <f>SUM(I3416:I3509)</f>
        <v>-310.8</v>
      </c>
      <c r="J3510" s="4">
        <f>SUM(J3416:J3509)</f>
        <v>0</v>
      </c>
      <c r="P3510" s="4">
        <f>SUM(Q3419:Q3428)</f>
        <v>266.7</v>
      </c>
      <c r="Q3510" s="4">
        <f>(P3510*0.096)-0.05</f>
        <v>25.5532</v>
      </c>
    </row>
    <row r="3511" spans="1:19" ht="18" x14ac:dyDescent="0.25">
      <c r="A3511" s="3" t="s">
        <v>362</v>
      </c>
      <c r="C3511" s="11" t="s">
        <v>85</v>
      </c>
      <c r="D3511">
        <v>3484544</v>
      </c>
    </row>
    <row r="3512" spans="1:19" x14ac:dyDescent="0.2">
      <c r="A3512" t="s">
        <v>2</v>
      </c>
      <c r="D3512" s="4">
        <v>270.2</v>
      </c>
      <c r="E3512" t="s">
        <v>3</v>
      </c>
      <c r="F3512" s="4">
        <f>TRUNC(D3512*0.096,1)</f>
        <v>25.9</v>
      </c>
      <c r="H3512" s="4">
        <f>P3610</f>
        <v>293.09999999999997</v>
      </c>
      <c r="K3512" s="15"/>
    </row>
    <row r="3513" spans="1:19" x14ac:dyDescent="0.2">
      <c r="A3513" t="s">
        <v>4</v>
      </c>
      <c r="D3513" s="4">
        <v>293.10000000000002</v>
      </c>
      <c r="E3513" t="s">
        <v>5</v>
      </c>
      <c r="F3513" s="4">
        <f>TRUNC(D3513*0.096,1)</f>
        <v>28.1</v>
      </c>
    </row>
    <row r="3514" spans="1:19" x14ac:dyDescent="0.2">
      <c r="A3514" s="1" t="s">
        <v>9</v>
      </c>
      <c r="B3514" s="1" t="s">
        <v>6</v>
      </c>
      <c r="C3514" s="1" t="s">
        <v>7</v>
      </c>
      <c r="D3514" s="1" t="s">
        <v>10</v>
      </c>
      <c r="E3514" s="1" t="s">
        <v>11</v>
      </c>
      <c r="F3514" s="1" t="s">
        <v>12</v>
      </c>
      <c r="G3514" s="1" t="s">
        <v>13</v>
      </c>
      <c r="H3514" s="1" t="s">
        <v>7</v>
      </c>
      <c r="I3514" s="1" t="s">
        <v>14</v>
      </c>
      <c r="J3514" s="1" t="s">
        <v>258</v>
      </c>
      <c r="K3514" s="14" t="s">
        <v>125</v>
      </c>
      <c r="L3514" s="14" t="s">
        <v>12</v>
      </c>
      <c r="M3514" s="1" t="s">
        <v>13</v>
      </c>
      <c r="N3514" s="1" t="s">
        <v>15</v>
      </c>
      <c r="O3514" s="1" t="s">
        <v>16</v>
      </c>
      <c r="P3514" s="1" t="s">
        <v>18</v>
      </c>
      <c r="Q3514" s="1" t="s">
        <v>225</v>
      </c>
      <c r="R3514" s="1" t="s">
        <v>334</v>
      </c>
      <c r="S3514" s="1" t="s">
        <v>335</v>
      </c>
    </row>
    <row r="3516" spans="1:19" x14ac:dyDescent="0.2">
      <c r="D3516" s="2"/>
      <c r="E3516" t="s">
        <v>51</v>
      </c>
      <c r="I3516" s="5">
        <v>-12</v>
      </c>
      <c r="J3516" s="5"/>
      <c r="K3516" s="14"/>
      <c r="L3516" s="4"/>
    </row>
    <row r="3517" spans="1:19" x14ac:dyDescent="0.2">
      <c r="E3517" t="s">
        <v>21</v>
      </c>
      <c r="I3517" s="5">
        <v>-12</v>
      </c>
      <c r="J3517" s="5"/>
      <c r="L3517" s="4"/>
    </row>
    <row r="3518" spans="1:19" x14ac:dyDescent="0.2">
      <c r="D3518" s="2"/>
      <c r="E3518" t="s">
        <v>22</v>
      </c>
      <c r="I3518" s="5">
        <v>-15</v>
      </c>
      <c r="J3518" s="5"/>
    </row>
    <row r="3519" spans="1:19" x14ac:dyDescent="0.2">
      <c r="D3519" s="22" t="s">
        <v>574</v>
      </c>
      <c r="E3519" s="24" t="s">
        <v>99</v>
      </c>
      <c r="F3519" s="24"/>
      <c r="G3519" s="24"/>
      <c r="H3519" s="24"/>
      <c r="I3519" s="5"/>
      <c r="J3519" s="5"/>
      <c r="L3519" s="34">
        <v>119</v>
      </c>
      <c r="M3519" s="24">
        <v>118</v>
      </c>
      <c r="N3519" s="24">
        <v>71.099999999999994</v>
      </c>
      <c r="O3519" s="24">
        <v>131</v>
      </c>
      <c r="P3519" s="33">
        <f t="shared" ref="P3519:P3553" si="73">ROUND(((M3519-N3519)*113/O3519),1)</f>
        <v>40.5</v>
      </c>
      <c r="Q3519" s="32">
        <v>18.399999999999999</v>
      </c>
    </row>
    <row r="3520" spans="1:19" x14ac:dyDescent="0.2">
      <c r="D3520" s="22" t="s">
        <v>590</v>
      </c>
      <c r="E3520" s="24" t="s">
        <v>24</v>
      </c>
      <c r="F3520" s="24"/>
      <c r="G3520" s="24"/>
      <c r="H3520" s="24"/>
      <c r="I3520" s="5"/>
      <c r="J3520" s="4"/>
      <c r="L3520" s="34">
        <v>100</v>
      </c>
      <c r="M3520" s="24">
        <v>100</v>
      </c>
      <c r="N3520" s="24">
        <v>70</v>
      </c>
      <c r="O3520" s="24">
        <v>123</v>
      </c>
      <c r="P3520" s="33">
        <f t="shared" si="73"/>
        <v>27.6</v>
      </c>
      <c r="Q3520" s="4">
        <v>24.8</v>
      </c>
    </row>
    <row r="3521" spans="4:17" x14ac:dyDescent="0.2">
      <c r="D3521" s="22" t="s">
        <v>591</v>
      </c>
      <c r="E3521" s="24" t="s">
        <v>26</v>
      </c>
      <c r="F3521" s="24"/>
      <c r="G3521" s="24"/>
      <c r="H3521" s="24"/>
      <c r="I3521" s="5"/>
      <c r="J3521" s="4"/>
      <c r="K3521" s="29"/>
      <c r="L3521" s="34">
        <v>99</v>
      </c>
      <c r="M3521" s="24">
        <v>99</v>
      </c>
      <c r="N3521" s="24">
        <v>70.2</v>
      </c>
      <c r="O3521" s="24">
        <v>128</v>
      </c>
      <c r="P3521" s="33">
        <f t="shared" si="73"/>
        <v>25.4</v>
      </c>
      <c r="Q3521" s="4">
        <v>27.3</v>
      </c>
    </row>
    <row r="3522" spans="4:17" x14ac:dyDescent="0.2">
      <c r="D3522" s="22" t="s">
        <v>595</v>
      </c>
      <c r="E3522" s="24" t="s">
        <v>23</v>
      </c>
      <c r="F3522" s="24"/>
      <c r="G3522" s="24"/>
      <c r="H3522" s="24"/>
      <c r="I3522" s="5"/>
      <c r="J3522" s="5"/>
      <c r="K3522" s="29"/>
      <c r="L3522" s="34">
        <v>103</v>
      </c>
      <c r="M3522" s="24">
        <v>103</v>
      </c>
      <c r="N3522" s="24">
        <v>68.900000000000006</v>
      </c>
      <c r="O3522" s="24">
        <v>120</v>
      </c>
      <c r="P3522" s="33">
        <f t="shared" si="73"/>
        <v>32.1</v>
      </c>
      <c r="Q3522" s="4">
        <v>30.7</v>
      </c>
    </row>
    <row r="3523" spans="4:17" x14ac:dyDescent="0.2">
      <c r="D3523" s="22" t="s">
        <v>602</v>
      </c>
      <c r="E3523" s="24" t="s">
        <v>492</v>
      </c>
      <c r="F3523" s="24"/>
      <c r="G3523" s="24"/>
      <c r="H3523" s="24"/>
      <c r="I3523" s="5"/>
      <c r="J3523" s="5"/>
      <c r="K3523" s="29"/>
      <c r="L3523" s="34">
        <v>110</v>
      </c>
      <c r="M3523" s="24">
        <v>109</v>
      </c>
      <c r="N3523" s="24">
        <v>69.2</v>
      </c>
      <c r="O3523" s="24">
        <v>118</v>
      </c>
      <c r="P3523" s="33">
        <f t="shared" si="73"/>
        <v>38.1</v>
      </c>
      <c r="Q3523" s="4">
        <v>30.9</v>
      </c>
    </row>
    <row r="3524" spans="4:17" x14ac:dyDescent="0.2">
      <c r="D3524" s="22" t="s">
        <v>603</v>
      </c>
      <c r="E3524" s="24" t="s">
        <v>24</v>
      </c>
      <c r="F3524" s="24"/>
      <c r="G3524" s="24"/>
      <c r="H3524" s="24"/>
      <c r="I3524" s="5"/>
      <c r="J3524" s="5"/>
      <c r="L3524" s="34">
        <v>96</v>
      </c>
      <c r="M3524" s="24">
        <v>96</v>
      </c>
      <c r="N3524" s="24">
        <v>70</v>
      </c>
      <c r="O3524" s="24">
        <v>123</v>
      </c>
      <c r="P3524" s="33">
        <f t="shared" si="73"/>
        <v>23.9</v>
      </c>
      <c r="Q3524" s="32">
        <v>31.2</v>
      </c>
    </row>
    <row r="3525" spans="4:17" x14ac:dyDescent="0.2">
      <c r="D3525" s="22" t="s">
        <v>604</v>
      </c>
      <c r="E3525" s="24" t="s">
        <v>473</v>
      </c>
      <c r="F3525" s="24"/>
      <c r="G3525" s="24"/>
      <c r="H3525" s="24"/>
      <c r="I3525" s="5"/>
      <c r="J3525" s="5"/>
      <c r="L3525" s="34">
        <v>107</v>
      </c>
      <c r="M3525" s="24">
        <v>106</v>
      </c>
      <c r="N3525" s="24">
        <v>71.599999999999994</v>
      </c>
      <c r="O3525" s="24">
        <v>130</v>
      </c>
      <c r="P3525" s="33">
        <f t="shared" si="73"/>
        <v>29.9</v>
      </c>
      <c r="Q3525" s="4">
        <v>31.4</v>
      </c>
    </row>
    <row r="3526" spans="4:17" x14ac:dyDescent="0.2">
      <c r="D3526" s="22" t="s">
        <v>611</v>
      </c>
      <c r="E3526" s="24" t="s">
        <v>492</v>
      </c>
      <c r="F3526" s="24"/>
      <c r="G3526" s="24"/>
      <c r="H3526" s="24"/>
      <c r="I3526" s="5"/>
      <c r="J3526" s="5"/>
      <c r="L3526" s="34">
        <v>105</v>
      </c>
      <c r="M3526" s="24">
        <v>104</v>
      </c>
      <c r="N3526" s="24">
        <v>69.2</v>
      </c>
      <c r="O3526" s="24">
        <v>118</v>
      </c>
      <c r="P3526" s="33">
        <f t="shared" si="73"/>
        <v>33.299999999999997</v>
      </c>
      <c r="Q3526" s="4">
        <v>32.299999999999997</v>
      </c>
    </row>
    <row r="3527" spans="4:17" x14ac:dyDescent="0.2">
      <c r="D3527" s="22" t="s">
        <v>613</v>
      </c>
      <c r="E3527" s="24" t="s">
        <v>26</v>
      </c>
      <c r="F3527" s="24"/>
      <c r="G3527" s="24"/>
      <c r="H3527" s="24"/>
      <c r="I3527" s="5"/>
      <c r="J3527" s="5"/>
      <c r="L3527" s="18">
        <v>106</v>
      </c>
      <c r="M3527" s="24">
        <v>106</v>
      </c>
      <c r="N3527" s="24">
        <v>70.2</v>
      </c>
      <c r="O3527" s="24">
        <v>128</v>
      </c>
      <c r="P3527" s="33">
        <f t="shared" si="73"/>
        <v>31.6</v>
      </c>
      <c r="Q3527" s="4">
        <v>32.9</v>
      </c>
    </row>
    <row r="3528" spans="4:17" x14ac:dyDescent="0.2">
      <c r="D3528" s="22" t="s">
        <v>617</v>
      </c>
      <c r="E3528" s="24" t="s">
        <v>30</v>
      </c>
      <c r="F3528" s="24"/>
      <c r="G3528" s="24"/>
      <c r="H3528" s="24"/>
      <c r="I3528" s="5"/>
      <c r="J3528" s="4"/>
      <c r="L3528" s="36">
        <v>92</v>
      </c>
      <c r="M3528" s="24">
        <v>92</v>
      </c>
      <c r="N3528" s="24">
        <v>69.099999999999994</v>
      </c>
      <c r="O3528" s="24">
        <v>122</v>
      </c>
      <c r="P3528" s="33">
        <f t="shared" si="73"/>
        <v>21.2</v>
      </c>
      <c r="Q3528" s="4">
        <v>33.200000000000003</v>
      </c>
    </row>
    <row r="3529" spans="4:17" x14ac:dyDescent="0.2">
      <c r="D3529" s="22" t="s">
        <v>618</v>
      </c>
      <c r="E3529" s="24" t="s">
        <v>23</v>
      </c>
      <c r="F3529" s="24"/>
      <c r="G3529" s="24"/>
      <c r="H3529" s="24"/>
      <c r="I3529" s="5"/>
      <c r="J3529" s="5"/>
      <c r="K3529" s="29"/>
      <c r="L3529" s="36">
        <v>103</v>
      </c>
      <c r="M3529" s="24">
        <v>99</v>
      </c>
      <c r="N3529" s="24">
        <v>68.900000000000006</v>
      </c>
      <c r="O3529" s="24">
        <v>120</v>
      </c>
      <c r="P3529" s="33">
        <f t="shared" si="73"/>
        <v>28.3</v>
      </c>
      <c r="Q3529" s="32">
        <v>33.6</v>
      </c>
    </row>
    <row r="3530" spans="4:17" x14ac:dyDescent="0.2">
      <c r="D3530" s="22" t="s">
        <v>638</v>
      </c>
      <c r="E3530" s="24" t="s">
        <v>26</v>
      </c>
      <c r="F3530" s="24"/>
      <c r="G3530" s="24"/>
      <c r="H3530" s="24"/>
      <c r="I3530" s="5"/>
      <c r="J3530" s="5"/>
      <c r="L3530" s="36">
        <v>112</v>
      </c>
      <c r="M3530" s="24">
        <v>110</v>
      </c>
      <c r="N3530" s="24">
        <v>70.2</v>
      </c>
      <c r="O3530" s="24">
        <v>128</v>
      </c>
      <c r="P3530" s="33">
        <f t="shared" si="73"/>
        <v>35.1</v>
      </c>
      <c r="Q3530" s="4">
        <v>33.6</v>
      </c>
    </row>
    <row r="3531" spans="4:17" x14ac:dyDescent="0.2">
      <c r="D3531" s="22" t="s">
        <v>640</v>
      </c>
      <c r="E3531" s="24" t="s">
        <v>407</v>
      </c>
      <c r="F3531" s="24"/>
      <c r="G3531" s="24"/>
      <c r="H3531" s="24"/>
      <c r="I3531" s="5"/>
      <c r="J3531" s="5"/>
      <c r="L3531" s="34">
        <v>112</v>
      </c>
      <c r="M3531" s="24">
        <v>112</v>
      </c>
      <c r="N3531" s="24">
        <v>69.7</v>
      </c>
      <c r="O3531" s="24">
        <v>127</v>
      </c>
      <c r="P3531" s="33">
        <f t="shared" si="73"/>
        <v>37.6</v>
      </c>
      <c r="Q3531" s="4">
        <v>34.299999999999997</v>
      </c>
    </row>
    <row r="3532" spans="4:17" x14ac:dyDescent="0.2">
      <c r="D3532" s="22" t="s">
        <v>641</v>
      </c>
      <c r="E3532" s="24" t="s">
        <v>407</v>
      </c>
      <c r="F3532" s="24"/>
      <c r="G3532" s="24"/>
      <c r="H3532" s="24"/>
      <c r="I3532" s="5"/>
      <c r="J3532" s="5"/>
      <c r="L3532" s="34">
        <v>119</v>
      </c>
      <c r="M3532" s="24">
        <v>119</v>
      </c>
      <c r="N3532" s="24">
        <v>69.7</v>
      </c>
      <c r="O3532" s="24">
        <v>127</v>
      </c>
      <c r="P3532" s="33">
        <f t="shared" si="73"/>
        <v>43.9</v>
      </c>
      <c r="Q3532" s="4">
        <v>36.200000000000003</v>
      </c>
    </row>
    <row r="3533" spans="4:17" x14ac:dyDescent="0.2">
      <c r="D3533" s="22" t="s">
        <v>642</v>
      </c>
      <c r="E3533" s="24" t="s">
        <v>485</v>
      </c>
      <c r="F3533" s="24"/>
      <c r="G3533" s="24"/>
      <c r="H3533" s="24"/>
      <c r="I3533" s="5"/>
      <c r="J3533" s="4"/>
      <c r="L3533" s="36">
        <v>103</v>
      </c>
      <c r="M3533" s="24">
        <v>102</v>
      </c>
      <c r="N3533" s="24">
        <v>67.5</v>
      </c>
      <c r="O3533" s="24">
        <v>116</v>
      </c>
      <c r="P3533" s="33">
        <f t="shared" si="73"/>
        <v>33.6</v>
      </c>
      <c r="Q3533" s="4">
        <v>36.700000000000003</v>
      </c>
    </row>
    <row r="3534" spans="4:17" x14ac:dyDescent="0.2">
      <c r="D3534" s="22" t="s">
        <v>643</v>
      </c>
      <c r="E3534" s="24" t="s">
        <v>485</v>
      </c>
      <c r="F3534" s="24"/>
      <c r="G3534" s="24"/>
      <c r="H3534" s="24"/>
      <c r="I3534" s="5"/>
      <c r="J3534" s="4"/>
      <c r="L3534" s="34">
        <v>102</v>
      </c>
      <c r="M3534" s="24">
        <v>102</v>
      </c>
      <c r="N3534" s="24">
        <v>67.5</v>
      </c>
      <c r="O3534" s="24">
        <v>116</v>
      </c>
      <c r="P3534" s="33">
        <f t="shared" si="73"/>
        <v>33.6</v>
      </c>
      <c r="Q3534" s="4">
        <v>37.5</v>
      </c>
    </row>
    <row r="3535" spans="4:17" x14ac:dyDescent="0.2">
      <c r="D3535" s="22" t="s">
        <v>656</v>
      </c>
      <c r="E3535" s="24" t="s">
        <v>386</v>
      </c>
      <c r="F3535" s="24"/>
      <c r="G3535" s="24"/>
      <c r="H3535" s="24"/>
      <c r="I3535" s="5"/>
      <c r="J3535" s="5"/>
      <c r="K3535" s="29"/>
      <c r="L3535" s="36">
        <v>103</v>
      </c>
      <c r="M3535" s="24">
        <v>103</v>
      </c>
      <c r="N3535" s="24">
        <v>69</v>
      </c>
      <c r="O3535" s="24">
        <v>125</v>
      </c>
      <c r="P3535" s="33">
        <f t="shared" si="73"/>
        <v>30.7</v>
      </c>
      <c r="Q3535" s="4">
        <v>37.799999999999997</v>
      </c>
    </row>
    <row r="3536" spans="4:17" x14ac:dyDescent="0.2">
      <c r="D3536" s="22" t="s">
        <v>658</v>
      </c>
      <c r="E3536" s="24" t="s">
        <v>365</v>
      </c>
      <c r="F3536" s="24"/>
      <c r="G3536" s="24"/>
      <c r="H3536" s="24"/>
      <c r="I3536" s="5"/>
      <c r="J3536" s="5"/>
      <c r="L3536" s="18">
        <v>107</v>
      </c>
      <c r="M3536" s="24">
        <v>104</v>
      </c>
      <c r="N3536" s="24">
        <v>69.8</v>
      </c>
      <c r="O3536" s="24">
        <v>135</v>
      </c>
      <c r="P3536" s="33">
        <f t="shared" si="73"/>
        <v>28.6</v>
      </c>
      <c r="Q3536" s="32">
        <v>40.4</v>
      </c>
    </row>
    <row r="3537" spans="1:23" x14ac:dyDescent="0.2">
      <c r="D3537" s="22" t="s">
        <v>659</v>
      </c>
      <c r="E3537" s="24" t="s">
        <v>365</v>
      </c>
      <c r="F3537" s="24"/>
      <c r="G3537" s="24"/>
      <c r="H3537" s="24"/>
      <c r="I3537" s="5"/>
      <c r="J3537" s="4"/>
      <c r="K3537" s="29"/>
      <c r="L3537" s="18">
        <v>102</v>
      </c>
      <c r="M3537" s="24">
        <v>101</v>
      </c>
      <c r="N3537" s="24">
        <v>69.8</v>
      </c>
      <c r="O3537" s="24">
        <v>135</v>
      </c>
      <c r="P3537" s="4">
        <f t="shared" si="73"/>
        <v>26.1</v>
      </c>
      <c r="Q3537" s="4">
        <v>41.3</v>
      </c>
    </row>
    <row r="3538" spans="1:23" x14ac:dyDescent="0.2">
      <c r="D3538" s="22" t="s">
        <v>661</v>
      </c>
      <c r="E3538" s="24" t="s">
        <v>24</v>
      </c>
      <c r="F3538" s="24"/>
      <c r="G3538" s="24"/>
      <c r="H3538" s="24"/>
      <c r="I3538" s="5"/>
      <c r="J3538" s="4"/>
      <c r="K3538" s="29"/>
      <c r="L3538" s="18">
        <v>103</v>
      </c>
      <c r="M3538" s="24">
        <v>101</v>
      </c>
      <c r="N3538" s="24">
        <v>70</v>
      </c>
      <c r="O3538" s="24">
        <v>123</v>
      </c>
      <c r="P3538" s="4">
        <f t="shared" si="73"/>
        <v>28.5</v>
      </c>
      <c r="Q3538" s="4">
        <v>44.9</v>
      </c>
    </row>
    <row r="3539" spans="1:23" x14ac:dyDescent="0.2">
      <c r="A3539">
        <v>1</v>
      </c>
      <c r="B3539">
        <v>1</v>
      </c>
      <c r="D3539" s="22" t="s">
        <v>710</v>
      </c>
      <c r="E3539" s="24" t="s">
        <v>461</v>
      </c>
      <c r="F3539" s="24">
        <v>102</v>
      </c>
      <c r="G3539" s="24">
        <v>102</v>
      </c>
      <c r="H3539" s="24"/>
      <c r="I3539" s="5">
        <v>-7</v>
      </c>
      <c r="J3539" s="5"/>
      <c r="K3539" s="29"/>
      <c r="L3539" s="34"/>
      <c r="M3539" s="24"/>
      <c r="N3539" s="24"/>
      <c r="O3539" s="24"/>
      <c r="P3539" s="33"/>
      <c r="Q3539" s="4"/>
      <c r="T3539" s="24" t="s">
        <v>376</v>
      </c>
      <c r="U3539" s="24" t="s">
        <v>375</v>
      </c>
      <c r="V3539" s="24" t="s">
        <v>351</v>
      </c>
      <c r="W3539" s="24" t="s">
        <v>346</v>
      </c>
    </row>
    <row r="3540" spans="1:23" x14ac:dyDescent="0.2">
      <c r="A3540">
        <v>2</v>
      </c>
      <c r="B3540">
        <v>2</v>
      </c>
      <c r="C3540">
        <v>1</v>
      </c>
      <c r="D3540" s="22" t="s">
        <v>756</v>
      </c>
      <c r="E3540" s="24" t="s">
        <v>758</v>
      </c>
      <c r="F3540" s="24">
        <v>118</v>
      </c>
      <c r="G3540" s="24">
        <v>109</v>
      </c>
      <c r="H3540" s="24">
        <v>90</v>
      </c>
      <c r="I3540" s="5">
        <v>-9</v>
      </c>
      <c r="J3540" s="4"/>
      <c r="K3540" s="46" t="s">
        <v>760</v>
      </c>
      <c r="L3540" s="36">
        <v>118</v>
      </c>
      <c r="M3540" s="24">
        <v>109</v>
      </c>
      <c r="N3540" s="24">
        <v>69.3</v>
      </c>
      <c r="O3540" s="24">
        <v>120</v>
      </c>
      <c r="P3540" s="4">
        <f t="shared" si="73"/>
        <v>37.4</v>
      </c>
      <c r="Q3540" s="4"/>
      <c r="T3540" t="s">
        <v>342</v>
      </c>
      <c r="U3540" t="s">
        <v>357</v>
      </c>
    </row>
    <row r="3541" spans="1:23" x14ac:dyDescent="0.2">
      <c r="A3541">
        <v>3</v>
      </c>
      <c r="B3541">
        <v>3</v>
      </c>
      <c r="C3541">
        <v>2</v>
      </c>
      <c r="D3541" s="22" t="s">
        <v>757</v>
      </c>
      <c r="E3541" s="24" t="s">
        <v>759</v>
      </c>
      <c r="F3541" s="24">
        <v>114</v>
      </c>
      <c r="G3541" s="24">
        <v>108</v>
      </c>
      <c r="H3541" s="24">
        <v>85</v>
      </c>
      <c r="I3541" s="5">
        <v>-6.5</v>
      </c>
      <c r="J3541" s="4"/>
      <c r="K3541" s="29" t="s">
        <v>761</v>
      </c>
      <c r="L3541" s="36">
        <v>114</v>
      </c>
      <c r="M3541" s="24">
        <v>108</v>
      </c>
      <c r="N3541" s="24">
        <v>68.900000000000006</v>
      </c>
      <c r="O3541" s="24">
        <v>125</v>
      </c>
      <c r="P3541" s="4">
        <f t="shared" si="73"/>
        <v>35.299999999999997</v>
      </c>
      <c r="Q3541" s="4"/>
      <c r="S3541" s="4"/>
      <c r="T3541" t="s">
        <v>441</v>
      </c>
      <c r="U3541" t="s">
        <v>552</v>
      </c>
    </row>
    <row r="3542" spans="1:23" x14ac:dyDescent="0.2">
      <c r="A3542">
        <v>4</v>
      </c>
      <c r="B3542">
        <v>4</v>
      </c>
      <c r="C3542">
        <v>3</v>
      </c>
      <c r="D3542" s="22" t="s">
        <v>813</v>
      </c>
      <c r="E3542" s="24" t="s">
        <v>558</v>
      </c>
      <c r="F3542" s="24">
        <v>110</v>
      </c>
      <c r="G3542" s="24">
        <v>108</v>
      </c>
      <c r="H3542" s="24">
        <v>81</v>
      </c>
      <c r="I3542" s="5">
        <v>-19</v>
      </c>
      <c r="J3542" s="5"/>
      <c r="L3542" s="36">
        <v>110</v>
      </c>
      <c r="M3542" s="24">
        <v>108</v>
      </c>
      <c r="N3542" s="24">
        <v>67.599999999999994</v>
      </c>
      <c r="O3542" s="24">
        <v>125</v>
      </c>
      <c r="P3542" s="33">
        <f t="shared" si="73"/>
        <v>36.5</v>
      </c>
      <c r="Q3542" s="4"/>
      <c r="R3542" s="24"/>
      <c r="S3542" s="4"/>
      <c r="T3542" t="s">
        <v>372</v>
      </c>
      <c r="U3542" t="s">
        <v>700</v>
      </c>
      <c r="V3542" t="s">
        <v>356</v>
      </c>
    </row>
    <row r="3543" spans="1:23" x14ac:dyDescent="0.2">
      <c r="A3543">
        <v>5</v>
      </c>
      <c r="B3543">
        <v>5</v>
      </c>
      <c r="C3543">
        <v>4</v>
      </c>
      <c r="D3543" s="22" t="s">
        <v>822</v>
      </c>
      <c r="E3543" s="24" t="s">
        <v>827</v>
      </c>
      <c r="F3543" s="24">
        <v>123</v>
      </c>
      <c r="G3543" s="24">
        <v>120</v>
      </c>
      <c r="H3543" s="24">
        <v>94</v>
      </c>
      <c r="I3543" s="5">
        <v>-0.5</v>
      </c>
      <c r="J3543" s="5"/>
      <c r="L3543" s="36">
        <v>123</v>
      </c>
      <c r="M3543" s="24">
        <v>120</v>
      </c>
      <c r="N3543" s="24">
        <v>69.2</v>
      </c>
      <c r="O3543" s="24">
        <v>125</v>
      </c>
      <c r="P3543" s="33">
        <f t="shared" si="73"/>
        <v>45.9</v>
      </c>
      <c r="Q3543" s="4"/>
      <c r="R3543" s="24"/>
      <c r="S3543" s="4"/>
      <c r="T3543" t="s">
        <v>740</v>
      </c>
      <c r="U3543" t="s">
        <v>738</v>
      </c>
    </row>
    <row r="3544" spans="1:23" x14ac:dyDescent="0.2">
      <c r="A3544">
        <v>6</v>
      </c>
      <c r="B3544">
        <v>6</v>
      </c>
      <c r="C3544">
        <v>5</v>
      </c>
      <c r="D3544" s="22" t="s">
        <v>823</v>
      </c>
      <c r="E3544" s="24" t="s">
        <v>672</v>
      </c>
      <c r="F3544" s="24">
        <v>122</v>
      </c>
      <c r="G3544" s="24">
        <v>120</v>
      </c>
      <c r="H3544" s="24">
        <v>91</v>
      </c>
      <c r="I3544" s="5">
        <v>-20</v>
      </c>
      <c r="J3544" s="4"/>
      <c r="L3544" s="34">
        <v>122</v>
      </c>
      <c r="M3544" s="24">
        <v>120</v>
      </c>
      <c r="N3544" s="24">
        <v>71.3</v>
      </c>
      <c r="O3544" s="24">
        <v>132</v>
      </c>
      <c r="P3544" s="33">
        <f t="shared" si="73"/>
        <v>41.7</v>
      </c>
      <c r="Q3544" s="4"/>
      <c r="R3544" s="24"/>
      <c r="S3544" s="4"/>
      <c r="T3544" t="s">
        <v>739</v>
      </c>
    </row>
    <row r="3545" spans="1:23" x14ac:dyDescent="0.2">
      <c r="A3545">
        <v>7</v>
      </c>
      <c r="B3545">
        <v>7</v>
      </c>
      <c r="C3545">
        <v>6</v>
      </c>
      <c r="D3545" s="22" t="s">
        <v>824</v>
      </c>
      <c r="E3545" s="24" t="s">
        <v>677</v>
      </c>
      <c r="F3545" s="24">
        <v>114</v>
      </c>
      <c r="G3545" s="24">
        <v>113</v>
      </c>
      <c r="H3545" s="24">
        <v>85</v>
      </c>
      <c r="I3545" s="5">
        <v>-21</v>
      </c>
      <c r="J3545" s="5"/>
      <c r="L3545" s="34">
        <v>114</v>
      </c>
      <c r="M3545" s="24">
        <v>113</v>
      </c>
      <c r="N3545" s="24">
        <v>69.599999999999994</v>
      </c>
      <c r="O3545" s="24">
        <v>126</v>
      </c>
      <c r="P3545" s="33">
        <f t="shared" si="73"/>
        <v>38.9</v>
      </c>
      <c r="Q3545" s="24"/>
      <c r="R3545" s="24"/>
      <c r="S3545" s="4"/>
      <c r="T3545" t="s">
        <v>711</v>
      </c>
      <c r="U3545" t="s">
        <v>369</v>
      </c>
    </row>
    <row r="3546" spans="1:23" x14ac:dyDescent="0.2">
      <c r="A3546">
        <v>8</v>
      </c>
      <c r="B3546">
        <v>8</v>
      </c>
      <c r="C3546">
        <v>7</v>
      </c>
      <c r="D3546" s="22" t="s">
        <v>820</v>
      </c>
      <c r="E3546" s="24" t="s">
        <v>677</v>
      </c>
      <c r="F3546" s="24">
        <v>118</v>
      </c>
      <c r="G3546" s="24">
        <v>112</v>
      </c>
      <c r="H3546" s="24">
        <v>89</v>
      </c>
      <c r="I3546" s="5">
        <v>-21</v>
      </c>
      <c r="J3546" s="5"/>
      <c r="L3546" s="36">
        <v>118</v>
      </c>
      <c r="M3546" s="24">
        <v>112</v>
      </c>
      <c r="N3546" s="24">
        <v>69.599999999999994</v>
      </c>
      <c r="O3546" s="24">
        <v>126</v>
      </c>
      <c r="P3546" s="33">
        <f t="shared" si="73"/>
        <v>38</v>
      </c>
      <c r="Q3546" s="24"/>
      <c r="R3546" s="24"/>
      <c r="S3546" s="4"/>
      <c r="T3546" t="s">
        <v>374</v>
      </c>
      <c r="U3546" t="s">
        <v>347</v>
      </c>
    </row>
    <row r="3547" spans="1:23" x14ac:dyDescent="0.2">
      <c r="A3547">
        <v>9</v>
      </c>
      <c r="B3547">
        <v>9</v>
      </c>
      <c r="C3547">
        <v>8</v>
      </c>
      <c r="D3547" s="22" t="s">
        <v>825</v>
      </c>
      <c r="E3547" s="24" t="s">
        <v>672</v>
      </c>
      <c r="F3547" s="24">
        <v>134</v>
      </c>
      <c r="G3547" s="24">
        <v>126</v>
      </c>
      <c r="H3547" s="24">
        <v>103</v>
      </c>
      <c r="I3547" s="5">
        <v>-22</v>
      </c>
      <c r="J3547" s="5"/>
      <c r="L3547" s="36">
        <v>134</v>
      </c>
      <c r="M3547" s="24">
        <v>126</v>
      </c>
      <c r="N3547" s="24">
        <v>71.3</v>
      </c>
      <c r="O3547" s="24">
        <v>132</v>
      </c>
      <c r="P3547" s="33">
        <f t="shared" si="73"/>
        <v>46.8</v>
      </c>
      <c r="Q3547" s="24"/>
      <c r="R3547" s="24"/>
      <c r="S3547" s="4"/>
      <c r="T3547" s="24" t="s">
        <v>817</v>
      </c>
    </row>
    <row r="3548" spans="1:23" x14ac:dyDescent="0.2">
      <c r="A3548">
        <v>10</v>
      </c>
      <c r="B3548">
        <v>10</v>
      </c>
      <c r="C3548">
        <v>9</v>
      </c>
      <c r="D3548" s="22" t="s">
        <v>865</v>
      </c>
      <c r="E3548" s="24" t="s">
        <v>24</v>
      </c>
      <c r="F3548" s="24">
        <v>97</v>
      </c>
      <c r="G3548" s="24">
        <v>96</v>
      </c>
      <c r="H3548" s="24">
        <v>66</v>
      </c>
      <c r="I3548" s="5">
        <v>44</v>
      </c>
      <c r="J3548" s="4"/>
      <c r="K3548" s="13" t="s">
        <v>867</v>
      </c>
      <c r="L3548" s="34">
        <v>97</v>
      </c>
      <c r="M3548" s="24">
        <v>96</v>
      </c>
      <c r="N3548" s="24">
        <v>70</v>
      </c>
      <c r="O3548" s="24">
        <v>123</v>
      </c>
      <c r="P3548" s="33">
        <f t="shared" si="73"/>
        <v>23.9</v>
      </c>
      <c r="Q3548" s="24"/>
      <c r="R3548" s="24"/>
      <c r="S3548" s="4"/>
      <c r="T3548" s="24" t="s">
        <v>384</v>
      </c>
      <c r="U3548" t="s">
        <v>662</v>
      </c>
      <c r="V3548" t="s">
        <v>380</v>
      </c>
    </row>
    <row r="3549" spans="1:23" x14ac:dyDescent="0.2">
      <c r="A3549">
        <v>11</v>
      </c>
      <c r="B3549">
        <v>11</v>
      </c>
      <c r="C3549">
        <v>10</v>
      </c>
      <c r="D3549" s="22" t="s">
        <v>880</v>
      </c>
      <c r="E3549" s="24" t="s">
        <v>26</v>
      </c>
      <c r="F3549" s="24">
        <v>119</v>
      </c>
      <c r="G3549" s="24">
        <v>116</v>
      </c>
      <c r="H3549" s="24">
        <v>87</v>
      </c>
      <c r="I3549" s="5">
        <v>-22</v>
      </c>
      <c r="J3549" s="5"/>
      <c r="L3549" s="34">
        <v>119</v>
      </c>
      <c r="M3549" s="24">
        <v>116</v>
      </c>
      <c r="N3549" s="24">
        <v>70.2</v>
      </c>
      <c r="O3549" s="24">
        <v>128</v>
      </c>
      <c r="P3549" s="4">
        <f t="shared" si="73"/>
        <v>40.4</v>
      </c>
      <c r="Q3549" s="24"/>
      <c r="R3549" s="24"/>
      <c r="S3549" s="4"/>
      <c r="T3549" s="24" t="s">
        <v>350</v>
      </c>
      <c r="U3549" s="24" t="s">
        <v>775</v>
      </c>
      <c r="V3549" s="24" t="s">
        <v>699</v>
      </c>
    </row>
    <row r="3550" spans="1:23" x14ac:dyDescent="0.2">
      <c r="A3550">
        <v>12</v>
      </c>
      <c r="B3550">
        <v>12</v>
      </c>
      <c r="C3550">
        <v>11</v>
      </c>
      <c r="D3550" s="22" t="s">
        <v>906</v>
      </c>
      <c r="E3550" s="24" t="s">
        <v>23</v>
      </c>
      <c r="F3550" s="24">
        <v>121</v>
      </c>
      <c r="G3550" s="24">
        <v>119</v>
      </c>
      <c r="H3550" s="24">
        <v>89</v>
      </c>
      <c r="I3550" s="5">
        <v>-22</v>
      </c>
      <c r="J3550" s="5"/>
      <c r="L3550" s="34">
        <v>121</v>
      </c>
      <c r="M3550" s="24">
        <v>119</v>
      </c>
      <c r="N3550" s="24">
        <v>68.900000000000006</v>
      </c>
      <c r="O3550" s="24">
        <v>126</v>
      </c>
      <c r="P3550" s="33">
        <f t="shared" si="73"/>
        <v>44.9</v>
      </c>
      <c r="Q3550" s="24"/>
      <c r="R3550" s="24"/>
      <c r="S3550" s="4"/>
      <c r="T3550" s="24" t="s">
        <v>353</v>
      </c>
      <c r="U3550" s="24" t="s">
        <v>382</v>
      </c>
      <c r="V3550" t="s">
        <v>562</v>
      </c>
    </row>
    <row r="3551" spans="1:23" x14ac:dyDescent="0.2">
      <c r="A3551">
        <v>13</v>
      </c>
      <c r="B3551">
        <v>13</v>
      </c>
      <c r="C3551">
        <v>12</v>
      </c>
      <c r="D3551" s="22" t="s">
        <v>941</v>
      </c>
      <c r="E3551" s="24" t="s">
        <v>492</v>
      </c>
      <c r="F3551" s="24">
        <v>102</v>
      </c>
      <c r="G3551" s="24">
        <v>102</v>
      </c>
      <c r="H3551" s="24">
        <v>71</v>
      </c>
      <c r="I3551" s="5">
        <v>14.5</v>
      </c>
      <c r="J3551" s="4"/>
      <c r="K3551" s="13" t="s">
        <v>966</v>
      </c>
      <c r="L3551" s="34">
        <v>102</v>
      </c>
      <c r="M3551" s="24">
        <v>102</v>
      </c>
      <c r="N3551" s="24">
        <v>69.2</v>
      </c>
      <c r="O3551" s="24">
        <v>118</v>
      </c>
      <c r="P3551" s="33">
        <f t="shared" si="73"/>
        <v>31.4</v>
      </c>
      <c r="R3551" s="24"/>
      <c r="S3551" s="4"/>
      <c r="T3551" s="24" t="s">
        <v>378</v>
      </c>
      <c r="U3551" s="24" t="s">
        <v>965</v>
      </c>
      <c r="V3551" t="s">
        <v>434</v>
      </c>
    </row>
    <row r="3552" spans="1:23" ht="25.5" x14ac:dyDescent="0.2">
      <c r="A3552">
        <v>14</v>
      </c>
      <c r="B3552">
        <v>14</v>
      </c>
      <c r="C3552">
        <v>12</v>
      </c>
      <c r="D3552" s="22" t="s">
        <v>982</v>
      </c>
      <c r="E3552" s="24" t="s">
        <v>24</v>
      </c>
      <c r="F3552" s="24">
        <v>90</v>
      </c>
      <c r="G3552" s="24">
        <v>90</v>
      </c>
      <c r="H3552" s="24">
        <v>57</v>
      </c>
      <c r="I3552" s="5">
        <v>101</v>
      </c>
      <c r="J3552" s="5"/>
      <c r="K3552" s="46" t="s">
        <v>992</v>
      </c>
      <c r="L3552" s="36">
        <v>90</v>
      </c>
      <c r="M3552" s="24">
        <v>90</v>
      </c>
      <c r="N3552" s="24">
        <v>70</v>
      </c>
      <c r="O3552" s="24">
        <v>123</v>
      </c>
      <c r="P3552" s="33">
        <f t="shared" si="73"/>
        <v>18.399999999999999</v>
      </c>
      <c r="R3552" s="24"/>
      <c r="S3552" s="4"/>
      <c r="T3552" s="24" t="s">
        <v>377</v>
      </c>
      <c r="U3552" s="24" t="s">
        <v>861</v>
      </c>
      <c r="V3552" t="s">
        <v>706</v>
      </c>
    </row>
    <row r="3553" spans="1:23" x14ac:dyDescent="0.2">
      <c r="A3553">
        <v>15</v>
      </c>
      <c r="B3553">
        <v>15</v>
      </c>
      <c r="C3553">
        <v>13</v>
      </c>
      <c r="D3553" s="23" t="s">
        <v>979</v>
      </c>
      <c r="E3553" s="25" t="s">
        <v>985</v>
      </c>
      <c r="F3553" s="25">
        <v>112</v>
      </c>
      <c r="G3553" s="25">
        <v>111</v>
      </c>
      <c r="H3553" s="25">
        <v>77</v>
      </c>
      <c r="I3553" s="5">
        <v>25.25</v>
      </c>
      <c r="J3553" s="5"/>
      <c r="K3553" s="29"/>
      <c r="L3553" s="34">
        <v>112</v>
      </c>
      <c r="M3553" s="25">
        <v>111</v>
      </c>
      <c r="N3553" s="25">
        <v>71.8</v>
      </c>
      <c r="O3553" s="25">
        <v>132</v>
      </c>
      <c r="P3553" s="33">
        <f t="shared" si="73"/>
        <v>33.6</v>
      </c>
      <c r="R3553" s="24"/>
      <c r="S3553" s="4"/>
      <c r="T3553" s="24" t="s">
        <v>1002</v>
      </c>
      <c r="U3553" s="24" t="s">
        <v>750</v>
      </c>
    </row>
    <row r="3554" spans="1:23" x14ac:dyDescent="0.2">
      <c r="A3554">
        <v>16</v>
      </c>
      <c r="B3554">
        <v>16</v>
      </c>
      <c r="C3554">
        <v>14</v>
      </c>
      <c r="D3554" s="22" t="s">
        <v>977</v>
      </c>
      <c r="E3554" s="24" t="s">
        <v>185</v>
      </c>
      <c r="F3554" s="24">
        <v>103</v>
      </c>
      <c r="G3554" s="24">
        <v>103</v>
      </c>
      <c r="H3554" s="24">
        <v>73</v>
      </c>
      <c r="I3554" s="5">
        <v>-1</v>
      </c>
      <c r="J3554" s="5"/>
      <c r="K3554" s="48" t="s">
        <v>1009</v>
      </c>
      <c r="L3554" s="22">
        <v>103</v>
      </c>
      <c r="M3554" s="24">
        <v>103</v>
      </c>
      <c r="N3554" s="24">
        <v>69</v>
      </c>
      <c r="O3554" s="24">
        <v>123</v>
      </c>
      <c r="P3554" s="33">
        <f>ROUND(((M3554-N3554)*113/O3554),1)</f>
        <v>31.2</v>
      </c>
      <c r="R3554" s="24"/>
      <c r="S3554" s="4"/>
      <c r="T3554" s="24" t="s">
        <v>344</v>
      </c>
      <c r="U3554" s="24" t="s">
        <v>370</v>
      </c>
      <c r="V3554" t="s">
        <v>830</v>
      </c>
    </row>
    <row r="3555" spans="1:23" x14ac:dyDescent="0.2">
      <c r="A3555">
        <v>17</v>
      </c>
      <c r="B3555">
        <v>17</v>
      </c>
      <c r="C3555">
        <v>15</v>
      </c>
      <c r="D3555" s="22" t="s">
        <v>1043</v>
      </c>
      <c r="E3555" s="24" t="s">
        <v>26</v>
      </c>
      <c r="F3555" s="24">
        <v>105</v>
      </c>
      <c r="G3555" s="24">
        <v>105</v>
      </c>
      <c r="H3555" s="24">
        <v>74</v>
      </c>
      <c r="I3555" s="5">
        <v>9.9499999999999993</v>
      </c>
      <c r="J3555" s="5"/>
      <c r="K3555" s="29" t="s">
        <v>1051</v>
      </c>
      <c r="L3555" s="34">
        <v>105</v>
      </c>
      <c r="M3555" s="24">
        <v>105</v>
      </c>
      <c r="N3555" s="24">
        <v>70.2</v>
      </c>
      <c r="O3555" s="24">
        <v>128</v>
      </c>
      <c r="P3555" s="33">
        <f>ROUND(((M3555-N3555)*113/O3555),1)</f>
        <v>30.7</v>
      </c>
      <c r="R3555" s="24"/>
      <c r="S3555" s="4"/>
      <c r="T3555" s="24" t="s">
        <v>810</v>
      </c>
      <c r="U3555" s="24" t="s">
        <v>465</v>
      </c>
      <c r="V3555" s="24" t="s">
        <v>387</v>
      </c>
    </row>
    <row r="3556" spans="1:23" x14ac:dyDescent="0.2">
      <c r="A3556">
        <v>18</v>
      </c>
      <c r="B3556">
        <v>18</v>
      </c>
      <c r="C3556">
        <v>16</v>
      </c>
      <c r="D3556" s="22" t="s">
        <v>1097</v>
      </c>
      <c r="E3556" s="24" t="s">
        <v>1098</v>
      </c>
      <c r="F3556" s="24">
        <v>112</v>
      </c>
      <c r="G3556" s="24">
        <v>109</v>
      </c>
      <c r="H3556" s="24">
        <v>81</v>
      </c>
      <c r="I3556" s="5">
        <v>-11.5</v>
      </c>
      <c r="J3556" s="5"/>
      <c r="L3556" s="34">
        <v>112</v>
      </c>
      <c r="M3556" s="24">
        <v>109</v>
      </c>
      <c r="N3556" s="24">
        <v>71.400000000000006</v>
      </c>
      <c r="O3556" s="24">
        <v>129</v>
      </c>
      <c r="P3556" s="33">
        <f>ROUND(((M3556-N3556)*113/O3556),1)</f>
        <v>32.9</v>
      </c>
      <c r="R3556" s="24"/>
      <c r="S3556" s="4"/>
      <c r="T3556" s="24" t="s">
        <v>762</v>
      </c>
      <c r="U3556" s="24" t="s">
        <v>1100</v>
      </c>
      <c r="V3556" s="24"/>
    </row>
    <row r="3557" spans="1:23" x14ac:dyDescent="0.2">
      <c r="A3557">
        <v>19</v>
      </c>
      <c r="B3557">
        <v>19</v>
      </c>
      <c r="C3557">
        <v>17</v>
      </c>
      <c r="D3557" s="22" t="s">
        <v>1090</v>
      </c>
      <c r="E3557" s="24" t="s">
        <v>24</v>
      </c>
      <c r="F3557" s="24">
        <v>97</v>
      </c>
      <c r="G3557" s="24">
        <v>97</v>
      </c>
      <c r="H3557" s="24">
        <v>68</v>
      </c>
      <c r="I3557" s="5">
        <v>23</v>
      </c>
      <c r="J3557" s="5"/>
      <c r="K3557" s="13" t="s">
        <v>1095</v>
      </c>
      <c r="L3557" s="34">
        <v>97</v>
      </c>
      <c r="M3557" s="24">
        <v>97</v>
      </c>
      <c r="N3557" s="24">
        <v>70</v>
      </c>
      <c r="O3557" s="24">
        <v>123</v>
      </c>
      <c r="P3557" s="33">
        <f>ROUND(((M3557-N3557)*113/O3557),1)</f>
        <v>24.8</v>
      </c>
      <c r="R3557" s="24"/>
      <c r="S3557" s="4"/>
      <c r="T3557" s="24" t="s">
        <v>815</v>
      </c>
      <c r="U3557" s="24" t="s">
        <v>581</v>
      </c>
      <c r="V3557" s="24" t="s">
        <v>786</v>
      </c>
    </row>
    <row r="3558" spans="1:23" x14ac:dyDescent="0.2">
      <c r="A3558">
        <v>20</v>
      </c>
      <c r="B3558">
        <v>20</v>
      </c>
      <c r="C3558">
        <v>18</v>
      </c>
      <c r="D3558" s="22" t="s">
        <v>1106</v>
      </c>
      <c r="E3558" s="24" t="s">
        <v>407</v>
      </c>
      <c r="F3558" s="24">
        <v>112</v>
      </c>
      <c r="G3558" s="24">
        <v>111</v>
      </c>
      <c r="H3558" s="24">
        <v>82</v>
      </c>
      <c r="I3558" s="5">
        <v>6</v>
      </c>
      <c r="J3558" s="5"/>
      <c r="L3558" s="18">
        <v>112</v>
      </c>
      <c r="M3558" s="24">
        <v>111</v>
      </c>
      <c r="N3558" s="24">
        <v>69.7</v>
      </c>
      <c r="O3558" s="24">
        <v>127</v>
      </c>
      <c r="P3558" s="33">
        <f>ROUND(((M3558-N3558)*113/O3558),1)</f>
        <v>36.700000000000003</v>
      </c>
      <c r="R3558" s="24"/>
      <c r="S3558" s="4"/>
      <c r="T3558" s="24" t="s">
        <v>383</v>
      </c>
      <c r="U3558" s="24"/>
      <c r="V3558" s="24"/>
      <c r="W3558" s="24"/>
    </row>
    <row r="3559" spans="1:23" x14ac:dyDescent="0.2">
      <c r="A3559">
        <v>21</v>
      </c>
      <c r="D3559" s="22" t="s">
        <v>1106</v>
      </c>
      <c r="E3559" s="24" t="s">
        <v>407</v>
      </c>
      <c r="F3559" s="24"/>
      <c r="G3559" s="24"/>
      <c r="H3559" s="24"/>
      <c r="I3559" s="5">
        <v>-5</v>
      </c>
      <c r="J3559" s="4"/>
      <c r="K3559" s="13" t="s">
        <v>1110</v>
      </c>
      <c r="L3559" s="36"/>
      <c r="M3559" s="24"/>
      <c r="N3559" s="24"/>
      <c r="O3559" s="24"/>
      <c r="P3559" s="33"/>
      <c r="R3559" s="24"/>
      <c r="S3559" s="4"/>
      <c r="T3559" s="24" t="s">
        <v>845</v>
      </c>
      <c r="U3559" s="24" t="s">
        <v>1108</v>
      </c>
      <c r="V3559" s="24"/>
      <c r="W3559" s="24"/>
    </row>
    <row r="3560" spans="1:23" x14ac:dyDescent="0.2">
      <c r="A3560">
        <v>22</v>
      </c>
      <c r="B3560">
        <v>21</v>
      </c>
      <c r="C3560">
        <v>19</v>
      </c>
      <c r="D3560" s="22" t="s">
        <v>1101</v>
      </c>
      <c r="E3560" s="24" t="s">
        <v>485</v>
      </c>
      <c r="F3560" s="24">
        <v>105</v>
      </c>
      <c r="G3560" s="24">
        <v>102</v>
      </c>
      <c r="H3560" s="24">
        <v>77</v>
      </c>
      <c r="I3560" s="5">
        <v>-19</v>
      </c>
      <c r="J3560" s="5"/>
      <c r="K3560" s="29"/>
      <c r="L3560" s="36">
        <v>105</v>
      </c>
      <c r="M3560" s="24">
        <v>102</v>
      </c>
      <c r="N3560" s="24">
        <v>67.5</v>
      </c>
      <c r="O3560" s="24">
        <v>116</v>
      </c>
      <c r="P3560" s="33">
        <f t="shared" ref="P3560:P3570" si="74">ROUND(((M3560-N3560)*113/O3560),1)</f>
        <v>33.6</v>
      </c>
      <c r="R3560" s="24"/>
      <c r="S3560" s="4"/>
      <c r="T3560" s="24" t="s">
        <v>1113</v>
      </c>
      <c r="U3560" s="24" t="s">
        <v>1112</v>
      </c>
      <c r="V3560" s="24"/>
    </row>
    <row r="3561" spans="1:23" x14ac:dyDescent="0.2">
      <c r="A3561">
        <v>23</v>
      </c>
      <c r="B3561">
        <v>22</v>
      </c>
      <c r="C3561">
        <v>20</v>
      </c>
      <c r="D3561" s="22" t="s">
        <v>1107</v>
      </c>
      <c r="E3561" s="24" t="s">
        <v>485</v>
      </c>
      <c r="F3561" s="24">
        <v>106</v>
      </c>
      <c r="G3561" s="24">
        <v>106</v>
      </c>
      <c r="H3561" s="24">
        <v>78</v>
      </c>
      <c r="I3561" s="5">
        <v>-19</v>
      </c>
      <c r="J3561" s="5"/>
      <c r="L3561" s="36">
        <v>106</v>
      </c>
      <c r="M3561" s="24">
        <v>106</v>
      </c>
      <c r="N3561" s="24">
        <v>67.5</v>
      </c>
      <c r="O3561" s="24">
        <v>116</v>
      </c>
      <c r="P3561" s="33">
        <f t="shared" si="74"/>
        <v>37.5</v>
      </c>
      <c r="R3561" s="24"/>
      <c r="S3561" s="4"/>
      <c r="T3561" s="24" t="s">
        <v>1116</v>
      </c>
      <c r="U3561" s="24" t="s">
        <v>763</v>
      </c>
      <c r="V3561" s="24" t="s">
        <v>1117</v>
      </c>
      <c r="W3561" s="24" t="s">
        <v>1114</v>
      </c>
    </row>
    <row r="3562" spans="1:23" x14ac:dyDescent="0.2">
      <c r="A3562">
        <v>24</v>
      </c>
      <c r="B3562">
        <v>23</v>
      </c>
      <c r="C3562">
        <v>21</v>
      </c>
      <c r="D3562" s="22" t="s">
        <v>1152</v>
      </c>
      <c r="E3562" s="24" t="s">
        <v>1153</v>
      </c>
      <c r="F3562" s="24">
        <v>105</v>
      </c>
      <c r="G3562" s="24">
        <v>105</v>
      </c>
      <c r="H3562" s="24">
        <v>73</v>
      </c>
      <c r="I3562" s="5">
        <v>-8.25</v>
      </c>
      <c r="J3562" s="5"/>
      <c r="L3562" s="34">
        <v>105</v>
      </c>
      <c r="M3562" s="24">
        <v>105</v>
      </c>
      <c r="N3562" s="24">
        <v>70.3</v>
      </c>
      <c r="O3562" s="24">
        <v>127</v>
      </c>
      <c r="P3562" s="33">
        <f t="shared" si="74"/>
        <v>30.9</v>
      </c>
      <c r="R3562" s="24"/>
      <c r="S3562" s="4"/>
      <c r="T3562" s="24" t="s">
        <v>777</v>
      </c>
      <c r="U3562" s="24" t="s">
        <v>1155</v>
      </c>
      <c r="V3562" s="24"/>
    </row>
    <row r="3563" spans="1:23" x14ac:dyDescent="0.2">
      <c r="A3563">
        <v>25</v>
      </c>
      <c r="B3563">
        <v>24</v>
      </c>
      <c r="C3563">
        <v>22</v>
      </c>
      <c r="D3563" s="22" t="s">
        <v>1143</v>
      </c>
      <c r="E3563" s="24" t="s">
        <v>492</v>
      </c>
      <c r="F3563" s="24">
        <v>111</v>
      </c>
      <c r="G3563" s="24">
        <v>107</v>
      </c>
      <c r="H3563" s="24">
        <v>81</v>
      </c>
      <c r="I3563" s="5">
        <v>-26</v>
      </c>
      <c r="J3563" s="5"/>
      <c r="L3563" s="34">
        <v>111</v>
      </c>
      <c r="M3563" s="24">
        <v>107</v>
      </c>
      <c r="N3563" s="24">
        <v>69.2</v>
      </c>
      <c r="O3563" s="24">
        <v>118</v>
      </c>
      <c r="P3563" s="33">
        <f t="shared" si="74"/>
        <v>36.200000000000003</v>
      </c>
      <c r="R3563" s="24"/>
      <c r="S3563" s="4"/>
      <c r="T3563" s="24" t="s">
        <v>708</v>
      </c>
      <c r="U3563" s="24" t="s">
        <v>343</v>
      </c>
      <c r="V3563" s="24" t="s">
        <v>721</v>
      </c>
    </row>
    <row r="3564" spans="1:23" ht="25.5" x14ac:dyDescent="0.2">
      <c r="A3564">
        <v>26</v>
      </c>
      <c r="B3564">
        <v>25</v>
      </c>
      <c r="C3564">
        <v>23</v>
      </c>
      <c r="D3564" s="22" t="s">
        <v>1171</v>
      </c>
      <c r="E3564" s="24" t="s">
        <v>23</v>
      </c>
      <c r="F3564" s="24">
        <v>116</v>
      </c>
      <c r="G3564" s="24">
        <v>111</v>
      </c>
      <c r="H3564" s="24">
        <v>84</v>
      </c>
      <c r="I3564" s="5">
        <v>-21.7</v>
      </c>
      <c r="J3564" s="4"/>
      <c r="K3564" s="48" t="s">
        <v>1184</v>
      </c>
      <c r="L3564" s="36">
        <v>116</v>
      </c>
      <c r="M3564" s="24">
        <v>111</v>
      </c>
      <c r="N3564" s="24">
        <v>68.900000000000006</v>
      </c>
      <c r="O3564" s="24">
        <v>126</v>
      </c>
      <c r="P3564" s="33">
        <f t="shared" si="74"/>
        <v>37.799999999999997</v>
      </c>
      <c r="R3564" s="24"/>
      <c r="S3564" s="4"/>
      <c r="T3564" s="24" t="s">
        <v>812</v>
      </c>
      <c r="U3564" s="24" t="s">
        <v>707</v>
      </c>
      <c r="V3564" s="24" t="s">
        <v>381</v>
      </c>
    </row>
    <row r="3565" spans="1:23" x14ac:dyDescent="0.2">
      <c r="A3565">
        <v>27</v>
      </c>
      <c r="B3565">
        <v>26</v>
      </c>
      <c r="C3565">
        <v>24</v>
      </c>
      <c r="D3565" s="22" t="s">
        <v>1185</v>
      </c>
      <c r="E3565" s="24" t="s">
        <v>548</v>
      </c>
      <c r="F3565" s="24">
        <v>110</v>
      </c>
      <c r="G3565" s="24">
        <v>110</v>
      </c>
      <c r="H3565" s="24">
        <v>76</v>
      </c>
      <c r="I3565" s="5">
        <v>13</v>
      </c>
      <c r="J3565" s="4"/>
      <c r="L3565" s="34">
        <v>110</v>
      </c>
      <c r="M3565" s="24">
        <v>110</v>
      </c>
      <c r="N3565" s="24">
        <v>70.099999999999994</v>
      </c>
      <c r="O3565" s="24">
        <v>136</v>
      </c>
      <c r="P3565" s="33">
        <f t="shared" si="74"/>
        <v>33.200000000000003</v>
      </c>
      <c r="R3565" s="24"/>
      <c r="S3565" s="4"/>
      <c r="T3565" s="24" t="s">
        <v>717</v>
      </c>
      <c r="U3565" s="24" t="s">
        <v>835</v>
      </c>
      <c r="V3565" s="24" t="s">
        <v>1187</v>
      </c>
    </row>
    <row r="3566" spans="1:23" x14ac:dyDescent="0.2">
      <c r="A3566">
        <v>28</v>
      </c>
      <c r="B3566">
        <v>27</v>
      </c>
      <c r="C3566">
        <v>25</v>
      </c>
      <c r="D3566" s="22" t="s">
        <v>1195</v>
      </c>
      <c r="E3566" s="24" t="s">
        <v>492</v>
      </c>
      <c r="F3566" s="24">
        <v>105</v>
      </c>
      <c r="G3566" s="24">
        <v>105</v>
      </c>
      <c r="H3566" s="24">
        <v>75</v>
      </c>
      <c r="I3566" s="5">
        <v>-19</v>
      </c>
      <c r="J3566" s="5"/>
      <c r="K3566" s="29"/>
      <c r="L3566" s="36">
        <v>105</v>
      </c>
      <c r="M3566" s="24">
        <v>105</v>
      </c>
      <c r="N3566" s="24">
        <v>69.2</v>
      </c>
      <c r="O3566" s="24">
        <v>118</v>
      </c>
      <c r="P3566" s="33">
        <f t="shared" si="74"/>
        <v>34.299999999999997</v>
      </c>
      <c r="R3566" s="24"/>
      <c r="S3566" s="4"/>
      <c r="T3566" s="24" t="s">
        <v>397</v>
      </c>
      <c r="U3566" s="24" t="s">
        <v>1206</v>
      </c>
    </row>
    <row r="3567" spans="1:23" x14ac:dyDescent="0.2">
      <c r="A3567">
        <v>29</v>
      </c>
      <c r="B3567">
        <v>28</v>
      </c>
      <c r="C3567">
        <v>26</v>
      </c>
      <c r="D3567" s="22" t="s">
        <v>1210</v>
      </c>
      <c r="E3567" s="24" t="s">
        <v>548</v>
      </c>
      <c r="F3567" s="24">
        <v>109</v>
      </c>
      <c r="G3567" s="24">
        <v>109</v>
      </c>
      <c r="H3567" s="24">
        <v>75</v>
      </c>
      <c r="I3567" s="5">
        <v>-9.35</v>
      </c>
      <c r="J3567" s="5"/>
      <c r="L3567" s="18">
        <v>109</v>
      </c>
      <c r="M3567" s="24">
        <v>109</v>
      </c>
      <c r="N3567" s="24">
        <v>70.099999999999994</v>
      </c>
      <c r="O3567" s="24">
        <v>136</v>
      </c>
      <c r="P3567" s="33">
        <f t="shared" si="74"/>
        <v>32.299999999999997</v>
      </c>
      <c r="R3567" s="24"/>
      <c r="S3567" s="4"/>
      <c r="T3567" s="24" t="s">
        <v>551</v>
      </c>
      <c r="U3567" s="24" t="s">
        <v>744</v>
      </c>
      <c r="V3567" t="s">
        <v>373</v>
      </c>
    </row>
    <row r="3568" spans="1:23" x14ac:dyDescent="0.2">
      <c r="A3568">
        <v>30</v>
      </c>
      <c r="B3568">
        <v>29</v>
      </c>
      <c r="C3568">
        <v>27</v>
      </c>
      <c r="D3568" s="22" t="s">
        <v>1212</v>
      </c>
      <c r="E3568" s="24" t="s">
        <v>548</v>
      </c>
      <c r="F3568" s="24">
        <v>103</v>
      </c>
      <c r="G3568" s="24">
        <v>103</v>
      </c>
      <c r="H3568" s="24">
        <v>69</v>
      </c>
      <c r="I3568" s="5">
        <v>84.6</v>
      </c>
      <c r="J3568" s="5"/>
      <c r="K3568" s="29" t="s">
        <v>1227</v>
      </c>
      <c r="L3568" s="34">
        <v>103</v>
      </c>
      <c r="M3568" s="24">
        <v>103</v>
      </c>
      <c r="N3568" s="24">
        <v>70.099999999999994</v>
      </c>
      <c r="O3568" s="24">
        <v>136</v>
      </c>
      <c r="P3568" s="4">
        <f t="shared" si="74"/>
        <v>27.3</v>
      </c>
      <c r="R3568" s="24"/>
      <c r="S3568" s="4"/>
      <c r="T3568" s="24" t="s">
        <v>566</v>
      </c>
      <c r="U3568" s="24" t="s">
        <v>720</v>
      </c>
      <c r="V3568" t="s">
        <v>726</v>
      </c>
    </row>
    <row r="3569" spans="1:22" x14ac:dyDescent="0.2">
      <c r="D3569" s="22" t="s">
        <v>1212</v>
      </c>
      <c r="E3569" s="24" t="s">
        <v>21</v>
      </c>
      <c r="F3569" s="24"/>
      <c r="G3569" s="24"/>
      <c r="H3569" s="24"/>
      <c r="I3569" s="5">
        <v>139</v>
      </c>
      <c r="J3569" s="4"/>
      <c r="K3569" s="29" t="s">
        <v>104</v>
      </c>
      <c r="L3569" s="18"/>
      <c r="M3569" s="24"/>
      <c r="N3569" s="24"/>
      <c r="O3569" s="24"/>
      <c r="P3569" s="4"/>
      <c r="R3569" s="24"/>
      <c r="S3569" s="4"/>
      <c r="T3569" s="24"/>
      <c r="U3569" s="24"/>
    </row>
    <row r="3570" spans="1:22" x14ac:dyDescent="0.2">
      <c r="A3570">
        <v>31</v>
      </c>
      <c r="B3570">
        <v>30</v>
      </c>
      <c r="C3570">
        <v>28</v>
      </c>
      <c r="D3570" s="22" t="s">
        <v>1249</v>
      </c>
      <c r="E3570" s="24" t="s">
        <v>23</v>
      </c>
      <c r="F3570" s="24">
        <v>118</v>
      </c>
      <c r="G3570" s="24">
        <v>115</v>
      </c>
      <c r="H3570" s="24">
        <v>87</v>
      </c>
      <c r="I3570" s="5">
        <v>-23</v>
      </c>
      <c r="J3570" s="5"/>
      <c r="K3570" s="48"/>
      <c r="L3570" s="34">
        <v>118</v>
      </c>
      <c r="M3570" s="24">
        <v>115</v>
      </c>
      <c r="N3570" s="24">
        <v>68.900000000000006</v>
      </c>
      <c r="O3570" s="24">
        <v>126</v>
      </c>
      <c r="P3570" s="4">
        <f t="shared" si="74"/>
        <v>41.3</v>
      </c>
      <c r="R3570" s="24"/>
      <c r="T3570" s="24" t="s">
        <v>1258</v>
      </c>
      <c r="U3570" s="24" t="s">
        <v>735</v>
      </c>
      <c r="V3570" s="24" t="s">
        <v>709</v>
      </c>
    </row>
    <row r="3571" spans="1:22" x14ac:dyDescent="0.2">
      <c r="D3571" s="22"/>
      <c r="E3571" s="24"/>
      <c r="F3571" s="24"/>
      <c r="G3571" s="24"/>
      <c r="H3571" s="24"/>
      <c r="I3571" s="5"/>
      <c r="J3571" s="5"/>
      <c r="K3571" s="48"/>
      <c r="L3571" s="34"/>
      <c r="M3571" s="24"/>
      <c r="N3571" s="24"/>
      <c r="O3571" s="24"/>
      <c r="P3571" s="33"/>
      <c r="R3571" s="24"/>
      <c r="T3571" s="24"/>
      <c r="U3571" s="24"/>
    </row>
    <row r="3572" spans="1:22" x14ac:dyDescent="0.2">
      <c r="D3572" s="22"/>
      <c r="E3572" s="24"/>
      <c r="F3572" s="24"/>
      <c r="G3572" s="24"/>
      <c r="H3572" s="24"/>
      <c r="I3572" s="5"/>
      <c r="J3572" s="5"/>
      <c r="K3572" s="29"/>
      <c r="L3572" s="34"/>
      <c r="M3572" s="24"/>
      <c r="N3572" s="24"/>
      <c r="O3572" s="24"/>
      <c r="P3572" s="33"/>
      <c r="R3572" s="24"/>
      <c r="T3572" s="24"/>
      <c r="U3572" s="24"/>
    </row>
    <row r="3573" spans="1:22" x14ac:dyDescent="0.2">
      <c r="D3573" s="22"/>
      <c r="E3573" s="24"/>
      <c r="F3573" s="24"/>
      <c r="G3573" s="24"/>
      <c r="H3573" s="24"/>
      <c r="I3573" s="5"/>
      <c r="J3573" s="5"/>
      <c r="K3573" s="29"/>
      <c r="L3573" s="18"/>
      <c r="M3573" s="24"/>
      <c r="N3573" s="24"/>
      <c r="O3573" s="24"/>
      <c r="P3573" s="33"/>
      <c r="T3573" s="24"/>
      <c r="U3573" s="24"/>
      <c r="V3573" s="24"/>
    </row>
    <row r="3574" spans="1:22" x14ac:dyDescent="0.2">
      <c r="D3574" s="22"/>
      <c r="E3574" s="24"/>
      <c r="F3574" s="24"/>
      <c r="G3574" s="24"/>
      <c r="H3574" s="24"/>
      <c r="I3574" s="5"/>
      <c r="J3574" s="5"/>
      <c r="L3574" s="18"/>
      <c r="P3574" s="4"/>
      <c r="T3574" s="24"/>
      <c r="U3574" s="24"/>
      <c r="V3574" s="24"/>
    </row>
    <row r="3575" spans="1:22" x14ac:dyDescent="0.2">
      <c r="D3575" s="22"/>
      <c r="E3575" s="24"/>
      <c r="F3575" s="24"/>
      <c r="G3575" s="24"/>
      <c r="H3575" s="24"/>
      <c r="I3575" s="5"/>
      <c r="J3575" s="5"/>
      <c r="L3575" s="18"/>
      <c r="P3575" s="4"/>
      <c r="T3575" s="24"/>
      <c r="U3575" s="24"/>
    </row>
    <row r="3576" spans="1:22" x14ac:dyDescent="0.2">
      <c r="D3576" s="22"/>
      <c r="E3576" s="24"/>
      <c r="F3576" s="24"/>
      <c r="G3576" s="24"/>
      <c r="H3576" s="24"/>
      <c r="I3576" s="5"/>
      <c r="J3576" s="5"/>
      <c r="L3576" s="18"/>
      <c r="P3576" s="4"/>
      <c r="T3576" s="24"/>
      <c r="U3576" s="24"/>
    </row>
    <row r="3577" spans="1:22" x14ac:dyDescent="0.2">
      <c r="D3577" s="22"/>
      <c r="E3577" s="24"/>
      <c r="F3577" s="24"/>
      <c r="G3577" s="24"/>
      <c r="H3577" s="24"/>
      <c r="I3577" s="5"/>
      <c r="J3577" s="5"/>
      <c r="L3577" s="18"/>
      <c r="P3577" s="4"/>
      <c r="T3577" s="24"/>
      <c r="U3577" s="24"/>
    </row>
    <row r="3578" spans="1:22" x14ac:dyDescent="0.2">
      <c r="D3578" s="22"/>
      <c r="E3578" s="24"/>
      <c r="F3578" s="24"/>
      <c r="G3578" s="24"/>
      <c r="H3578" s="24"/>
      <c r="I3578" s="5"/>
      <c r="J3578" s="5"/>
      <c r="L3578" s="18"/>
      <c r="P3578" s="4"/>
      <c r="T3578" s="24"/>
      <c r="U3578" s="24"/>
    </row>
    <row r="3579" spans="1:22" x14ac:dyDescent="0.2">
      <c r="D3579" s="22"/>
      <c r="E3579" s="24"/>
      <c r="F3579" s="24"/>
      <c r="G3579" s="24"/>
      <c r="I3579" s="5"/>
      <c r="J3579" s="5"/>
      <c r="T3579" s="24"/>
      <c r="U3579" s="24"/>
    </row>
    <row r="3580" spans="1:22" x14ac:dyDescent="0.2">
      <c r="D3580" s="22"/>
      <c r="E3580" s="24"/>
      <c r="F3580" s="24"/>
      <c r="G3580" s="24"/>
      <c r="I3580" s="5"/>
      <c r="J3580" s="5"/>
      <c r="T3580" s="24"/>
      <c r="U3580" s="24"/>
    </row>
    <row r="3581" spans="1:22" x14ac:dyDescent="0.2">
      <c r="D3581" s="22"/>
      <c r="E3581" s="24"/>
      <c r="F3581" s="24"/>
      <c r="G3581" s="24"/>
      <c r="I3581" s="5"/>
      <c r="J3581" s="5"/>
      <c r="T3581" s="24"/>
      <c r="U3581" s="24"/>
      <c r="V3581" s="24"/>
    </row>
    <row r="3582" spans="1:22" x14ac:dyDescent="0.2">
      <c r="D3582" s="22"/>
      <c r="E3582" s="24"/>
      <c r="F3582" s="24"/>
      <c r="G3582" s="24"/>
      <c r="I3582" s="5"/>
      <c r="J3582" s="5"/>
      <c r="T3582" s="24"/>
      <c r="U3582" s="24"/>
      <c r="V3582" s="24"/>
    </row>
    <row r="3583" spans="1:22" x14ac:dyDescent="0.2">
      <c r="I3583" s="5"/>
      <c r="J3583" s="5"/>
      <c r="T3583" s="24"/>
      <c r="U3583" s="24"/>
      <c r="V3583" s="24"/>
    </row>
    <row r="3584" spans="1:22" x14ac:dyDescent="0.2">
      <c r="I3584" s="5"/>
      <c r="J3584" s="5"/>
      <c r="T3584" s="24"/>
      <c r="U3584" s="24"/>
    </row>
    <row r="3585" spans="9:21" x14ac:dyDescent="0.2">
      <c r="I3585" s="5"/>
      <c r="J3585" s="5"/>
      <c r="T3585" s="24"/>
      <c r="U3585" s="24"/>
    </row>
    <row r="3586" spans="9:21" x14ac:dyDescent="0.2">
      <c r="I3586" s="5"/>
      <c r="J3586" s="5"/>
      <c r="T3586" s="24"/>
      <c r="U3586" s="24"/>
    </row>
    <row r="3587" spans="9:21" x14ac:dyDescent="0.2">
      <c r="I3587" s="5"/>
      <c r="J3587" s="5"/>
      <c r="T3587" s="24"/>
      <c r="U3587" s="24"/>
    </row>
    <row r="3588" spans="9:21" x14ac:dyDescent="0.2">
      <c r="I3588" s="5"/>
      <c r="J3588" s="5"/>
      <c r="T3588" s="24"/>
      <c r="U3588" s="24"/>
    </row>
    <row r="3589" spans="9:21" x14ac:dyDescent="0.2">
      <c r="I3589" s="5"/>
      <c r="J3589" s="5"/>
    </row>
    <row r="3590" spans="9:21" x14ac:dyDescent="0.2">
      <c r="I3590" s="5"/>
      <c r="J3590" s="5"/>
    </row>
    <row r="3591" spans="9:21" x14ac:dyDescent="0.2">
      <c r="I3591" s="5"/>
      <c r="J3591" s="5"/>
    </row>
    <row r="3592" spans="9:21" x14ac:dyDescent="0.2">
      <c r="I3592" s="5"/>
      <c r="J3592" s="5"/>
    </row>
    <row r="3593" spans="9:21" x14ac:dyDescent="0.2">
      <c r="I3593" s="5"/>
      <c r="J3593" s="5"/>
    </row>
    <row r="3594" spans="9:21" x14ac:dyDescent="0.2">
      <c r="I3594" s="5"/>
      <c r="J3594" s="5"/>
    </row>
    <row r="3595" spans="9:21" x14ac:dyDescent="0.2">
      <c r="I3595" s="5"/>
      <c r="J3595" s="5"/>
    </row>
    <row r="3596" spans="9:21" x14ac:dyDescent="0.2">
      <c r="I3596" s="5"/>
      <c r="J3596" s="5"/>
    </row>
    <row r="3597" spans="9:21" x14ac:dyDescent="0.2">
      <c r="I3597" s="5"/>
      <c r="J3597" s="5"/>
    </row>
    <row r="3598" spans="9:21" x14ac:dyDescent="0.2">
      <c r="I3598" s="5"/>
      <c r="J3598" s="5"/>
    </row>
    <row r="3599" spans="9:21" x14ac:dyDescent="0.2">
      <c r="I3599" s="5"/>
      <c r="J3599" s="5"/>
    </row>
    <row r="3600" spans="9:21" x14ac:dyDescent="0.2">
      <c r="I3600" s="5"/>
      <c r="J3600" s="5"/>
    </row>
    <row r="3601" spans="1:19" x14ac:dyDescent="0.2">
      <c r="I3601" s="5"/>
      <c r="J3601" s="5"/>
    </row>
    <row r="3602" spans="1:19" x14ac:dyDescent="0.2">
      <c r="I3602" s="5"/>
      <c r="J3602" s="5"/>
    </row>
    <row r="3603" spans="1:19" x14ac:dyDescent="0.2">
      <c r="I3603" s="5"/>
      <c r="J3603" s="5"/>
    </row>
    <row r="3604" spans="1:19" x14ac:dyDescent="0.2">
      <c r="I3604" s="5"/>
      <c r="J3604" s="5"/>
    </row>
    <row r="3605" spans="1:19" x14ac:dyDescent="0.2">
      <c r="I3605" s="5"/>
      <c r="J3605" s="5"/>
    </row>
    <row r="3606" spans="1:19" x14ac:dyDescent="0.2">
      <c r="I3606" s="5"/>
      <c r="J3606" s="5"/>
    </row>
    <row r="3607" spans="1:19" x14ac:dyDescent="0.2">
      <c r="I3607" s="5"/>
      <c r="J3607" s="5"/>
    </row>
    <row r="3608" spans="1:19" x14ac:dyDescent="0.2">
      <c r="I3608" s="5"/>
      <c r="J3608" s="5"/>
    </row>
    <row r="3609" spans="1:19" x14ac:dyDescent="0.2">
      <c r="I3609" s="5"/>
      <c r="J3609" s="5"/>
    </row>
    <row r="3610" spans="1:19" x14ac:dyDescent="0.2">
      <c r="A3610">
        <f>COUNT(A3519:A3609)</f>
        <v>31</v>
      </c>
      <c r="B3610">
        <f>COUNT(B3519:B3609)</f>
        <v>30</v>
      </c>
      <c r="C3610">
        <f>COUNT(C3519:C3609)</f>
        <v>29</v>
      </c>
      <c r="F3610">
        <f>AVERAGE(F3519:F3609)</f>
        <v>110.43333333333334</v>
      </c>
      <c r="G3610">
        <f>AVERAGE(G3519:G3609)</f>
        <v>108.33333333333333</v>
      </c>
      <c r="H3610">
        <f>AVERAGE(H3519:H3609)</f>
        <v>79.931034482758619</v>
      </c>
      <c r="I3610" s="5">
        <f>SUM(I3516:I3609)</f>
        <v>88.5</v>
      </c>
      <c r="J3610" s="4">
        <f>SUM(J3516:J3609)</f>
        <v>0</v>
      </c>
      <c r="P3610" s="4">
        <f>SUM(Q3519:Q3528)</f>
        <v>293.09999999999997</v>
      </c>
      <c r="Q3610" s="4">
        <f>(P3610*0.096)-0.05</f>
        <v>28.087599999999998</v>
      </c>
      <c r="S3610">
        <f>SUM(S3516:S3609)</f>
        <v>0</v>
      </c>
    </row>
    <row r="3611" spans="1:19" ht="18" x14ac:dyDescent="0.25">
      <c r="A3611" s="3" t="s">
        <v>363</v>
      </c>
      <c r="C3611" s="11" t="s">
        <v>87</v>
      </c>
      <c r="D3611">
        <v>3348857</v>
      </c>
    </row>
    <row r="3612" spans="1:19" x14ac:dyDescent="0.2">
      <c r="A3612" t="s">
        <v>2</v>
      </c>
      <c r="D3612" s="4">
        <v>229.1</v>
      </c>
      <c r="E3612" t="s">
        <v>3</v>
      </c>
      <c r="F3612" s="4">
        <f>TRUNC(D3612*0.096,1)</f>
        <v>21.9</v>
      </c>
      <c r="H3612" s="4">
        <f>P3710</f>
        <v>241.40000000000003</v>
      </c>
      <c r="K3612" s="15"/>
    </row>
    <row r="3613" spans="1:19" x14ac:dyDescent="0.2">
      <c r="A3613" t="s">
        <v>4</v>
      </c>
      <c r="D3613" s="4">
        <v>241.4</v>
      </c>
      <c r="E3613" t="s">
        <v>5</v>
      </c>
      <c r="F3613" s="4">
        <f>TRUNC(D3613*0.096,1)</f>
        <v>23.1</v>
      </c>
    </row>
    <row r="3614" spans="1:19" x14ac:dyDescent="0.2">
      <c r="A3614" s="1" t="s">
        <v>9</v>
      </c>
      <c r="B3614" s="1" t="s">
        <v>6</v>
      </c>
      <c r="C3614" s="1" t="s">
        <v>7</v>
      </c>
      <c r="D3614" s="1" t="s">
        <v>10</v>
      </c>
      <c r="E3614" s="1" t="s">
        <v>11</v>
      </c>
      <c r="F3614" s="1" t="s">
        <v>12</v>
      </c>
      <c r="G3614" s="1" t="s">
        <v>13</v>
      </c>
      <c r="H3614" s="1" t="s">
        <v>7</v>
      </c>
      <c r="I3614" s="1" t="s">
        <v>14</v>
      </c>
      <c r="J3614" s="1" t="s">
        <v>258</v>
      </c>
      <c r="K3614" s="14" t="s">
        <v>125</v>
      </c>
      <c r="L3614" s="14" t="s">
        <v>12</v>
      </c>
      <c r="M3614" s="1" t="s">
        <v>13</v>
      </c>
      <c r="N3614" s="1" t="s">
        <v>15</v>
      </c>
      <c r="O3614" s="1" t="s">
        <v>16</v>
      </c>
      <c r="P3614" s="1" t="s">
        <v>18</v>
      </c>
      <c r="Q3614" s="1" t="s">
        <v>225</v>
      </c>
      <c r="R3614" s="1" t="s">
        <v>334</v>
      </c>
      <c r="S3614" s="1" t="s">
        <v>335</v>
      </c>
    </row>
    <row r="3616" spans="1:19" x14ac:dyDescent="0.2">
      <c r="D3616" s="2"/>
      <c r="E3616" t="s">
        <v>20</v>
      </c>
      <c r="I3616" s="5">
        <v>-12</v>
      </c>
      <c r="J3616" s="5"/>
      <c r="K3616" s="14"/>
      <c r="L3616" s="4"/>
    </row>
    <row r="3617" spans="4:20" x14ac:dyDescent="0.2">
      <c r="E3617" t="s">
        <v>21</v>
      </c>
      <c r="I3617" s="5">
        <v>-12</v>
      </c>
      <c r="J3617" s="5"/>
      <c r="L3617" s="1"/>
    </row>
    <row r="3618" spans="4:20" x14ac:dyDescent="0.2">
      <c r="D3618" s="2"/>
      <c r="E3618" t="s">
        <v>22</v>
      </c>
      <c r="I3618" s="5">
        <v>-15</v>
      </c>
      <c r="J3618" s="5"/>
      <c r="L3618" s="1"/>
    </row>
    <row r="3619" spans="4:20" x14ac:dyDescent="0.2">
      <c r="D3619" s="22" t="s">
        <v>599</v>
      </c>
      <c r="E3619" s="24" t="s">
        <v>24</v>
      </c>
      <c r="F3619" s="24"/>
      <c r="G3619" s="24"/>
      <c r="H3619" s="24"/>
      <c r="I3619" s="5"/>
      <c r="J3619" s="5"/>
      <c r="L3619" s="34">
        <v>92</v>
      </c>
      <c r="M3619" s="24">
        <v>92</v>
      </c>
      <c r="N3619" s="24">
        <v>70</v>
      </c>
      <c r="O3619" s="24">
        <v>123</v>
      </c>
      <c r="P3619" s="33">
        <f t="shared" ref="P3619:P3654" si="75">ROUND(((M3619-N3619)*113/O3619),1)</f>
        <v>20.2</v>
      </c>
      <c r="Q3619" s="4">
        <v>21.1</v>
      </c>
      <c r="T3619" s="32"/>
    </row>
    <row r="3620" spans="4:20" x14ac:dyDescent="0.2">
      <c r="D3620" s="22" t="s">
        <v>603</v>
      </c>
      <c r="E3620" s="24" t="s">
        <v>24</v>
      </c>
      <c r="F3620" s="24"/>
      <c r="G3620" s="24"/>
      <c r="H3620" s="24"/>
      <c r="I3620" s="5"/>
      <c r="J3620" s="5"/>
      <c r="L3620" s="34">
        <v>95</v>
      </c>
      <c r="M3620" s="24">
        <v>95</v>
      </c>
      <c r="N3620" s="24">
        <v>70</v>
      </c>
      <c r="O3620" s="24">
        <v>123</v>
      </c>
      <c r="P3620" s="33">
        <f t="shared" si="75"/>
        <v>23</v>
      </c>
      <c r="Q3620" s="4">
        <v>22.8</v>
      </c>
      <c r="T3620" s="4"/>
    </row>
    <row r="3621" spans="4:20" x14ac:dyDescent="0.2">
      <c r="D3621" s="22" t="s">
        <v>613</v>
      </c>
      <c r="E3621" s="24" t="s">
        <v>26</v>
      </c>
      <c r="F3621" s="24"/>
      <c r="G3621" s="24"/>
      <c r="H3621" s="24"/>
      <c r="I3621" s="5"/>
      <c r="J3621" s="5"/>
      <c r="L3621" s="34">
        <v>97</v>
      </c>
      <c r="M3621" s="24">
        <v>97</v>
      </c>
      <c r="N3621" s="24">
        <v>70.2</v>
      </c>
      <c r="O3621" s="24">
        <v>128</v>
      </c>
      <c r="P3621" s="33">
        <f t="shared" si="75"/>
        <v>23.7</v>
      </c>
      <c r="Q3621" s="4">
        <v>23.3</v>
      </c>
      <c r="T3621" s="4"/>
    </row>
    <row r="3622" spans="4:20" x14ac:dyDescent="0.2">
      <c r="D3622" s="22" t="s">
        <v>617</v>
      </c>
      <c r="E3622" s="24" t="s">
        <v>30</v>
      </c>
      <c r="F3622" s="24"/>
      <c r="G3622" s="24"/>
      <c r="H3622" s="24"/>
      <c r="I3622" s="5"/>
      <c r="J3622" s="5"/>
      <c r="L3622" s="36">
        <v>97</v>
      </c>
      <c r="M3622" s="24">
        <v>97</v>
      </c>
      <c r="N3622" s="24">
        <v>69.099999999999994</v>
      </c>
      <c r="O3622" s="24">
        <v>122</v>
      </c>
      <c r="P3622" s="33">
        <f t="shared" si="75"/>
        <v>25.8</v>
      </c>
      <c r="Q3622" s="4">
        <v>23.7</v>
      </c>
      <c r="T3622" s="4"/>
    </row>
    <row r="3623" spans="4:20" x14ac:dyDescent="0.2">
      <c r="D3623" s="22" t="s">
        <v>620</v>
      </c>
      <c r="E3623" s="24" t="s">
        <v>621</v>
      </c>
      <c r="F3623" s="24"/>
      <c r="G3623" s="24"/>
      <c r="H3623" s="24"/>
      <c r="I3623" s="5"/>
      <c r="J3623" s="5"/>
      <c r="L3623" s="36">
        <v>109</v>
      </c>
      <c r="M3623" s="24">
        <v>108</v>
      </c>
      <c r="N3623" s="24">
        <v>71</v>
      </c>
      <c r="O3623" s="24">
        <v>127</v>
      </c>
      <c r="P3623" s="33">
        <f t="shared" si="75"/>
        <v>32.9</v>
      </c>
      <c r="Q3623" s="4">
        <v>23.9</v>
      </c>
      <c r="T3623" s="4"/>
    </row>
    <row r="3624" spans="4:20" x14ac:dyDescent="0.2">
      <c r="D3624" s="22" t="s">
        <v>624</v>
      </c>
      <c r="E3624" s="24" t="s">
        <v>626</v>
      </c>
      <c r="F3624" s="24"/>
      <c r="G3624" s="24"/>
      <c r="H3624" s="24"/>
      <c r="I3624" s="5"/>
      <c r="J3624" s="4"/>
      <c r="K3624" s="46"/>
      <c r="L3624" s="34">
        <v>96</v>
      </c>
      <c r="M3624" s="34">
        <v>96</v>
      </c>
      <c r="N3624" s="33">
        <v>72.8</v>
      </c>
      <c r="O3624" s="34">
        <v>126</v>
      </c>
      <c r="P3624" s="33">
        <f t="shared" si="75"/>
        <v>20.8</v>
      </c>
      <c r="Q3624" s="4">
        <v>24.3</v>
      </c>
      <c r="T3624" s="4"/>
    </row>
    <row r="3625" spans="4:20" x14ac:dyDescent="0.2">
      <c r="D3625" s="22" t="s">
        <v>625</v>
      </c>
      <c r="E3625" s="24" t="s">
        <v>627</v>
      </c>
      <c r="F3625" s="24"/>
      <c r="G3625" s="24"/>
      <c r="H3625" s="24"/>
      <c r="I3625" s="5"/>
      <c r="J3625" s="4"/>
      <c r="L3625" s="34">
        <v>103</v>
      </c>
      <c r="M3625" s="34">
        <v>101</v>
      </c>
      <c r="N3625" s="33">
        <v>71.2</v>
      </c>
      <c r="O3625" s="34">
        <v>128</v>
      </c>
      <c r="P3625" s="33">
        <f t="shared" si="75"/>
        <v>26.3</v>
      </c>
      <c r="Q3625" s="4">
        <v>24.8</v>
      </c>
      <c r="T3625" s="4"/>
    </row>
    <row r="3626" spans="4:20" x14ac:dyDescent="0.2">
      <c r="D3626" s="22" t="s">
        <v>622</v>
      </c>
      <c r="E3626" s="24" t="s">
        <v>628</v>
      </c>
      <c r="F3626" s="24"/>
      <c r="G3626" s="24"/>
      <c r="H3626" s="24"/>
      <c r="I3626" s="5"/>
      <c r="J3626" s="5"/>
      <c r="K3626" s="29"/>
      <c r="L3626" s="36">
        <v>112</v>
      </c>
      <c r="M3626" s="24">
        <v>108</v>
      </c>
      <c r="N3626" s="24">
        <v>71.900000000000006</v>
      </c>
      <c r="O3626" s="24">
        <v>135</v>
      </c>
      <c r="P3626" s="33">
        <f t="shared" si="75"/>
        <v>30.2</v>
      </c>
      <c r="Q3626" s="4">
        <v>25.4</v>
      </c>
      <c r="T3626" s="4"/>
    </row>
    <row r="3627" spans="4:20" x14ac:dyDescent="0.2">
      <c r="D3627" s="22" t="s">
        <v>629</v>
      </c>
      <c r="E3627" s="24" t="s">
        <v>630</v>
      </c>
      <c r="F3627" s="24"/>
      <c r="G3627" s="24"/>
      <c r="H3627" s="24"/>
      <c r="I3627" s="5"/>
      <c r="J3627" s="5"/>
      <c r="K3627" s="15"/>
      <c r="L3627" s="34">
        <v>102</v>
      </c>
      <c r="M3627" s="24">
        <v>102</v>
      </c>
      <c r="N3627">
        <v>71.099999999999994</v>
      </c>
      <c r="O3627">
        <v>125</v>
      </c>
      <c r="P3627" s="33">
        <f t="shared" si="75"/>
        <v>27.9</v>
      </c>
      <c r="Q3627" s="4">
        <v>25.7</v>
      </c>
      <c r="T3627" s="4"/>
    </row>
    <row r="3628" spans="4:20" x14ac:dyDescent="0.2">
      <c r="D3628" s="22" t="s">
        <v>631</v>
      </c>
      <c r="E3628" s="24" t="s">
        <v>632</v>
      </c>
      <c r="F3628" s="24"/>
      <c r="G3628" s="24"/>
      <c r="H3628" s="24"/>
      <c r="I3628" s="5"/>
      <c r="J3628" s="5"/>
      <c r="L3628" s="36">
        <v>135</v>
      </c>
      <c r="M3628" s="24">
        <v>117</v>
      </c>
      <c r="N3628" s="33">
        <v>71</v>
      </c>
      <c r="O3628" s="34">
        <v>132</v>
      </c>
      <c r="P3628" s="33">
        <f t="shared" si="75"/>
        <v>39.4</v>
      </c>
      <c r="Q3628" s="4">
        <v>26.4</v>
      </c>
      <c r="T3628" s="4"/>
    </row>
    <row r="3629" spans="4:20" x14ac:dyDescent="0.2">
      <c r="D3629" s="22" t="s">
        <v>633</v>
      </c>
      <c r="E3629" s="24" t="s">
        <v>636</v>
      </c>
      <c r="F3629" s="24"/>
      <c r="G3629" s="24"/>
      <c r="H3629" s="24"/>
      <c r="I3629" s="5"/>
      <c r="J3629" s="5"/>
      <c r="L3629" s="34">
        <v>109</v>
      </c>
      <c r="M3629" s="24">
        <v>104</v>
      </c>
      <c r="N3629" s="33">
        <v>70.7</v>
      </c>
      <c r="O3629" s="34">
        <v>132</v>
      </c>
      <c r="P3629" s="33">
        <f t="shared" si="75"/>
        <v>28.5</v>
      </c>
      <c r="Q3629" s="4">
        <v>26.7</v>
      </c>
      <c r="T3629" s="4"/>
    </row>
    <row r="3630" spans="4:20" x14ac:dyDescent="0.2">
      <c r="D3630" s="22" t="s">
        <v>640</v>
      </c>
      <c r="E3630" s="24" t="s">
        <v>407</v>
      </c>
      <c r="F3630" s="24"/>
      <c r="G3630" s="24"/>
      <c r="H3630" s="24"/>
      <c r="I3630" s="5"/>
      <c r="J3630" s="5"/>
      <c r="L3630" s="34">
        <v>114</v>
      </c>
      <c r="M3630" s="24">
        <v>109</v>
      </c>
      <c r="N3630" s="24">
        <v>69.7</v>
      </c>
      <c r="O3630" s="24">
        <v>127</v>
      </c>
      <c r="P3630" s="33">
        <f t="shared" si="75"/>
        <v>35</v>
      </c>
      <c r="Q3630" s="4">
        <v>27.6</v>
      </c>
      <c r="T3630" s="4"/>
    </row>
    <row r="3631" spans="4:20" x14ac:dyDescent="0.2">
      <c r="D3631" s="22" t="s">
        <v>641</v>
      </c>
      <c r="E3631" s="24" t="s">
        <v>407</v>
      </c>
      <c r="F3631" s="24"/>
      <c r="G3631" s="24"/>
      <c r="H3631" s="24"/>
      <c r="I3631" s="5"/>
      <c r="J3631" s="5"/>
      <c r="L3631" s="34">
        <v>98</v>
      </c>
      <c r="M3631" s="24">
        <v>98</v>
      </c>
      <c r="N3631" s="24">
        <v>69.7</v>
      </c>
      <c r="O3631" s="24">
        <v>127</v>
      </c>
      <c r="P3631" s="33">
        <f t="shared" si="75"/>
        <v>25.2</v>
      </c>
      <c r="Q3631" s="4">
        <v>27.8</v>
      </c>
      <c r="T3631" s="4"/>
    </row>
    <row r="3632" spans="4:20" x14ac:dyDescent="0.2">
      <c r="D3632" s="22" t="s">
        <v>642</v>
      </c>
      <c r="E3632" s="24" t="s">
        <v>485</v>
      </c>
      <c r="F3632" s="24"/>
      <c r="G3632" s="24"/>
      <c r="H3632" s="24"/>
      <c r="I3632" s="5"/>
      <c r="J3632" s="4"/>
      <c r="K3632" s="29"/>
      <c r="L3632" s="36">
        <v>92</v>
      </c>
      <c r="M3632" s="24">
        <v>91</v>
      </c>
      <c r="N3632" s="24">
        <v>67.5</v>
      </c>
      <c r="O3632" s="24">
        <v>116</v>
      </c>
      <c r="P3632" s="33">
        <f t="shared" si="75"/>
        <v>22.9</v>
      </c>
      <c r="Q3632" s="4">
        <v>29.5</v>
      </c>
      <c r="T3632" s="4"/>
    </row>
    <row r="3633" spans="1:23" x14ac:dyDescent="0.2">
      <c r="D3633" s="22" t="s">
        <v>643</v>
      </c>
      <c r="E3633" s="24" t="s">
        <v>485</v>
      </c>
      <c r="F3633" s="24"/>
      <c r="G3633" s="24"/>
      <c r="H3633" s="24"/>
      <c r="I3633" s="5"/>
      <c r="J3633" s="4"/>
      <c r="L3633" s="34">
        <v>99</v>
      </c>
      <c r="M3633" s="24">
        <v>98</v>
      </c>
      <c r="N3633" s="24">
        <v>67.5</v>
      </c>
      <c r="O3633" s="24">
        <v>116</v>
      </c>
      <c r="P3633" s="33">
        <f t="shared" si="75"/>
        <v>29.7</v>
      </c>
      <c r="Q3633" s="4">
        <v>29.8</v>
      </c>
      <c r="T3633" s="4"/>
    </row>
    <row r="3634" spans="1:23" x14ac:dyDescent="0.2">
      <c r="D3634" s="22" t="s">
        <v>644</v>
      </c>
      <c r="E3634" s="24" t="s">
        <v>492</v>
      </c>
      <c r="F3634" s="24"/>
      <c r="G3634" s="24"/>
      <c r="H3634" s="24"/>
      <c r="I3634" s="5"/>
      <c r="J3634" s="5"/>
      <c r="K3634" s="48"/>
      <c r="L3634" s="34">
        <v>104</v>
      </c>
      <c r="M3634" s="24">
        <v>102</v>
      </c>
      <c r="N3634" s="24">
        <v>69.2</v>
      </c>
      <c r="O3634" s="24">
        <v>118</v>
      </c>
      <c r="P3634" s="33">
        <f t="shared" si="75"/>
        <v>31.4</v>
      </c>
      <c r="Q3634" s="4">
        <v>31.3</v>
      </c>
      <c r="T3634" s="4"/>
    </row>
    <row r="3635" spans="1:23" x14ac:dyDescent="0.2">
      <c r="D3635" s="22" t="s">
        <v>658</v>
      </c>
      <c r="E3635" s="24" t="s">
        <v>365</v>
      </c>
      <c r="F3635" s="24"/>
      <c r="G3635" s="24"/>
      <c r="H3635" s="24"/>
      <c r="I3635" s="5"/>
      <c r="L3635" s="34">
        <v>99</v>
      </c>
      <c r="M3635" s="24">
        <v>96</v>
      </c>
      <c r="N3635" s="24">
        <v>69.8</v>
      </c>
      <c r="O3635" s="24">
        <v>135</v>
      </c>
      <c r="P3635" s="33">
        <f t="shared" si="75"/>
        <v>21.9</v>
      </c>
      <c r="Q3635" s="4">
        <v>32.4</v>
      </c>
      <c r="T3635" s="4"/>
    </row>
    <row r="3636" spans="1:23" x14ac:dyDescent="0.2">
      <c r="D3636" s="22" t="s">
        <v>659</v>
      </c>
      <c r="E3636" s="24" t="s">
        <v>365</v>
      </c>
      <c r="F3636" s="24"/>
      <c r="G3636" s="24"/>
      <c r="H3636" s="24"/>
      <c r="I3636" s="5"/>
      <c r="J3636" s="5"/>
      <c r="K3636" s="29"/>
      <c r="L3636" s="34">
        <v>103</v>
      </c>
      <c r="M3636" s="24">
        <v>102</v>
      </c>
      <c r="N3636" s="24">
        <v>69.8</v>
      </c>
      <c r="O3636" s="24">
        <v>135</v>
      </c>
      <c r="P3636" s="33">
        <f t="shared" si="75"/>
        <v>27</v>
      </c>
      <c r="Q3636" s="4">
        <v>33.200000000000003</v>
      </c>
      <c r="T3636" s="4"/>
    </row>
    <row r="3637" spans="1:23" x14ac:dyDescent="0.2">
      <c r="D3637" s="22" t="s">
        <v>661</v>
      </c>
      <c r="E3637" s="24" t="s">
        <v>24</v>
      </c>
      <c r="F3637" s="24"/>
      <c r="G3637" s="24"/>
      <c r="H3637" s="24"/>
      <c r="I3637" s="5"/>
      <c r="J3637" s="5"/>
      <c r="L3637" s="34">
        <v>92</v>
      </c>
      <c r="M3637" s="24">
        <v>91</v>
      </c>
      <c r="N3637" s="24">
        <v>70</v>
      </c>
      <c r="O3637" s="24">
        <v>123</v>
      </c>
      <c r="P3637" s="4">
        <f t="shared" si="75"/>
        <v>19.3</v>
      </c>
      <c r="Q3637" s="4">
        <v>33.700000000000003</v>
      </c>
      <c r="T3637" s="4"/>
    </row>
    <row r="3638" spans="1:23" x14ac:dyDescent="0.2">
      <c r="D3638" s="22" t="s">
        <v>665</v>
      </c>
      <c r="E3638" s="24" t="s">
        <v>492</v>
      </c>
      <c r="F3638" s="24"/>
      <c r="G3638" s="24"/>
      <c r="H3638" s="24"/>
      <c r="I3638" s="5"/>
      <c r="J3638" s="5"/>
      <c r="L3638" s="34">
        <v>99</v>
      </c>
      <c r="M3638" s="24">
        <v>99</v>
      </c>
      <c r="N3638" s="24">
        <v>69.2</v>
      </c>
      <c r="O3638" s="24">
        <v>118</v>
      </c>
      <c r="P3638" s="4">
        <f t="shared" si="75"/>
        <v>28.5</v>
      </c>
      <c r="Q3638" s="4">
        <v>39.4</v>
      </c>
      <c r="T3638" s="4"/>
    </row>
    <row r="3639" spans="1:23" x14ac:dyDescent="0.2">
      <c r="A3639">
        <v>1</v>
      </c>
      <c r="B3639">
        <v>1</v>
      </c>
      <c r="D3639" s="22" t="s">
        <v>705</v>
      </c>
      <c r="E3639" s="24" t="s">
        <v>24</v>
      </c>
      <c r="F3639" s="24">
        <v>92</v>
      </c>
      <c r="G3639" s="24">
        <v>92</v>
      </c>
      <c r="H3639" s="24"/>
      <c r="I3639" s="5">
        <v>5</v>
      </c>
      <c r="J3639" s="5"/>
      <c r="L3639" s="24"/>
      <c r="M3639" s="24"/>
      <c r="N3639" s="24"/>
      <c r="O3639" s="24"/>
      <c r="P3639" s="4"/>
      <c r="Q3639" s="4"/>
      <c r="T3639" t="s">
        <v>353</v>
      </c>
      <c r="U3639" t="s">
        <v>382</v>
      </c>
      <c r="V3639" t="s">
        <v>562</v>
      </c>
    </row>
    <row r="3640" spans="1:23" x14ac:dyDescent="0.2">
      <c r="A3640">
        <v>2</v>
      </c>
      <c r="B3640">
        <v>2</v>
      </c>
      <c r="C3640">
        <v>1</v>
      </c>
      <c r="D3640" s="22" t="s">
        <v>714</v>
      </c>
      <c r="E3640" s="24" t="s">
        <v>435</v>
      </c>
      <c r="F3640" s="24">
        <v>111</v>
      </c>
      <c r="G3640" s="24">
        <v>110</v>
      </c>
      <c r="H3640" s="24">
        <v>85</v>
      </c>
      <c r="I3640" s="5">
        <v>-17</v>
      </c>
      <c r="J3640" s="5"/>
      <c r="L3640" s="34">
        <v>111</v>
      </c>
      <c r="M3640" s="24">
        <v>110</v>
      </c>
      <c r="N3640" s="24">
        <v>70.3</v>
      </c>
      <c r="O3640" s="24">
        <v>135</v>
      </c>
      <c r="P3640" s="4">
        <f t="shared" si="75"/>
        <v>33.200000000000003</v>
      </c>
      <c r="Q3640" s="4"/>
      <c r="T3640" t="s">
        <v>342</v>
      </c>
      <c r="U3640" t="s">
        <v>377</v>
      </c>
      <c r="V3640" t="s">
        <v>370</v>
      </c>
    </row>
    <row r="3641" spans="1:23" x14ac:dyDescent="0.2">
      <c r="A3641">
        <v>3</v>
      </c>
      <c r="B3641">
        <v>3</v>
      </c>
      <c r="C3641">
        <v>2</v>
      </c>
      <c r="D3641" s="22" t="s">
        <v>727</v>
      </c>
      <c r="E3641" s="24" t="s">
        <v>436</v>
      </c>
      <c r="F3641" s="24">
        <v>98</v>
      </c>
      <c r="G3641" s="24">
        <v>97</v>
      </c>
      <c r="H3641" s="24">
        <v>72</v>
      </c>
      <c r="I3641" s="5">
        <v>24.5</v>
      </c>
      <c r="J3641" s="5"/>
      <c r="K3641" s="29" t="s">
        <v>104</v>
      </c>
      <c r="L3641" s="34">
        <v>98</v>
      </c>
      <c r="M3641" s="24">
        <v>97</v>
      </c>
      <c r="N3641" s="24">
        <v>69.5</v>
      </c>
      <c r="O3641" s="24">
        <v>128</v>
      </c>
      <c r="P3641" s="4">
        <f t="shared" si="75"/>
        <v>24.3</v>
      </c>
      <c r="Q3641" s="4"/>
      <c r="R3641" s="24"/>
      <c r="S3641" s="4"/>
      <c r="T3641" s="24" t="s">
        <v>441</v>
      </c>
      <c r="U3641" s="24" t="s">
        <v>717</v>
      </c>
      <c r="V3641" s="24" t="s">
        <v>357</v>
      </c>
      <c r="W3641" s="24" t="s">
        <v>718</v>
      </c>
    </row>
    <row r="3642" spans="1:23" x14ac:dyDescent="0.2">
      <c r="A3642">
        <v>4</v>
      </c>
      <c r="B3642">
        <v>4</v>
      </c>
      <c r="C3642">
        <v>3</v>
      </c>
      <c r="D3642" s="22" t="s">
        <v>808</v>
      </c>
      <c r="E3642" s="24" t="s">
        <v>809</v>
      </c>
      <c r="F3642" s="24">
        <v>96</v>
      </c>
      <c r="G3642" s="24">
        <v>96</v>
      </c>
      <c r="H3642" s="24">
        <v>72</v>
      </c>
      <c r="I3642" s="5">
        <v>21</v>
      </c>
      <c r="J3642" s="5"/>
      <c r="K3642" s="13" t="s">
        <v>104</v>
      </c>
      <c r="L3642" s="36">
        <v>96</v>
      </c>
      <c r="M3642" s="24">
        <v>96</v>
      </c>
      <c r="N3642" s="24">
        <v>69.5</v>
      </c>
      <c r="O3642" s="24">
        <v>121</v>
      </c>
      <c r="P3642" s="4">
        <f t="shared" si="75"/>
        <v>24.7</v>
      </c>
      <c r="Q3642" s="4"/>
      <c r="R3642" s="24"/>
      <c r="S3642" s="4"/>
      <c r="T3642" s="24" t="s">
        <v>372</v>
      </c>
      <c r="U3642" s="24" t="s">
        <v>552</v>
      </c>
    </row>
    <row r="3643" spans="1:23" x14ac:dyDescent="0.2">
      <c r="A3643">
        <v>5</v>
      </c>
      <c r="B3643">
        <v>5</v>
      </c>
      <c r="C3643">
        <v>4</v>
      </c>
      <c r="D3643" s="22" t="s">
        <v>811</v>
      </c>
      <c r="E3643" s="24" t="s">
        <v>558</v>
      </c>
      <c r="F3643" s="24">
        <v>83</v>
      </c>
      <c r="G3643" s="24">
        <v>83</v>
      </c>
      <c r="H3643" s="24">
        <v>58</v>
      </c>
      <c r="I3643" s="5">
        <v>33</v>
      </c>
      <c r="J3643" s="5"/>
      <c r="K3643" s="13" t="s">
        <v>814</v>
      </c>
      <c r="L3643" s="36">
        <v>83</v>
      </c>
      <c r="M3643" s="24">
        <v>83</v>
      </c>
      <c r="N3643" s="24">
        <v>67.599999999999994</v>
      </c>
      <c r="O3643" s="24">
        <v>125</v>
      </c>
      <c r="P3643" s="33">
        <f t="shared" si="75"/>
        <v>13.9</v>
      </c>
      <c r="Q3643" s="32"/>
      <c r="R3643" s="24"/>
      <c r="S3643" s="4"/>
      <c r="T3643" s="24" t="s">
        <v>775</v>
      </c>
      <c r="U3643" s="24" t="s">
        <v>700</v>
      </c>
      <c r="V3643" t="s">
        <v>348</v>
      </c>
    </row>
    <row r="3644" spans="1:23" x14ac:dyDescent="0.2">
      <c r="A3644">
        <v>6</v>
      </c>
      <c r="B3644">
        <v>6</v>
      </c>
      <c r="C3644">
        <v>5</v>
      </c>
      <c r="D3644" s="22" t="s">
        <v>822</v>
      </c>
      <c r="E3644" s="24" t="s">
        <v>827</v>
      </c>
      <c r="F3644" s="24">
        <v>111</v>
      </c>
      <c r="G3644" s="24">
        <v>111</v>
      </c>
      <c r="H3644" s="24">
        <v>86</v>
      </c>
      <c r="I3644" s="5">
        <v>10.5</v>
      </c>
      <c r="J3644" s="4"/>
      <c r="K3644" s="13" t="s">
        <v>104</v>
      </c>
      <c r="L3644" s="34">
        <v>111</v>
      </c>
      <c r="M3644" s="24">
        <v>111</v>
      </c>
      <c r="N3644" s="24">
        <v>69.8</v>
      </c>
      <c r="O3644" s="24">
        <v>125</v>
      </c>
      <c r="P3644" s="33">
        <f t="shared" si="75"/>
        <v>37.200000000000003</v>
      </c>
      <c r="Q3644" s="4"/>
      <c r="R3644" s="24"/>
      <c r="S3644" s="4"/>
      <c r="T3644" s="24" t="s">
        <v>740</v>
      </c>
      <c r="U3644" s="24" t="s">
        <v>764</v>
      </c>
    </row>
    <row r="3645" spans="1:23" x14ac:dyDescent="0.2">
      <c r="A3645">
        <v>7</v>
      </c>
      <c r="B3645">
        <v>7</v>
      </c>
      <c r="C3645">
        <v>6</v>
      </c>
      <c r="D3645" s="22" t="s">
        <v>823</v>
      </c>
      <c r="E3645" s="24" t="s">
        <v>672</v>
      </c>
      <c r="F3645" s="24">
        <v>101</v>
      </c>
      <c r="G3645" s="24">
        <v>99</v>
      </c>
      <c r="H3645" s="24">
        <v>74</v>
      </c>
      <c r="I3645" s="5">
        <v>-2</v>
      </c>
      <c r="J3645" s="5"/>
      <c r="L3645" s="34">
        <v>101</v>
      </c>
      <c r="M3645" s="24">
        <v>99</v>
      </c>
      <c r="N3645" s="24">
        <v>71.3</v>
      </c>
      <c r="O3645" s="24">
        <v>132</v>
      </c>
      <c r="P3645" s="4">
        <f t="shared" si="75"/>
        <v>23.7</v>
      </c>
      <c r="Q3645" s="4"/>
      <c r="R3645" s="24"/>
      <c r="S3645" s="4"/>
      <c r="T3645" s="24" t="s">
        <v>351</v>
      </c>
      <c r="U3645" s="24" t="s">
        <v>352</v>
      </c>
    </row>
    <row r="3646" spans="1:23" x14ac:dyDescent="0.2">
      <c r="A3646">
        <v>8</v>
      </c>
      <c r="B3646">
        <v>8</v>
      </c>
      <c r="C3646">
        <v>7</v>
      </c>
      <c r="D3646" s="22" t="s">
        <v>824</v>
      </c>
      <c r="E3646" s="24" t="s">
        <v>677</v>
      </c>
      <c r="F3646" s="24">
        <v>101</v>
      </c>
      <c r="G3646" s="24">
        <v>101</v>
      </c>
      <c r="H3646" s="24">
        <v>76</v>
      </c>
      <c r="I3646" s="5">
        <v>0.65</v>
      </c>
      <c r="J3646" s="5"/>
      <c r="L3646" s="36">
        <v>101</v>
      </c>
      <c r="M3646" s="24">
        <v>101</v>
      </c>
      <c r="N3646" s="24">
        <v>69.599999999999994</v>
      </c>
      <c r="O3646" s="24">
        <v>126</v>
      </c>
      <c r="P3646" s="4">
        <f t="shared" si="75"/>
        <v>28.2</v>
      </c>
      <c r="Q3646" s="24"/>
      <c r="R3646" s="24"/>
      <c r="S3646" s="4"/>
      <c r="T3646" s="24" t="s">
        <v>374</v>
      </c>
      <c r="U3646" s="24" t="s">
        <v>347</v>
      </c>
    </row>
    <row r="3647" spans="1:23" x14ac:dyDescent="0.2">
      <c r="A3647">
        <v>9</v>
      </c>
      <c r="B3647">
        <v>9</v>
      </c>
      <c r="C3647">
        <v>8</v>
      </c>
      <c r="D3647" s="22" t="s">
        <v>820</v>
      </c>
      <c r="E3647" s="24" t="s">
        <v>677</v>
      </c>
      <c r="F3647" s="24">
        <v>108</v>
      </c>
      <c r="G3647" s="24">
        <v>105</v>
      </c>
      <c r="H3647" s="24">
        <v>83</v>
      </c>
      <c r="I3647" s="5">
        <v>-18.5</v>
      </c>
      <c r="J3647" s="5"/>
      <c r="L3647" s="36">
        <v>108</v>
      </c>
      <c r="M3647" s="24">
        <v>105</v>
      </c>
      <c r="N3647" s="24">
        <v>69.599999999999994</v>
      </c>
      <c r="O3647" s="24">
        <v>126</v>
      </c>
      <c r="P3647" s="4">
        <f t="shared" si="75"/>
        <v>31.7</v>
      </c>
      <c r="Q3647" s="4"/>
      <c r="R3647" s="18"/>
      <c r="S3647" s="4"/>
      <c r="T3647" s="24" t="s">
        <v>699</v>
      </c>
      <c r="U3647" s="24" t="s">
        <v>344</v>
      </c>
    </row>
    <row r="3648" spans="1:23" x14ac:dyDescent="0.2">
      <c r="A3648">
        <v>10</v>
      </c>
      <c r="B3648">
        <v>10</v>
      </c>
      <c r="C3648">
        <v>9</v>
      </c>
      <c r="D3648" s="22" t="s">
        <v>825</v>
      </c>
      <c r="E3648" s="24" t="s">
        <v>672</v>
      </c>
      <c r="F3648" s="24">
        <v>110</v>
      </c>
      <c r="G3648" s="24">
        <v>110</v>
      </c>
      <c r="H3648" s="24">
        <v>83</v>
      </c>
      <c r="I3648" s="5">
        <v>-19</v>
      </c>
      <c r="J3648" s="4"/>
      <c r="L3648" s="34">
        <v>110</v>
      </c>
      <c r="M3648" s="24">
        <v>110</v>
      </c>
      <c r="N3648" s="24">
        <v>71.3</v>
      </c>
      <c r="O3648" s="24">
        <v>132</v>
      </c>
      <c r="P3648" s="4">
        <f t="shared" si="75"/>
        <v>33.1</v>
      </c>
      <c r="Q3648" s="4"/>
      <c r="R3648" s="24"/>
      <c r="S3648" s="4"/>
      <c r="T3648" s="24" t="s">
        <v>816</v>
      </c>
    </row>
    <row r="3649" spans="1:23" x14ac:dyDescent="0.2">
      <c r="A3649">
        <v>11</v>
      </c>
      <c r="B3649">
        <v>11</v>
      </c>
      <c r="C3649">
        <v>10</v>
      </c>
      <c r="D3649" s="22" t="s">
        <v>847</v>
      </c>
      <c r="E3649" s="24" t="s">
        <v>848</v>
      </c>
      <c r="F3649" s="24">
        <v>102</v>
      </c>
      <c r="G3649" s="24">
        <v>100</v>
      </c>
      <c r="H3649" s="24">
        <v>78</v>
      </c>
      <c r="I3649" s="5">
        <v>14</v>
      </c>
      <c r="J3649" s="5"/>
      <c r="L3649" s="34">
        <v>102</v>
      </c>
      <c r="M3649" s="24">
        <v>100</v>
      </c>
      <c r="N3649" s="24">
        <v>69.3</v>
      </c>
      <c r="O3649" s="24">
        <v>123</v>
      </c>
      <c r="P3649" s="4">
        <f t="shared" si="75"/>
        <v>28.2</v>
      </c>
      <c r="Q3649" s="24"/>
      <c r="R3649" s="24"/>
      <c r="S3649" s="4"/>
      <c r="T3649" s="24" t="s">
        <v>380</v>
      </c>
      <c r="U3649" t="s">
        <v>346</v>
      </c>
      <c r="V3649" t="s">
        <v>773</v>
      </c>
    </row>
    <row r="3650" spans="1:23" x14ac:dyDescent="0.2">
      <c r="A3650">
        <v>12</v>
      </c>
      <c r="B3650">
        <v>12</v>
      </c>
      <c r="C3650">
        <v>11</v>
      </c>
      <c r="D3650" s="22" t="s">
        <v>853</v>
      </c>
      <c r="E3650" s="24" t="s">
        <v>23</v>
      </c>
      <c r="F3650" s="24">
        <v>97</v>
      </c>
      <c r="G3650" s="24">
        <v>97</v>
      </c>
      <c r="H3650" s="24">
        <v>72</v>
      </c>
      <c r="I3650" s="5">
        <v>50</v>
      </c>
      <c r="J3650" s="5"/>
      <c r="L3650" s="34">
        <v>97</v>
      </c>
      <c r="M3650" s="24">
        <v>97</v>
      </c>
      <c r="N3650" s="24">
        <v>68.900000000000006</v>
      </c>
      <c r="O3650" s="24">
        <v>126</v>
      </c>
      <c r="P3650" s="4">
        <f t="shared" si="75"/>
        <v>25.2</v>
      </c>
      <c r="Q3650" s="24"/>
      <c r="R3650" s="24"/>
      <c r="S3650" s="4"/>
      <c r="T3650" s="24" t="s">
        <v>706</v>
      </c>
      <c r="U3650" s="24" t="s">
        <v>725</v>
      </c>
      <c r="V3650" s="24" t="s">
        <v>859</v>
      </c>
    </row>
    <row r="3651" spans="1:23" x14ac:dyDescent="0.2">
      <c r="A3651">
        <v>13</v>
      </c>
      <c r="B3651">
        <v>13</v>
      </c>
      <c r="C3651">
        <v>12</v>
      </c>
      <c r="D3651" s="22" t="s">
        <v>880</v>
      </c>
      <c r="E3651" s="24" t="s">
        <v>26</v>
      </c>
      <c r="F3651" s="24">
        <v>97</v>
      </c>
      <c r="G3651" s="24">
        <v>97</v>
      </c>
      <c r="H3651" s="24">
        <v>72</v>
      </c>
      <c r="I3651" s="5">
        <v>23</v>
      </c>
      <c r="J3651" s="4"/>
      <c r="K3651" s="29"/>
      <c r="L3651" s="36">
        <v>97</v>
      </c>
      <c r="M3651" s="24">
        <v>97</v>
      </c>
      <c r="N3651" s="24">
        <v>70.2</v>
      </c>
      <c r="O3651" s="24">
        <v>128</v>
      </c>
      <c r="P3651" s="33">
        <f t="shared" si="75"/>
        <v>23.7</v>
      </c>
      <c r="Q3651" s="24"/>
      <c r="T3651" s="24" t="s">
        <v>744</v>
      </c>
      <c r="U3651" s="24"/>
    </row>
    <row r="3652" spans="1:23" x14ac:dyDescent="0.2">
      <c r="A3652">
        <v>14</v>
      </c>
      <c r="B3652">
        <v>14</v>
      </c>
      <c r="C3652">
        <v>13</v>
      </c>
      <c r="D3652" s="22" t="s">
        <v>906</v>
      </c>
      <c r="E3652" s="24" t="s">
        <v>23</v>
      </c>
      <c r="F3652" s="24">
        <v>99</v>
      </c>
      <c r="G3652" s="24">
        <v>98</v>
      </c>
      <c r="H3652" s="24">
        <v>75</v>
      </c>
      <c r="I3652" s="5">
        <v>-7</v>
      </c>
      <c r="J3652" s="5"/>
      <c r="L3652" s="36">
        <v>99</v>
      </c>
      <c r="M3652" s="24">
        <v>98</v>
      </c>
      <c r="N3652" s="24">
        <v>68.900000000000006</v>
      </c>
      <c r="O3652" s="24">
        <v>123</v>
      </c>
      <c r="P3652" s="33">
        <f t="shared" si="75"/>
        <v>26.7</v>
      </c>
      <c r="Q3652" s="24"/>
      <c r="R3652" s="24"/>
      <c r="S3652" s="4"/>
      <c r="T3652" s="24" t="s">
        <v>387</v>
      </c>
      <c r="U3652" s="24" t="s">
        <v>861</v>
      </c>
      <c r="V3652" t="s">
        <v>460</v>
      </c>
    </row>
    <row r="3653" spans="1:23" x14ac:dyDescent="0.2">
      <c r="A3653">
        <v>15</v>
      </c>
      <c r="B3653">
        <v>15</v>
      </c>
      <c r="C3653">
        <v>14</v>
      </c>
      <c r="D3653" s="22" t="s">
        <v>926</v>
      </c>
      <c r="E3653" s="24" t="s">
        <v>24</v>
      </c>
      <c r="F3653" s="24">
        <v>98</v>
      </c>
      <c r="G3653" s="24">
        <v>98</v>
      </c>
      <c r="H3653" s="24">
        <v>75</v>
      </c>
      <c r="I3653" s="5">
        <v>-21.25</v>
      </c>
      <c r="J3653" s="5"/>
      <c r="K3653" s="29" t="s">
        <v>986</v>
      </c>
      <c r="L3653" s="36">
        <v>98</v>
      </c>
      <c r="M3653" s="24">
        <v>98</v>
      </c>
      <c r="N3653" s="24">
        <v>70</v>
      </c>
      <c r="O3653" s="24">
        <v>123</v>
      </c>
      <c r="P3653" s="33">
        <f t="shared" si="75"/>
        <v>25.7</v>
      </c>
      <c r="Q3653" s="24"/>
      <c r="R3653" s="24"/>
      <c r="S3653" s="4"/>
      <c r="T3653" s="24" t="s">
        <v>915</v>
      </c>
      <c r="U3653" s="24" t="s">
        <v>709</v>
      </c>
    </row>
    <row r="3654" spans="1:23" x14ac:dyDescent="0.2">
      <c r="A3654">
        <v>16</v>
      </c>
      <c r="B3654">
        <v>16</v>
      </c>
      <c r="C3654">
        <v>15</v>
      </c>
      <c r="D3654" s="22" t="s">
        <v>982</v>
      </c>
      <c r="E3654" s="24" t="s">
        <v>24</v>
      </c>
      <c r="F3654" s="24">
        <v>96</v>
      </c>
      <c r="G3654" s="24">
        <v>93</v>
      </c>
      <c r="H3654" s="24">
        <v>72</v>
      </c>
      <c r="I3654" s="5">
        <v>-21.5</v>
      </c>
      <c r="J3654" s="5"/>
      <c r="K3654" s="29" t="s">
        <v>986</v>
      </c>
      <c r="L3654" s="36">
        <v>96</v>
      </c>
      <c r="M3654" s="24">
        <v>93</v>
      </c>
      <c r="N3654" s="24">
        <v>70</v>
      </c>
      <c r="O3654" s="24">
        <v>123</v>
      </c>
      <c r="P3654" s="33">
        <f t="shared" si="75"/>
        <v>21.1</v>
      </c>
      <c r="Q3654" s="24"/>
      <c r="R3654" s="24"/>
      <c r="S3654" s="4"/>
      <c r="T3654" s="24" t="s">
        <v>375</v>
      </c>
      <c r="U3654" s="24" t="s">
        <v>720</v>
      </c>
      <c r="V3654" t="s">
        <v>801</v>
      </c>
    </row>
    <row r="3655" spans="1:23" ht="25.5" x14ac:dyDescent="0.2">
      <c r="A3655">
        <v>17</v>
      </c>
      <c r="B3655">
        <v>17</v>
      </c>
      <c r="C3655">
        <v>16</v>
      </c>
      <c r="D3655" s="22" t="s">
        <v>977</v>
      </c>
      <c r="E3655" s="24" t="s">
        <v>185</v>
      </c>
      <c r="F3655" s="24">
        <v>100</v>
      </c>
      <c r="G3655" s="24">
        <v>99</v>
      </c>
      <c r="H3655" s="24">
        <v>77</v>
      </c>
      <c r="I3655" s="5">
        <v>-19.350000000000001</v>
      </c>
      <c r="J3655" s="5"/>
      <c r="K3655" s="48" t="s">
        <v>1010</v>
      </c>
      <c r="L3655" s="22">
        <v>100</v>
      </c>
      <c r="M3655" s="24">
        <v>99</v>
      </c>
      <c r="N3655" s="24">
        <v>69</v>
      </c>
      <c r="O3655" s="24">
        <v>123</v>
      </c>
      <c r="P3655" s="33">
        <f>ROUND(((M3655-N3655)*113/O3655),1)</f>
        <v>27.6</v>
      </c>
      <c r="Q3655" s="24"/>
      <c r="R3655" s="24"/>
      <c r="S3655" s="4"/>
      <c r="T3655" s="24" t="s">
        <v>901</v>
      </c>
      <c r="U3655" s="24" t="s">
        <v>734</v>
      </c>
      <c r="V3655" t="s">
        <v>829</v>
      </c>
    </row>
    <row r="3656" spans="1:23" x14ac:dyDescent="0.2">
      <c r="A3656">
        <v>18</v>
      </c>
      <c r="B3656">
        <v>18</v>
      </c>
      <c r="C3656">
        <v>17</v>
      </c>
      <c r="D3656" s="22" t="s">
        <v>1043</v>
      </c>
      <c r="E3656" s="24" t="s">
        <v>26</v>
      </c>
      <c r="F3656" s="24">
        <v>96</v>
      </c>
      <c r="G3656" s="24">
        <v>96</v>
      </c>
      <c r="H3656" s="24">
        <v>72</v>
      </c>
      <c r="I3656" s="5">
        <v>-13.5</v>
      </c>
      <c r="J3656" s="5"/>
      <c r="L3656" s="36">
        <v>96</v>
      </c>
      <c r="M3656" s="24">
        <v>96</v>
      </c>
      <c r="N3656" s="24">
        <v>70.2</v>
      </c>
      <c r="O3656" s="24">
        <v>128</v>
      </c>
      <c r="P3656" s="33">
        <f>ROUND(((M3656-N3656)*113/O3656),1)</f>
        <v>22.8</v>
      </c>
      <c r="Q3656" s="24"/>
      <c r="R3656" s="24"/>
      <c r="S3656" s="4"/>
      <c r="T3656" s="24" t="s">
        <v>961</v>
      </c>
      <c r="U3656" s="24" t="s">
        <v>434</v>
      </c>
      <c r="V3656" s="24" t="s">
        <v>782</v>
      </c>
    </row>
    <row r="3657" spans="1:23" x14ac:dyDescent="0.2">
      <c r="A3657">
        <v>19</v>
      </c>
      <c r="B3657">
        <v>19</v>
      </c>
      <c r="C3657">
        <v>18</v>
      </c>
      <c r="D3657" s="22" t="s">
        <v>1097</v>
      </c>
      <c r="E3657" s="24" t="s">
        <v>1098</v>
      </c>
      <c r="F3657" s="24">
        <v>98</v>
      </c>
      <c r="G3657" s="24">
        <v>98</v>
      </c>
      <c r="H3657" s="24">
        <v>73</v>
      </c>
      <c r="I3657" s="5">
        <v>5</v>
      </c>
      <c r="J3657" s="5"/>
      <c r="K3657" s="13" t="s">
        <v>697</v>
      </c>
      <c r="L3657" s="34">
        <v>98</v>
      </c>
      <c r="M3657" s="24">
        <v>98</v>
      </c>
      <c r="N3657" s="24">
        <v>71.400000000000006</v>
      </c>
      <c r="O3657" s="24">
        <v>129</v>
      </c>
      <c r="P3657" s="33">
        <f>ROUND(((M3657-N3657)*113/O3657),1)</f>
        <v>23.3</v>
      </c>
      <c r="Q3657" s="24"/>
      <c r="R3657" s="24"/>
      <c r="S3657" s="4"/>
      <c r="T3657" s="24" t="s">
        <v>739</v>
      </c>
      <c r="U3657" s="24" t="s">
        <v>832</v>
      </c>
      <c r="V3657" s="24"/>
    </row>
    <row r="3658" spans="1:23" x14ac:dyDescent="0.2">
      <c r="A3658">
        <v>20</v>
      </c>
      <c r="B3658">
        <v>20</v>
      </c>
      <c r="C3658">
        <v>19</v>
      </c>
      <c r="D3658" s="22" t="s">
        <v>1106</v>
      </c>
      <c r="E3658" s="24" t="s">
        <v>407</v>
      </c>
      <c r="F3658" s="24">
        <v>109</v>
      </c>
      <c r="G3658" s="24">
        <v>107</v>
      </c>
      <c r="H3658" s="24">
        <v>85</v>
      </c>
      <c r="I3658" s="5">
        <v>-17</v>
      </c>
      <c r="J3658" s="5"/>
      <c r="L3658" s="34">
        <v>109</v>
      </c>
      <c r="M3658" s="24">
        <v>107</v>
      </c>
      <c r="N3658" s="24">
        <v>69.7</v>
      </c>
      <c r="O3658" s="24">
        <v>127</v>
      </c>
      <c r="P3658" s="33">
        <f>ROUND(((M3658-N3658)*113/O3658),1)</f>
        <v>33.200000000000003</v>
      </c>
      <c r="Q3658" s="24"/>
      <c r="R3658" s="24"/>
      <c r="S3658" s="4"/>
      <c r="T3658" s="24" t="s">
        <v>376</v>
      </c>
      <c r="U3658" s="24" t="s">
        <v>384</v>
      </c>
      <c r="V3658" s="24" t="s">
        <v>750</v>
      </c>
      <c r="W3658" s="24"/>
    </row>
    <row r="3659" spans="1:23" x14ac:dyDescent="0.2">
      <c r="A3659">
        <v>21</v>
      </c>
      <c r="D3659" s="22" t="s">
        <v>1106</v>
      </c>
      <c r="E3659" s="24" t="s">
        <v>407</v>
      </c>
      <c r="F3659" s="24"/>
      <c r="G3659" s="24"/>
      <c r="H3659" s="24"/>
      <c r="I3659" s="5">
        <v>-5</v>
      </c>
      <c r="J3659" s="5"/>
      <c r="L3659" s="34"/>
      <c r="M3659" s="24"/>
      <c r="N3659" s="24"/>
      <c r="O3659" s="24"/>
      <c r="P3659" s="33"/>
      <c r="Q3659" s="24"/>
      <c r="R3659" s="24"/>
      <c r="S3659" s="4"/>
      <c r="T3659" s="24" t="s">
        <v>711</v>
      </c>
      <c r="U3659" s="24" t="s">
        <v>1003</v>
      </c>
      <c r="V3659" s="24"/>
      <c r="W3659" s="24"/>
    </row>
    <row r="3660" spans="1:23" x14ac:dyDescent="0.2">
      <c r="A3660">
        <v>22</v>
      </c>
      <c r="B3660">
        <v>21</v>
      </c>
      <c r="C3660">
        <v>20</v>
      </c>
      <c r="D3660" s="22" t="s">
        <v>1101</v>
      </c>
      <c r="E3660" s="24" t="s">
        <v>485</v>
      </c>
      <c r="F3660" s="24">
        <v>96</v>
      </c>
      <c r="G3660" s="24">
        <v>96</v>
      </c>
      <c r="H3660" s="24">
        <v>74</v>
      </c>
      <c r="I3660" s="5">
        <v>-8</v>
      </c>
      <c r="J3660" s="5"/>
      <c r="L3660" s="36">
        <v>96</v>
      </c>
      <c r="M3660" s="24">
        <v>96</v>
      </c>
      <c r="N3660" s="24">
        <v>67.5</v>
      </c>
      <c r="O3660" s="24">
        <v>116</v>
      </c>
      <c r="P3660" s="33">
        <f t="shared" ref="P3660:P3670" si="76">ROUND(((M3660-N3660)*113/O3660),1)</f>
        <v>27.8</v>
      </c>
      <c r="Q3660" s="24"/>
      <c r="R3660" s="24"/>
      <c r="S3660" s="4"/>
      <c r="T3660" s="24" t="s">
        <v>965</v>
      </c>
      <c r="U3660" s="24" t="s">
        <v>1099</v>
      </c>
      <c r="V3660" s="24"/>
    </row>
    <row r="3661" spans="1:23" x14ac:dyDescent="0.2">
      <c r="A3661">
        <v>23</v>
      </c>
      <c r="B3661">
        <v>22</v>
      </c>
      <c r="C3661">
        <v>21</v>
      </c>
      <c r="D3661" s="22" t="s">
        <v>1107</v>
      </c>
      <c r="E3661" s="24" t="s">
        <v>485</v>
      </c>
      <c r="F3661" s="24">
        <v>93</v>
      </c>
      <c r="G3661" s="24">
        <v>93</v>
      </c>
      <c r="H3661" s="24">
        <v>71</v>
      </c>
      <c r="I3661" s="5">
        <v>-13</v>
      </c>
      <c r="J3661" s="5"/>
      <c r="L3661" s="36">
        <v>93</v>
      </c>
      <c r="M3661" s="24">
        <v>93</v>
      </c>
      <c r="N3661" s="24">
        <v>67.5</v>
      </c>
      <c r="O3661" s="24">
        <v>116</v>
      </c>
      <c r="P3661" s="33">
        <f t="shared" si="76"/>
        <v>24.8</v>
      </c>
      <c r="Q3661" s="24"/>
      <c r="R3661" s="24"/>
      <c r="S3661" s="4"/>
      <c r="T3661" s="24" t="s">
        <v>845</v>
      </c>
      <c r="U3661" s="24" t="s">
        <v>762</v>
      </c>
      <c r="V3661" s="24" t="s">
        <v>1111</v>
      </c>
      <c r="W3661" s="24" t="s">
        <v>383</v>
      </c>
    </row>
    <row r="3662" spans="1:23" x14ac:dyDescent="0.2">
      <c r="A3662">
        <v>24</v>
      </c>
      <c r="B3662">
        <v>23</v>
      </c>
      <c r="C3662">
        <v>22</v>
      </c>
      <c r="D3662" s="22" t="s">
        <v>1152</v>
      </c>
      <c r="E3662" s="24" t="s">
        <v>1153</v>
      </c>
      <c r="F3662" s="24">
        <v>100</v>
      </c>
      <c r="G3662" s="24">
        <v>100</v>
      </c>
      <c r="H3662" s="24">
        <v>75</v>
      </c>
      <c r="I3662" s="5">
        <v>-4.75</v>
      </c>
      <c r="J3662" s="4"/>
      <c r="K3662" s="46"/>
      <c r="L3662" s="34">
        <v>100</v>
      </c>
      <c r="M3662" s="34">
        <v>100</v>
      </c>
      <c r="N3662" s="33">
        <v>70.3</v>
      </c>
      <c r="O3662" s="34">
        <v>127</v>
      </c>
      <c r="P3662" s="33">
        <f t="shared" si="76"/>
        <v>26.4</v>
      </c>
      <c r="Q3662" s="24"/>
      <c r="R3662" s="24"/>
      <c r="S3662" s="4"/>
      <c r="T3662" s="24" t="s">
        <v>763</v>
      </c>
      <c r="U3662" s="24" t="s">
        <v>1154</v>
      </c>
    </row>
    <row r="3663" spans="1:23" x14ac:dyDescent="0.2">
      <c r="A3663">
        <v>25</v>
      </c>
      <c r="B3663">
        <v>24</v>
      </c>
      <c r="C3663">
        <v>23</v>
      </c>
      <c r="D3663" s="22" t="s">
        <v>1185</v>
      </c>
      <c r="E3663" s="24" t="s">
        <v>548</v>
      </c>
      <c r="F3663" s="24">
        <v>106</v>
      </c>
      <c r="G3663" s="24">
        <v>106</v>
      </c>
      <c r="H3663" s="24">
        <v>80</v>
      </c>
      <c r="I3663" s="5">
        <v>-15</v>
      </c>
      <c r="J3663" s="4"/>
      <c r="L3663" s="34">
        <v>106</v>
      </c>
      <c r="M3663" s="34">
        <v>106</v>
      </c>
      <c r="N3663" s="33">
        <v>70.099999999999994</v>
      </c>
      <c r="O3663" s="34">
        <v>136</v>
      </c>
      <c r="P3663" s="33">
        <f t="shared" si="76"/>
        <v>29.8</v>
      </c>
      <c r="Q3663" s="24"/>
      <c r="R3663" s="24"/>
      <c r="S3663" s="4"/>
      <c r="T3663" s="24" t="s">
        <v>726</v>
      </c>
      <c r="U3663" s="24" t="s">
        <v>777</v>
      </c>
      <c r="V3663" t="s">
        <v>1186</v>
      </c>
    </row>
    <row r="3664" spans="1:23" x14ac:dyDescent="0.2">
      <c r="A3664">
        <v>26</v>
      </c>
      <c r="B3664">
        <v>25</v>
      </c>
      <c r="C3664">
        <v>24</v>
      </c>
      <c r="D3664" s="22" t="s">
        <v>1191</v>
      </c>
      <c r="E3664" s="24" t="s">
        <v>26</v>
      </c>
      <c r="F3664" s="24">
        <v>102</v>
      </c>
      <c r="G3664" s="24">
        <v>99</v>
      </c>
      <c r="H3664" s="24">
        <v>77</v>
      </c>
      <c r="I3664" s="5">
        <v>-11.4</v>
      </c>
      <c r="J3664" s="5"/>
      <c r="K3664" s="29"/>
      <c r="L3664" s="36">
        <v>102</v>
      </c>
      <c r="M3664" s="24">
        <v>99</v>
      </c>
      <c r="N3664" s="24">
        <v>70.2</v>
      </c>
      <c r="O3664" s="24">
        <v>128</v>
      </c>
      <c r="P3664" s="33">
        <f t="shared" si="76"/>
        <v>25.4</v>
      </c>
      <c r="Q3664" s="24"/>
      <c r="R3664" s="24"/>
      <c r="S3664" s="4"/>
      <c r="T3664" s="24" t="s">
        <v>800</v>
      </c>
      <c r="U3664" s="24" t="s">
        <v>373</v>
      </c>
    </row>
    <row r="3665" spans="1:24" x14ac:dyDescent="0.2">
      <c r="A3665">
        <v>27</v>
      </c>
      <c r="B3665">
        <v>26</v>
      </c>
      <c r="C3665">
        <v>25</v>
      </c>
      <c r="D3665" s="22" t="s">
        <v>1195</v>
      </c>
      <c r="E3665" s="24" t="s">
        <v>492</v>
      </c>
      <c r="F3665" s="24">
        <v>100</v>
      </c>
      <c r="G3665" s="24">
        <v>100</v>
      </c>
      <c r="H3665" s="24">
        <v>77</v>
      </c>
      <c r="I3665" s="5">
        <v>-20</v>
      </c>
      <c r="J3665" s="5"/>
      <c r="K3665" s="15"/>
      <c r="L3665" s="34">
        <v>100</v>
      </c>
      <c r="M3665" s="24">
        <v>100</v>
      </c>
      <c r="N3665" s="24">
        <v>69.2</v>
      </c>
      <c r="O3665" s="24">
        <v>118</v>
      </c>
      <c r="P3665" s="33">
        <f t="shared" si="76"/>
        <v>29.5</v>
      </c>
      <c r="Q3665" s="24"/>
      <c r="R3665" s="24"/>
      <c r="S3665" s="4"/>
      <c r="T3665" s="24" t="s">
        <v>397</v>
      </c>
      <c r="U3665" s="24" t="s">
        <v>1207</v>
      </c>
    </row>
    <row r="3666" spans="1:24" x14ac:dyDescent="0.2">
      <c r="A3666">
        <v>28</v>
      </c>
      <c r="B3666">
        <v>27</v>
      </c>
      <c r="C3666">
        <v>26</v>
      </c>
      <c r="D3666" s="22" t="s">
        <v>1249</v>
      </c>
      <c r="E3666" s="24" t="s">
        <v>23</v>
      </c>
      <c r="F3666" s="24">
        <v>96</v>
      </c>
      <c r="G3666" s="24">
        <v>96</v>
      </c>
      <c r="H3666" s="24">
        <v>70</v>
      </c>
      <c r="I3666" s="5">
        <v>26.5</v>
      </c>
      <c r="J3666" s="5"/>
      <c r="L3666" s="36">
        <v>96</v>
      </c>
      <c r="M3666" s="24">
        <v>96</v>
      </c>
      <c r="N3666" s="33">
        <v>68.900000000000006</v>
      </c>
      <c r="O3666" s="34">
        <v>126</v>
      </c>
      <c r="P3666" s="33">
        <f t="shared" si="76"/>
        <v>24.3</v>
      </c>
      <c r="Q3666" s="24"/>
      <c r="R3666" s="24"/>
      <c r="S3666" s="4"/>
      <c r="T3666" s="24" t="s">
        <v>1135</v>
      </c>
      <c r="U3666" s="24" t="s">
        <v>962</v>
      </c>
    </row>
    <row r="3667" spans="1:24" x14ac:dyDescent="0.2">
      <c r="A3667">
        <v>29</v>
      </c>
      <c r="B3667">
        <v>28</v>
      </c>
      <c r="C3667">
        <v>27</v>
      </c>
      <c r="D3667" s="22" t="s">
        <v>1270</v>
      </c>
      <c r="E3667" s="24" t="s">
        <v>221</v>
      </c>
      <c r="F3667" s="24">
        <v>114</v>
      </c>
      <c r="G3667" s="24">
        <v>112</v>
      </c>
      <c r="H3667" s="24">
        <v>86</v>
      </c>
      <c r="I3667" s="5">
        <v>-23</v>
      </c>
      <c r="J3667" s="5"/>
      <c r="L3667" s="34">
        <v>114</v>
      </c>
      <c r="M3667" s="24">
        <v>112</v>
      </c>
      <c r="N3667" s="33">
        <v>71.099999999999994</v>
      </c>
      <c r="O3667" s="34">
        <v>137</v>
      </c>
      <c r="P3667" s="33">
        <f t="shared" si="76"/>
        <v>33.700000000000003</v>
      </c>
      <c r="Q3667" s="24"/>
      <c r="R3667" s="24"/>
      <c r="S3667" s="4"/>
      <c r="T3667" s="24" t="s">
        <v>903</v>
      </c>
      <c r="U3667" s="24" t="s">
        <v>743</v>
      </c>
      <c r="V3667" s="24" t="s">
        <v>1114</v>
      </c>
    </row>
    <row r="3668" spans="1:24" x14ac:dyDescent="0.2">
      <c r="A3668">
        <v>30</v>
      </c>
      <c r="B3668">
        <v>29</v>
      </c>
      <c r="C3668">
        <v>28</v>
      </c>
      <c r="D3668" s="22" t="s">
        <v>1272</v>
      </c>
      <c r="E3668" s="24" t="s">
        <v>217</v>
      </c>
      <c r="F3668" s="24">
        <v>118</v>
      </c>
      <c r="G3668" s="24">
        <v>115</v>
      </c>
      <c r="H3668" s="24">
        <v>91</v>
      </c>
      <c r="I3668" s="5">
        <v>-21</v>
      </c>
      <c r="J3668" s="5"/>
      <c r="L3668" s="34">
        <v>118</v>
      </c>
      <c r="M3668" s="24">
        <v>115</v>
      </c>
      <c r="N3668" s="33">
        <v>69.7</v>
      </c>
      <c r="O3668" s="34">
        <v>130</v>
      </c>
      <c r="P3668" s="33">
        <f t="shared" si="76"/>
        <v>39.4</v>
      </c>
      <c r="Q3668" s="24"/>
      <c r="R3668" s="24"/>
      <c r="S3668" s="4"/>
      <c r="T3668" s="24" t="s">
        <v>343</v>
      </c>
      <c r="U3668" s="24" t="s">
        <v>886</v>
      </c>
      <c r="V3668" s="24" t="s">
        <v>925</v>
      </c>
    </row>
    <row r="3669" spans="1:24" x14ac:dyDescent="0.2">
      <c r="A3669">
        <v>31</v>
      </c>
      <c r="B3669">
        <v>30</v>
      </c>
      <c r="C3669">
        <v>29</v>
      </c>
      <c r="D3669" s="22" t="s">
        <v>1282</v>
      </c>
      <c r="E3669" s="24" t="s">
        <v>219</v>
      </c>
      <c r="F3669" s="24">
        <v>108</v>
      </c>
      <c r="G3669" s="24">
        <v>105</v>
      </c>
      <c r="H3669" s="24">
        <v>82</v>
      </c>
      <c r="I3669" s="5">
        <v>-22</v>
      </c>
      <c r="J3669" s="5"/>
      <c r="L3669" s="34">
        <v>108</v>
      </c>
      <c r="M3669" s="24">
        <v>105</v>
      </c>
      <c r="N3669" s="33">
        <v>68.900000000000006</v>
      </c>
      <c r="O3669" s="34">
        <v>126</v>
      </c>
      <c r="P3669" s="33">
        <f t="shared" si="76"/>
        <v>32.4</v>
      </c>
      <c r="Q3669" s="24"/>
      <c r="R3669" s="24"/>
      <c r="S3669" s="4"/>
      <c r="T3669" s="24" t="s">
        <v>1121</v>
      </c>
      <c r="U3669" s="24" t="s">
        <v>802</v>
      </c>
      <c r="V3669" s="24" t="s">
        <v>917</v>
      </c>
    </row>
    <row r="3670" spans="1:24" x14ac:dyDescent="0.2">
      <c r="A3670">
        <v>32</v>
      </c>
      <c r="B3670">
        <v>31</v>
      </c>
      <c r="C3670">
        <v>30</v>
      </c>
      <c r="D3670" s="22" t="s">
        <v>1288</v>
      </c>
      <c r="E3670" s="24" t="s">
        <v>221</v>
      </c>
      <c r="F3670" s="24">
        <v>111</v>
      </c>
      <c r="G3670" s="24">
        <v>109</v>
      </c>
      <c r="H3670" s="24">
        <v>83</v>
      </c>
      <c r="I3670" s="5">
        <v>-19</v>
      </c>
      <c r="J3670" s="4"/>
      <c r="K3670" s="29"/>
      <c r="L3670" s="36">
        <v>111</v>
      </c>
      <c r="M3670" s="24">
        <v>109</v>
      </c>
      <c r="N3670" s="33">
        <v>71.099999999999994</v>
      </c>
      <c r="O3670" s="34">
        <v>137</v>
      </c>
      <c r="P3670" s="33">
        <f t="shared" si="76"/>
        <v>31.3</v>
      </c>
      <c r="Q3670" s="24"/>
      <c r="R3670" s="24"/>
      <c r="S3670" s="4"/>
      <c r="T3670" s="24" t="s">
        <v>1173</v>
      </c>
      <c r="U3670" s="24" t="s">
        <v>1027</v>
      </c>
      <c r="V3670" s="24"/>
    </row>
    <row r="3671" spans="1:24" x14ac:dyDescent="0.2">
      <c r="A3671">
        <v>33</v>
      </c>
      <c r="D3671" s="22" t="s">
        <v>1293</v>
      </c>
      <c r="E3671" s="24" t="s">
        <v>215</v>
      </c>
      <c r="F3671" s="24"/>
      <c r="G3671" s="24"/>
      <c r="H3671" s="24"/>
      <c r="I3671" s="5"/>
      <c r="J3671" s="5"/>
      <c r="K3671" s="13" t="s">
        <v>1301</v>
      </c>
      <c r="L3671" s="34"/>
      <c r="M3671" s="24"/>
      <c r="N3671" s="24"/>
      <c r="O3671" s="24"/>
      <c r="P3671" s="33"/>
      <c r="Q3671" s="24"/>
      <c r="T3671" s="24" t="s">
        <v>350</v>
      </c>
      <c r="U3671" s="24" t="s">
        <v>378</v>
      </c>
      <c r="V3671" s="24" t="s">
        <v>1115</v>
      </c>
    </row>
    <row r="3672" spans="1:24" x14ac:dyDescent="0.2">
      <c r="A3672">
        <v>34</v>
      </c>
      <c r="D3672" s="22" t="s">
        <v>1294</v>
      </c>
      <c r="E3672" s="24" t="s">
        <v>221</v>
      </c>
      <c r="F3672" s="24"/>
      <c r="G3672" s="24"/>
      <c r="H3672" s="24"/>
      <c r="I3672" s="5">
        <v>-8.35</v>
      </c>
      <c r="J3672" s="5"/>
      <c r="K3672" s="48" t="s">
        <v>1302</v>
      </c>
      <c r="L3672" s="34"/>
      <c r="M3672" s="24"/>
      <c r="N3672" s="24"/>
      <c r="O3672" s="24"/>
      <c r="P3672" s="33"/>
      <c r="R3672" s="24"/>
      <c r="T3672" s="24" t="s">
        <v>810</v>
      </c>
      <c r="U3672" s="24" t="s">
        <v>1116</v>
      </c>
      <c r="V3672" t="s">
        <v>707</v>
      </c>
      <c r="W3672" t="s">
        <v>1214</v>
      </c>
      <c r="X3672" t="s">
        <v>736</v>
      </c>
    </row>
    <row r="3673" spans="1:24" x14ac:dyDescent="0.2">
      <c r="A3673">
        <v>35</v>
      </c>
      <c r="B3673">
        <v>32</v>
      </c>
      <c r="C3673">
        <v>31</v>
      </c>
      <c r="D3673" s="22" t="s">
        <v>1349</v>
      </c>
      <c r="E3673" s="24" t="s">
        <v>24</v>
      </c>
      <c r="F3673" s="24">
        <v>98</v>
      </c>
      <c r="G3673" s="24">
        <v>96</v>
      </c>
      <c r="H3673" s="24">
        <v>73</v>
      </c>
      <c r="I3673" s="5">
        <v>-10.7</v>
      </c>
      <c r="L3673" s="34">
        <v>98</v>
      </c>
      <c r="M3673" s="24">
        <v>96</v>
      </c>
      <c r="N3673" s="33">
        <v>70</v>
      </c>
      <c r="O3673" s="34">
        <v>123</v>
      </c>
      <c r="P3673" s="33">
        <f t="shared" ref="P3673" si="77">ROUND(((M3673-N3673)*113/O3673),1)</f>
        <v>23.9</v>
      </c>
      <c r="R3673" s="24"/>
      <c r="T3673" s="24" t="s">
        <v>856</v>
      </c>
      <c r="U3673" s="24" t="s">
        <v>735</v>
      </c>
      <c r="V3673" t="s">
        <v>884</v>
      </c>
    </row>
    <row r="3674" spans="1:24" x14ac:dyDescent="0.2">
      <c r="A3674">
        <v>36</v>
      </c>
      <c r="B3674">
        <v>33</v>
      </c>
      <c r="D3674" s="22" t="s">
        <v>1392</v>
      </c>
      <c r="E3674" s="24" t="s">
        <v>24</v>
      </c>
      <c r="F3674" s="24">
        <v>104</v>
      </c>
      <c r="G3674" s="24">
        <v>104</v>
      </c>
      <c r="H3674" s="24"/>
      <c r="I3674" s="5">
        <v>-10</v>
      </c>
      <c r="J3674" s="5"/>
      <c r="K3674" s="29" t="s">
        <v>1285</v>
      </c>
      <c r="L3674" s="34"/>
      <c r="M3674" s="24"/>
      <c r="N3674" s="24"/>
      <c r="O3674" s="24"/>
      <c r="P3674" s="33"/>
      <c r="R3674" s="24"/>
      <c r="T3674" s="41" t="s">
        <v>1093</v>
      </c>
      <c r="U3674" s="41" t="s">
        <v>733</v>
      </c>
      <c r="V3674" s="41" t="s">
        <v>871</v>
      </c>
      <c r="X3674" s="18"/>
    </row>
    <row r="3675" spans="1:24" x14ac:dyDescent="0.2">
      <c r="D3675" s="22"/>
      <c r="E3675" s="24"/>
      <c r="F3675" s="24"/>
      <c r="G3675" s="24"/>
      <c r="H3675" s="24"/>
      <c r="I3675" s="5"/>
      <c r="J3675" s="5"/>
      <c r="L3675" s="34"/>
      <c r="M3675" s="24"/>
      <c r="N3675" s="24"/>
      <c r="O3675" s="24"/>
      <c r="P3675" s="4"/>
      <c r="T3675" s="24"/>
      <c r="U3675" s="24"/>
      <c r="V3675" s="24"/>
    </row>
    <row r="3676" spans="1:24" x14ac:dyDescent="0.2">
      <c r="D3676" s="22"/>
      <c r="E3676" s="24"/>
      <c r="F3676" s="24"/>
      <c r="G3676" s="24"/>
      <c r="H3676" s="24"/>
      <c r="I3676" s="5"/>
      <c r="J3676" s="5"/>
      <c r="L3676" s="34"/>
      <c r="M3676" s="24"/>
      <c r="N3676" s="24"/>
      <c r="O3676" s="24"/>
      <c r="P3676" s="4"/>
      <c r="T3676" s="24"/>
      <c r="U3676" s="24"/>
      <c r="V3676" s="24"/>
    </row>
    <row r="3677" spans="1:24" x14ac:dyDescent="0.2">
      <c r="D3677" s="22"/>
      <c r="E3677" s="24"/>
      <c r="F3677" s="24"/>
      <c r="G3677" s="24"/>
      <c r="I3677" s="5"/>
      <c r="J3677" s="5"/>
      <c r="L3677" s="24"/>
      <c r="M3677" s="24"/>
      <c r="N3677" s="24"/>
      <c r="O3677" s="24"/>
      <c r="P3677" s="4"/>
      <c r="T3677" s="24"/>
      <c r="U3677" s="24"/>
      <c r="V3677" s="24"/>
    </row>
    <row r="3678" spans="1:24" x14ac:dyDescent="0.2">
      <c r="D3678" s="22"/>
      <c r="E3678" s="24"/>
      <c r="F3678" s="24"/>
      <c r="G3678" s="24"/>
      <c r="H3678" s="24"/>
      <c r="I3678" s="5"/>
      <c r="J3678" s="5"/>
      <c r="L3678" s="24"/>
      <c r="M3678" s="24"/>
      <c r="N3678" s="24"/>
      <c r="O3678" s="24"/>
      <c r="P3678" s="4"/>
      <c r="T3678" s="24"/>
      <c r="U3678" s="24"/>
      <c r="V3678" s="24"/>
    </row>
    <row r="3679" spans="1:24" x14ac:dyDescent="0.2">
      <c r="D3679" s="22"/>
      <c r="E3679" s="24"/>
      <c r="F3679" s="24"/>
      <c r="G3679" s="24"/>
      <c r="H3679" s="24"/>
      <c r="I3679" s="5"/>
      <c r="J3679" s="5"/>
      <c r="L3679" s="24"/>
      <c r="M3679" s="24"/>
      <c r="N3679" s="24"/>
      <c r="O3679" s="24"/>
      <c r="P3679" s="4"/>
      <c r="T3679" s="24"/>
      <c r="U3679" s="24"/>
      <c r="V3679" s="24"/>
    </row>
    <row r="3680" spans="1:24" x14ac:dyDescent="0.2">
      <c r="D3680" s="22"/>
      <c r="E3680" s="24"/>
      <c r="F3680" s="24"/>
      <c r="G3680" s="24"/>
      <c r="I3680" s="5"/>
      <c r="J3680" s="5"/>
      <c r="T3680" s="24"/>
      <c r="U3680" s="24"/>
      <c r="V3680" s="24"/>
    </row>
    <row r="3681" spans="4:22" x14ac:dyDescent="0.2">
      <c r="D3681" s="22"/>
      <c r="E3681" s="24"/>
      <c r="F3681" s="24"/>
      <c r="G3681" s="24"/>
      <c r="H3681" s="24"/>
      <c r="I3681" s="5"/>
      <c r="J3681" s="5"/>
      <c r="P3681" s="4"/>
      <c r="T3681" s="24"/>
      <c r="U3681" s="24"/>
      <c r="V3681" s="24"/>
    </row>
    <row r="3682" spans="4:22" x14ac:dyDescent="0.2">
      <c r="D3682" s="22"/>
      <c r="E3682" s="24"/>
      <c r="F3682" s="24"/>
      <c r="G3682" s="24"/>
      <c r="I3682" s="5"/>
      <c r="J3682" s="5"/>
      <c r="T3682" s="24"/>
      <c r="U3682" s="24"/>
      <c r="V3682" s="24"/>
    </row>
    <row r="3683" spans="4:22" x14ac:dyDescent="0.2">
      <c r="D3683" s="22"/>
      <c r="E3683" s="24"/>
      <c r="F3683" s="24"/>
      <c r="G3683" s="24"/>
      <c r="I3683" s="5"/>
      <c r="J3683" s="5"/>
      <c r="L3683" s="34"/>
      <c r="P3683" s="4"/>
      <c r="T3683" s="24"/>
      <c r="U3683" s="24"/>
      <c r="V3683" s="24"/>
    </row>
    <row r="3684" spans="4:22" x14ac:dyDescent="0.2">
      <c r="D3684" s="22"/>
      <c r="E3684" s="24"/>
      <c r="F3684" s="24"/>
      <c r="G3684" s="24"/>
      <c r="I3684" s="5"/>
      <c r="J3684" s="5"/>
      <c r="T3684" s="24"/>
      <c r="U3684" s="24"/>
      <c r="V3684" s="24"/>
    </row>
    <row r="3685" spans="4:22" x14ac:dyDescent="0.2">
      <c r="D3685" s="22"/>
      <c r="E3685" s="24"/>
      <c r="F3685" s="24"/>
      <c r="G3685" s="24"/>
      <c r="I3685" s="5"/>
      <c r="J3685" s="5"/>
      <c r="T3685" s="24"/>
      <c r="U3685" s="24"/>
      <c r="V3685" s="24"/>
    </row>
    <row r="3686" spans="4:22" x14ac:dyDescent="0.2">
      <c r="D3686" s="22"/>
      <c r="E3686" s="24"/>
      <c r="F3686" s="24"/>
      <c r="G3686" s="24"/>
      <c r="I3686" s="5"/>
      <c r="J3686" s="5"/>
      <c r="T3686" s="24"/>
      <c r="U3686" s="24"/>
      <c r="V3686" s="24"/>
    </row>
    <row r="3687" spans="4:22" x14ac:dyDescent="0.2">
      <c r="I3687" s="5"/>
      <c r="J3687" s="5"/>
      <c r="T3687" s="24"/>
      <c r="U3687" s="24"/>
      <c r="V3687" s="24"/>
    </row>
    <row r="3688" spans="4:22" x14ac:dyDescent="0.2">
      <c r="I3688" s="5"/>
      <c r="J3688" s="5"/>
      <c r="T3688" s="24"/>
    </row>
    <row r="3689" spans="4:22" x14ac:dyDescent="0.2">
      <c r="I3689" s="5"/>
      <c r="J3689" s="5"/>
      <c r="T3689" s="24"/>
    </row>
    <row r="3690" spans="4:22" x14ac:dyDescent="0.2">
      <c r="I3690" s="5"/>
      <c r="J3690" s="5"/>
      <c r="T3690" s="24"/>
    </row>
    <row r="3691" spans="4:22" x14ac:dyDescent="0.2">
      <c r="I3691" s="5"/>
      <c r="J3691" s="5"/>
    </row>
    <row r="3692" spans="4:22" x14ac:dyDescent="0.2">
      <c r="I3692" s="5"/>
      <c r="J3692" s="5"/>
    </row>
    <row r="3693" spans="4:22" x14ac:dyDescent="0.2">
      <c r="I3693" s="5"/>
      <c r="J3693" s="5"/>
    </row>
    <row r="3694" spans="4:22" x14ac:dyDescent="0.2">
      <c r="I3694" s="5"/>
      <c r="J3694" s="5"/>
    </row>
    <row r="3695" spans="4:22" x14ac:dyDescent="0.2">
      <c r="I3695" s="5"/>
      <c r="J3695" s="5"/>
    </row>
    <row r="3696" spans="4:22" x14ac:dyDescent="0.2">
      <c r="I3696" s="5"/>
      <c r="J3696" s="5"/>
    </row>
    <row r="3697" spans="1:19" x14ac:dyDescent="0.2">
      <c r="I3697" s="5"/>
      <c r="J3697" s="5"/>
    </row>
    <row r="3698" spans="1:19" x14ac:dyDescent="0.2">
      <c r="I3698" s="5"/>
      <c r="J3698" s="5"/>
    </row>
    <row r="3699" spans="1:19" x14ac:dyDescent="0.2">
      <c r="I3699" s="5"/>
      <c r="J3699" s="5"/>
    </row>
    <row r="3700" spans="1:19" x14ac:dyDescent="0.2">
      <c r="I3700" s="5"/>
      <c r="J3700" s="5"/>
    </row>
    <row r="3701" spans="1:19" x14ac:dyDescent="0.2">
      <c r="I3701" s="5"/>
      <c r="J3701" s="5"/>
    </row>
    <row r="3702" spans="1:19" x14ac:dyDescent="0.2">
      <c r="I3702" s="5"/>
      <c r="J3702" s="5"/>
    </row>
    <row r="3703" spans="1:19" x14ac:dyDescent="0.2">
      <c r="I3703" s="5"/>
      <c r="J3703" s="5"/>
    </row>
    <row r="3704" spans="1:19" x14ac:dyDescent="0.2">
      <c r="I3704" s="5"/>
      <c r="J3704" s="5"/>
    </row>
    <row r="3705" spans="1:19" x14ac:dyDescent="0.2">
      <c r="I3705" s="5"/>
      <c r="J3705" s="5"/>
    </row>
    <row r="3706" spans="1:19" x14ac:dyDescent="0.2">
      <c r="I3706" s="5"/>
      <c r="J3706" s="5"/>
    </row>
    <row r="3707" spans="1:19" x14ac:dyDescent="0.2">
      <c r="I3707" s="5"/>
      <c r="J3707" s="5"/>
    </row>
    <row r="3708" spans="1:19" x14ac:dyDescent="0.2">
      <c r="I3708" s="5"/>
      <c r="J3708" s="5"/>
      <c r="P3708" s="4"/>
      <c r="Q3708" s="4"/>
    </row>
    <row r="3709" spans="1:19" x14ac:dyDescent="0.2">
      <c r="I3709" s="5"/>
      <c r="J3709" s="5"/>
    </row>
    <row r="3710" spans="1:19" x14ac:dyDescent="0.2">
      <c r="A3710">
        <f>COUNT(A3619:A3709)</f>
        <v>36</v>
      </c>
      <c r="B3710">
        <f>COUNT(B3619:B3709)</f>
        <v>33</v>
      </c>
      <c r="C3710">
        <f>COUNT(C3619:C3709)</f>
        <v>31</v>
      </c>
      <c r="F3710">
        <f>AVERAGE(F3619:F3709)</f>
        <v>101.48484848484848</v>
      </c>
      <c r="G3710">
        <f>AVERAGE(G3619:G3709)</f>
        <v>100.54545454545455</v>
      </c>
      <c r="H3710">
        <f>AVERAGE(H3619:H3709)</f>
        <v>76.741935483870961</v>
      </c>
      <c r="I3710" s="5">
        <f>SUM(I3616:I3709)</f>
        <v>-173.14999999999998</v>
      </c>
      <c r="J3710" s="4">
        <f>SUM(J3616:J3709)</f>
        <v>0</v>
      </c>
      <c r="P3710" s="4">
        <f>SUM(Q3619:Q3628)</f>
        <v>241.40000000000003</v>
      </c>
      <c r="Q3710" s="4">
        <f>TRUNC(P3710*0.096,1)</f>
        <v>23.1</v>
      </c>
      <c r="S3710">
        <f>SUM(S3616:S3709)</f>
        <v>0</v>
      </c>
    </row>
    <row r="3711" spans="1:19" ht="18" x14ac:dyDescent="0.25">
      <c r="A3711" s="3" t="s">
        <v>310</v>
      </c>
      <c r="C3711" s="11" t="s">
        <v>311</v>
      </c>
      <c r="D3711">
        <v>5807501</v>
      </c>
      <c r="R3711" s="24"/>
      <c r="S3711" s="4"/>
    </row>
    <row r="3712" spans="1:19" x14ac:dyDescent="0.2">
      <c r="A3712" t="s">
        <v>2</v>
      </c>
      <c r="D3712" s="4">
        <v>111.6</v>
      </c>
      <c r="E3712" t="s">
        <v>3</v>
      </c>
      <c r="F3712" s="4">
        <f>TRUNC(D3712*0.096,1)</f>
        <v>10.7</v>
      </c>
      <c r="H3712" s="4">
        <f>P3810</f>
        <v>113.60000000000001</v>
      </c>
      <c r="R3712" s="24"/>
      <c r="S3712" s="4"/>
    </row>
    <row r="3713" spans="1:19" x14ac:dyDescent="0.2">
      <c r="A3713" t="s">
        <v>4</v>
      </c>
      <c r="D3713" s="4">
        <v>113.6</v>
      </c>
      <c r="E3713" t="s">
        <v>5</v>
      </c>
      <c r="F3713" s="4">
        <f>TRUNC(D3713*0.096,1)</f>
        <v>10.9</v>
      </c>
      <c r="R3713" s="24"/>
      <c r="S3713" s="4"/>
    </row>
    <row r="3714" spans="1:19" x14ac:dyDescent="0.2">
      <c r="A3714" s="1" t="s">
        <v>9</v>
      </c>
      <c r="B3714" s="1" t="s">
        <v>6</v>
      </c>
      <c r="C3714" s="1" t="s">
        <v>7</v>
      </c>
      <c r="D3714" s="1" t="s">
        <v>10</v>
      </c>
      <c r="E3714" s="1" t="s">
        <v>11</v>
      </c>
      <c r="F3714" s="1" t="s">
        <v>12</v>
      </c>
      <c r="G3714" s="1" t="s">
        <v>13</v>
      </c>
      <c r="H3714" s="1" t="s">
        <v>7</v>
      </c>
      <c r="I3714" s="1" t="s">
        <v>14</v>
      </c>
      <c r="J3714" s="1" t="s">
        <v>258</v>
      </c>
      <c r="K3714" s="14" t="s">
        <v>125</v>
      </c>
      <c r="L3714" s="14" t="s">
        <v>12</v>
      </c>
      <c r="M3714" s="1" t="s">
        <v>13</v>
      </c>
      <c r="N3714" s="1" t="s">
        <v>15</v>
      </c>
      <c r="O3714" s="1" t="s">
        <v>16</v>
      </c>
      <c r="P3714" s="1" t="s">
        <v>18</v>
      </c>
      <c r="Q3714" s="1" t="s">
        <v>225</v>
      </c>
      <c r="R3714" s="55" t="s">
        <v>334</v>
      </c>
      <c r="S3714" s="4" t="s">
        <v>335</v>
      </c>
    </row>
    <row r="3715" spans="1:19" x14ac:dyDescent="0.2">
      <c r="R3715" s="24"/>
      <c r="S3715" s="4"/>
    </row>
    <row r="3716" spans="1:19" x14ac:dyDescent="0.2">
      <c r="D3716" s="2"/>
      <c r="E3716" t="s">
        <v>20</v>
      </c>
      <c r="I3716" s="5">
        <v>0</v>
      </c>
      <c r="J3716" s="5"/>
      <c r="K3716" s="14"/>
      <c r="R3716" s="24"/>
      <c r="S3716" s="4"/>
    </row>
    <row r="3717" spans="1:19" x14ac:dyDescent="0.2">
      <c r="E3717" t="s">
        <v>21</v>
      </c>
      <c r="I3717" s="5">
        <v>0</v>
      </c>
      <c r="J3717" s="5"/>
      <c r="R3717" s="24"/>
      <c r="S3717" s="4"/>
    </row>
    <row r="3718" spans="1:19" x14ac:dyDescent="0.2">
      <c r="D3718" s="2"/>
      <c r="E3718" t="s">
        <v>22</v>
      </c>
      <c r="I3718" s="5">
        <v>0</v>
      </c>
      <c r="J3718" s="5"/>
      <c r="L3718" s="4"/>
      <c r="R3718" s="24"/>
      <c r="S3718" s="4"/>
    </row>
    <row r="3719" spans="1:19" x14ac:dyDescent="0.2">
      <c r="D3719" s="2" t="s">
        <v>415</v>
      </c>
      <c r="E3719" s="24" t="s">
        <v>24</v>
      </c>
      <c r="F3719" s="24"/>
      <c r="G3719" s="24"/>
      <c r="H3719" s="24"/>
      <c r="I3719" s="5"/>
      <c r="J3719" s="5"/>
      <c r="L3719" s="24">
        <v>84</v>
      </c>
      <c r="M3719" s="24">
        <v>84</v>
      </c>
      <c r="N3719" s="24">
        <v>70</v>
      </c>
      <c r="O3719" s="24">
        <v>123</v>
      </c>
      <c r="P3719" s="33">
        <f t="shared" ref="P3719:P3739" si="78">ROUND(((M3719-N3719)*113/O3719),1)</f>
        <v>12.9</v>
      </c>
      <c r="Q3719" s="32">
        <v>8.6</v>
      </c>
      <c r="R3719" s="4"/>
    </row>
    <row r="3720" spans="1:19" x14ac:dyDescent="0.2">
      <c r="D3720" s="2" t="s">
        <v>416</v>
      </c>
      <c r="E3720" s="24" t="s">
        <v>25</v>
      </c>
      <c r="F3720" s="24"/>
      <c r="G3720" s="24"/>
      <c r="H3720" s="24"/>
      <c r="I3720" s="5"/>
      <c r="J3720" s="5"/>
      <c r="L3720" s="24">
        <v>79</v>
      </c>
      <c r="M3720" s="24">
        <v>79</v>
      </c>
      <c r="N3720" s="24">
        <v>69.2</v>
      </c>
      <c r="O3720" s="24">
        <v>129</v>
      </c>
      <c r="P3720" s="33">
        <f t="shared" si="78"/>
        <v>8.6</v>
      </c>
      <c r="Q3720" s="4">
        <v>6.9</v>
      </c>
    </row>
    <row r="3721" spans="1:19" x14ac:dyDescent="0.2">
      <c r="D3721" s="2" t="s">
        <v>418</v>
      </c>
      <c r="E3721" s="24" t="s">
        <v>23</v>
      </c>
      <c r="F3721" s="24"/>
      <c r="G3721" s="24"/>
      <c r="H3721" s="24"/>
      <c r="I3721" s="5"/>
      <c r="J3721" s="5"/>
      <c r="L3721" s="24">
        <v>90</v>
      </c>
      <c r="M3721" s="24">
        <v>90</v>
      </c>
      <c r="N3721" s="24">
        <v>68.900000000000006</v>
      </c>
      <c r="O3721" s="24">
        <v>120</v>
      </c>
      <c r="P3721" s="33">
        <f t="shared" si="78"/>
        <v>19.899999999999999</v>
      </c>
      <c r="Q3721" s="32">
        <v>10.3</v>
      </c>
    </row>
    <row r="3722" spans="1:19" x14ac:dyDescent="0.2">
      <c r="D3722" s="23" t="s">
        <v>469</v>
      </c>
      <c r="E3722" s="24" t="s">
        <v>25</v>
      </c>
      <c r="F3722" s="24"/>
      <c r="G3722" s="24"/>
      <c r="H3722" s="24"/>
      <c r="I3722" s="5"/>
      <c r="J3722" s="5"/>
      <c r="K3722" s="29"/>
      <c r="L3722" s="24">
        <v>84</v>
      </c>
      <c r="M3722" s="24">
        <v>82</v>
      </c>
      <c r="N3722" s="24">
        <v>69.2</v>
      </c>
      <c r="O3722" s="24">
        <v>129</v>
      </c>
      <c r="P3722" s="33">
        <f t="shared" si="78"/>
        <v>11.2</v>
      </c>
      <c r="Q3722" s="4">
        <v>11</v>
      </c>
    </row>
    <row r="3723" spans="1:19" x14ac:dyDescent="0.2">
      <c r="D3723" s="23" t="s">
        <v>472</v>
      </c>
      <c r="E3723" s="24" t="s">
        <v>26</v>
      </c>
      <c r="F3723" s="24"/>
      <c r="G3723" s="24"/>
      <c r="H3723" s="24"/>
      <c r="I3723" s="5"/>
      <c r="J3723" s="5"/>
      <c r="L3723" s="22">
        <v>92</v>
      </c>
      <c r="M3723" s="24">
        <v>92</v>
      </c>
      <c r="N3723" s="24">
        <v>70.2</v>
      </c>
      <c r="O3723" s="24">
        <v>128</v>
      </c>
      <c r="P3723" s="33">
        <f t="shared" si="78"/>
        <v>19.2</v>
      </c>
      <c r="Q3723" s="32">
        <v>11.2</v>
      </c>
    </row>
    <row r="3724" spans="1:19" x14ac:dyDescent="0.2">
      <c r="D3724" s="23" t="s">
        <v>475</v>
      </c>
      <c r="E3724" s="24" t="s">
        <v>24</v>
      </c>
      <c r="F3724" s="24"/>
      <c r="G3724" s="24"/>
      <c r="H3724" s="24"/>
      <c r="I3724" s="5"/>
      <c r="J3724" s="5"/>
      <c r="L3724" s="22">
        <v>82</v>
      </c>
      <c r="M3724" s="24">
        <v>82</v>
      </c>
      <c r="N3724" s="24">
        <v>70</v>
      </c>
      <c r="O3724" s="24">
        <v>123</v>
      </c>
      <c r="P3724" s="33">
        <f t="shared" si="78"/>
        <v>11</v>
      </c>
      <c r="Q3724" s="4">
        <v>11.3</v>
      </c>
    </row>
    <row r="3725" spans="1:19" x14ac:dyDescent="0.2">
      <c r="D3725" s="23" t="s">
        <v>477</v>
      </c>
      <c r="E3725" s="24" t="s">
        <v>23</v>
      </c>
      <c r="F3725" s="24"/>
      <c r="G3725" s="24"/>
      <c r="H3725" s="24"/>
      <c r="I3725" s="5"/>
      <c r="J3725" s="5"/>
      <c r="L3725" s="22">
        <v>86</v>
      </c>
      <c r="M3725" s="24">
        <v>85</v>
      </c>
      <c r="N3725" s="24">
        <v>69.2</v>
      </c>
      <c r="O3725" s="24">
        <v>120</v>
      </c>
      <c r="P3725" s="33">
        <f t="shared" si="78"/>
        <v>14.9</v>
      </c>
      <c r="Q3725" s="32">
        <v>12.3</v>
      </c>
      <c r="R3725" s="32"/>
    </row>
    <row r="3726" spans="1:19" x14ac:dyDescent="0.2">
      <c r="D3726" s="23" t="s">
        <v>480</v>
      </c>
      <c r="E3726" s="24" t="s">
        <v>25</v>
      </c>
      <c r="F3726" s="24"/>
      <c r="G3726" s="24"/>
      <c r="H3726" s="24"/>
      <c r="I3726" s="5"/>
      <c r="J3726" s="5"/>
      <c r="L3726" s="22">
        <v>81</v>
      </c>
      <c r="M3726" s="24">
        <v>81</v>
      </c>
      <c r="N3726" s="24">
        <v>69.2</v>
      </c>
      <c r="O3726" s="24">
        <v>129</v>
      </c>
      <c r="P3726" s="33">
        <f t="shared" si="78"/>
        <v>10.3</v>
      </c>
      <c r="Q3726" s="33">
        <v>12.9</v>
      </c>
      <c r="R3726" s="24"/>
    </row>
    <row r="3727" spans="1:19" x14ac:dyDescent="0.2">
      <c r="D3727" s="23" t="s">
        <v>483</v>
      </c>
      <c r="E3727" s="24" t="s">
        <v>26</v>
      </c>
      <c r="F3727" s="24"/>
      <c r="G3727" s="24"/>
      <c r="H3727" s="24"/>
      <c r="I3727" s="5"/>
      <c r="J3727" s="5"/>
      <c r="L3727" s="22">
        <v>84</v>
      </c>
      <c r="M3727" s="24">
        <v>83</v>
      </c>
      <c r="N3727" s="24">
        <v>70.2</v>
      </c>
      <c r="O3727" s="24">
        <v>128</v>
      </c>
      <c r="P3727" s="33">
        <f t="shared" si="78"/>
        <v>11.3</v>
      </c>
      <c r="Q3727" s="4">
        <v>14.2</v>
      </c>
    </row>
    <row r="3728" spans="1:19" x14ac:dyDescent="0.2">
      <c r="D3728" s="23" t="s">
        <v>487</v>
      </c>
      <c r="E3728" s="24" t="s">
        <v>23</v>
      </c>
      <c r="F3728" s="24"/>
      <c r="G3728" s="24"/>
      <c r="H3728" s="24"/>
      <c r="I3728" s="5"/>
      <c r="J3728" s="5"/>
      <c r="L3728" s="22">
        <v>84</v>
      </c>
      <c r="M3728" s="24">
        <v>84</v>
      </c>
      <c r="N3728" s="24">
        <v>68.900000000000006</v>
      </c>
      <c r="O3728" s="24">
        <v>120</v>
      </c>
      <c r="P3728" s="33">
        <f t="shared" si="78"/>
        <v>14.2</v>
      </c>
      <c r="Q3728" s="4">
        <v>14.9</v>
      </c>
    </row>
    <row r="3729" spans="1:21" x14ac:dyDescent="0.2">
      <c r="D3729" s="23" t="s">
        <v>494</v>
      </c>
      <c r="E3729" s="24" t="s">
        <v>26</v>
      </c>
      <c r="F3729" s="24"/>
      <c r="G3729" s="24"/>
      <c r="H3729" s="24"/>
      <c r="I3729" s="5"/>
      <c r="J3729" s="5"/>
      <c r="L3729" s="22">
        <v>78</v>
      </c>
      <c r="M3729" s="24">
        <v>78</v>
      </c>
      <c r="N3729" s="24">
        <v>70.2</v>
      </c>
      <c r="O3729" s="24">
        <v>128</v>
      </c>
      <c r="P3729" s="33">
        <f t="shared" si="78"/>
        <v>6.9</v>
      </c>
      <c r="Q3729" s="33">
        <v>15.1</v>
      </c>
    </row>
    <row r="3730" spans="1:21" x14ac:dyDescent="0.2">
      <c r="D3730" s="23" t="s">
        <v>496</v>
      </c>
      <c r="E3730" s="24" t="s">
        <v>24</v>
      </c>
      <c r="F3730" s="24"/>
      <c r="G3730" s="24"/>
      <c r="H3730" s="24"/>
      <c r="I3730" s="5"/>
      <c r="J3730" s="5"/>
      <c r="L3730" s="24">
        <v>84</v>
      </c>
      <c r="M3730" s="24">
        <v>84</v>
      </c>
      <c r="N3730" s="24">
        <v>70</v>
      </c>
      <c r="O3730" s="24">
        <v>123</v>
      </c>
      <c r="P3730" s="33">
        <f t="shared" si="78"/>
        <v>12.9</v>
      </c>
      <c r="Q3730" s="4">
        <v>15.6</v>
      </c>
    </row>
    <row r="3731" spans="1:21" x14ac:dyDescent="0.2">
      <c r="D3731" s="23" t="s">
        <v>500</v>
      </c>
      <c r="E3731" s="24" t="s">
        <v>23</v>
      </c>
      <c r="F3731" s="24"/>
      <c r="G3731" s="24"/>
      <c r="H3731" s="24"/>
      <c r="I3731" s="5"/>
      <c r="J3731" s="5"/>
      <c r="L3731" s="24">
        <v>82</v>
      </c>
      <c r="M3731" s="24">
        <v>82</v>
      </c>
      <c r="N3731" s="24">
        <v>68.900000000000006</v>
      </c>
      <c r="O3731" s="24">
        <v>120</v>
      </c>
      <c r="P3731" s="33">
        <f t="shared" si="78"/>
        <v>12.3</v>
      </c>
      <c r="Q3731" s="33">
        <v>16.5</v>
      </c>
    </row>
    <row r="3732" spans="1:21" x14ac:dyDescent="0.2">
      <c r="D3732" s="23" t="s">
        <v>517</v>
      </c>
      <c r="E3732" s="24" t="s">
        <v>24</v>
      </c>
      <c r="F3732" s="24"/>
      <c r="G3732" s="24"/>
      <c r="H3732" s="24"/>
      <c r="I3732" s="5"/>
      <c r="J3732" s="5"/>
      <c r="L3732" s="24">
        <v>89</v>
      </c>
      <c r="M3732" s="24">
        <v>88</v>
      </c>
      <c r="N3732" s="24">
        <v>70</v>
      </c>
      <c r="O3732" s="24">
        <v>123</v>
      </c>
      <c r="P3732" s="33">
        <f t="shared" si="78"/>
        <v>16.5</v>
      </c>
      <c r="Q3732" s="4">
        <v>16.5</v>
      </c>
    </row>
    <row r="3733" spans="1:21" x14ac:dyDescent="0.2">
      <c r="D3733" s="23" t="s">
        <v>595</v>
      </c>
      <c r="E3733" s="24" t="s">
        <v>23</v>
      </c>
      <c r="F3733" s="24"/>
      <c r="G3733" s="24"/>
      <c r="H3733" s="24"/>
      <c r="I3733" s="5"/>
      <c r="J3733" s="5"/>
      <c r="K3733" s="29"/>
      <c r="L3733" s="24">
        <v>90</v>
      </c>
      <c r="M3733" s="24">
        <v>90</v>
      </c>
      <c r="N3733" s="24">
        <v>68.900000000000006</v>
      </c>
      <c r="O3733" s="24">
        <v>120</v>
      </c>
      <c r="P3733" s="33">
        <f t="shared" si="78"/>
        <v>19.899999999999999</v>
      </c>
      <c r="Q3733" s="4">
        <v>19.2</v>
      </c>
    </row>
    <row r="3734" spans="1:21" x14ac:dyDescent="0.2">
      <c r="D3734" s="23" t="s">
        <v>599</v>
      </c>
      <c r="E3734" s="24" t="s">
        <v>24</v>
      </c>
      <c r="F3734" s="24"/>
      <c r="G3734" s="24"/>
      <c r="H3734" s="24"/>
      <c r="I3734" s="5"/>
      <c r="J3734" s="5"/>
      <c r="L3734" s="22">
        <v>89</v>
      </c>
      <c r="M3734" s="24">
        <v>88</v>
      </c>
      <c r="N3734" s="24">
        <v>70</v>
      </c>
      <c r="O3734" s="24">
        <v>123</v>
      </c>
      <c r="P3734" s="33">
        <f t="shared" si="78"/>
        <v>16.5</v>
      </c>
      <c r="Q3734" s="33">
        <v>19.899999999999999</v>
      </c>
    </row>
    <row r="3735" spans="1:21" x14ac:dyDescent="0.2">
      <c r="D3735" s="23" t="s">
        <v>602</v>
      </c>
      <c r="E3735" s="24" t="s">
        <v>492</v>
      </c>
      <c r="F3735" s="24"/>
      <c r="G3735" s="24"/>
      <c r="H3735" s="24"/>
      <c r="I3735" s="5"/>
      <c r="J3735" s="5"/>
      <c r="L3735" s="22">
        <v>85</v>
      </c>
      <c r="M3735" s="24">
        <v>85</v>
      </c>
      <c r="N3735" s="24">
        <v>69.2</v>
      </c>
      <c r="O3735" s="24">
        <v>118</v>
      </c>
      <c r="P3735" s="33">
        <f t="shared" si="78"/>
        <v>15.1</v>
      </c>
      <c r="Q3735" s="33">
        <v>19.899999999999999</v>
      </c>
    </row>
    <row r="3736" spans="1:21" x14ac:dyDescent="0.2">
      <c r="D3736" s="23" t="s">
        <v>609</v>
      </c>
      <c r="E3736" s="24" t="s">
        <v>23</v>
      </c>
      <c r="F3736" s="24"/>
      <c r="G3736" s="24"/>
      <c r="H3736" s="24"/>
      <c r="I3736" s="5"/>
      <c r="J3736" s="5"/>
      <c r="L3736" s="22">
        <v>96</v>
      </c>
      <c r="M3736" s="24">
        <v>94</v>
      </c>
      <c r="N3736" s="24">
        <v>68.900000000000006</v>
      </c>
      <c r="O3736" s="24">
        <v>120</v>
      </c>
      <c r="P3736" s="33">
        <f t="shared" si="78"/>
        <v>23.6</v>
      </c>
      <c r="Q3736" s="4">
        <v>20.100000000000001</v>
      </c>
    </row>
    <row r="3737" spans="1:21" x14ac:dyDescent="0.2">
      <c r="D3737" s="23" t="s">
        <v>613</v>
      </c>
      <c r="E3737" s="24" t="s">
        <v>26</v>
      </c>
      <c r="F3737" s="24"/>
      <c r="G3737" s="24"/>
      <c r="H3737" s="24"/>
      <c r="I3737" s="5"/>
      <c r="J3737" s="5"/>
      <c r="L3737" s="22">
        <v>93</v>
      </c>
      <c r="M3737" s="24">
        <v>93</v>
      </c>
      <c r="N3737" s="24">
        <v>70.2</v>
      </c>
      <c r="O3737" s="24">
        <v>128</v>
      </c>
      <c r="P3737" s="33">
        <f t="shared" si="78"/>
        <v>20.100000000000001</v>
      </c>
      <c r="Q3737" s="32">
        <v>20.9</v>
      </c>
    </row>
    <row r="3738" spans="1:21" x14ac:dyDescent="0.2">
      <c r="D3738" s="23" t="s">
        <v>633</v>
      </c>
      <c r="E3738" s="24" t="s">
        <v>24</v>
      </c>
      <c r="F3738" s="24"/>
      <c r="G3738" s="24"/>
      <c r="H3738" s="24"/>
      <c r="I3738" s="5"/>
      <c r="J3738" s="5"/>
      <c r="L3738" s="22">
        <v>87</v>
      </c>
      <c r="M3738" s="24">
        <v>87</v>
      </c>
      <c r="N3738" s="24">
        <v>70</v>
      </c>
      <c r="O3738" s="24">
        <v>123</v>
      </c>
      <c r="P3738" s="33">
        <f t="shared" si="78"/>
        <v>15.6</v>
      </c>
      <c r="Q3738" s="32">
        <v>23.6</v>
      </c>
    </row>
    <row r="3739" spans="1:21" x14ac:dyDescent="0.2">
      <c r="A3739">
        <v>1</v>
      </c>
      <c r="B3739">
        <v>1</v>
      </c>
      <c r="C3739">
        <v>1</v>
      </c>
      <c r="D3739" s="23" t="s">
        <v>892</v>
      </c>
      <c r="E3739" s="24" t="s">
        <v>492</v>
      </c>
      <c r="F3739" s="24">
        <v>91</v>
      </c>
      <c r="G3739" s="24">
        <v>91</v>
      </c>
      <c r="H3739" s="24">
        <v>80</v>
      </c>
      <c r="I3739" s="5">
        <v>-22</v>
      </c>
      <c r="J3739" s="5"/>
      <c r="K3739" s="29"/>
      <c r="L3739" s="24">
        <v>91</v>
      </c>
      <c r="M3739" s="24">
        <v>91</v>
      </c>
      <c r="N3739" s="24">
        <v>69.2</v>
      </c>
      <c r="O3739" s="24">
        <v>118</v>
      </c>
      <c r="P3739" s="33">
        <f t="shared" si="78"/>
        <v>20.9</v>
      </c>
      <c r="Q3739" s="32"/>
      <c r="T3739" t="s">
        <v>351</v>
      </c>
      <c r="U3739" t="s">
        <v>344</v>
      </c>
    </row>
    <row r="3740" spans="1:21" x14ac:dyDescent="0.2">
      <c r="D3740" s="23"/>
      <c r="E3740" s="24"/>
      <c r="F3740" s="24"/>
      <c r="G3740" s="24"/>
      <c r="H3740" s="24"/>
      <c r="I3740" s="5"/>
      <c r="J3740" s="5"/>
      <c r="L3740" s="22"/>
      <c r="M3740" s="24"/>
      <c r="N3740" s="24"/>
      <c r="O3740" s="24"/>
      <c r="P3740" s="33"/>
      <c r="Q3740" s="24"/>
    </row>
    <row r="3741" spans="1:21" x14ac:dyDescent="0.2">
      <c r="D3741" s="23"/>
      <c r="E3741" s="24"/>
      <c r="F3741" s="24"/>
      <c r="G3741" s="24"/>
      <c r="H3741" s="24"/>
      <c r="I3741" s="5"/>
      <c r="J3741" s="5"/>
      <c r="L3741" s="22"/>
      <c r="M3741" s="24"/>
      <c r="N3741" s="24"/>
      <c r="O3741" s="24"/>
      <c r="P3741" s="33"/>
      <c r="Q3741" s="24"/>
    </row>
    <row r="3742" spans="1:21" x14ac:dyDescent="0.2">
      <c r="D3742" s="23"/>
      <c r="E3742" s="24"/>
      <c r="F3742" s="24"/>
      <c r="G3742" s="24"/>
      <c r="H3742" s="24"/>
      <c r="I3742" s="5"/>
      <c r="J3742" s="5"/>
      <c r="L3742" s="22"/>
      <c r="M3742" s="24"/>
      <c r="N3742" s="24"/>
      <c r="O3742" s="24"/>
      <c r="P3742" s="33"/>
      <c r="Q3742" s="24"/>
    </row>
    <row r="3743" spans="1:21" x14ac:dyDescent="0.2">
      <c r="D3743" s="23"/>
      <c r="E3743" s="24"/>
      <c r="F3743" s="24"/>
      <c r="G3743" s="24"/>
      <c r="H3743" s="24"/>
      <c r="I3743" s="5"/>
      <c r="J3743" s="5"/>
      <c r="L3743" s="22"/>
      <c r="M3743" s="24"/>
      <c r="N3743" s="24"/>
      <c r="O3743" s="24"/>
      <c r="P3743" s="33"/>
      <c r="Q3743" s="24"/>
    </row>
    <row r="3744" spans="1:21" x14ac:dyDescent="0.2">
      <c r="D3744" s="23"/>
      <c r="E3744" s="24"/>
      <c r="F3744" s="24"/>
      <c r="G3744" s="24"/>
      <c r="H3744" s="24"/>
      <c r="I3744" s="5"/>
      <c r="J3744" s="5"/>
      <c r="L3744" s="22"/>
      <c r="M3744" s="24"/>
      <c r="N3744" s="24"/>
      <c r="O3744" s="24"/>
      <c r="P3744" s="33"/>
      <c r="Q3744" s="24"/>
    </row>
    <row r="3745" spans="4:22" x14ac:dyDescent="0.2">
      <c r="D3745" s="23"/>
      <c r="E3745" s="24"/>
      <c r="F3745" s="24"/>
      <c r="G3745" s="24"/>
      <c r="H3745" s="24"/>
      <c r="I3745" s="5"/>
      <c r="J3745" s="5"/>
      <c r="L3745" s="22"/>
      <c r="M3745" s="24"/>
      <c r="N3745" s="24"/>
      <c r="O3745" s="24"/>
      <c r="P3745" s="33"/>
      <c r="Q3745" s="24"/>
    </row>
    <row r="3746" spans="4:22" x14ac:dyDescent="0.2">
      <c r="D3746" s="22"/>
      <c r="E3746" s="24"/>
      <c r="F3746" s="24"/>
      <c r="G3746" s="24"/>
      <c r="I3746" s="5"/>
      <c r="J3746" s="5"/>
      <c r="L3746" s="22"/>
      <c r="M3746" s="24"/>
      <c r="N3746" s="24"/>
      <c r="O3746" s="24"/>
      <c r="P3746" s="33"/>
      <c r="Q3746" s="24"/>
    </row>
    <row r="3747" spans="4:22" x14ac:dyDescent="0.2">
      <c r="D3747" s="23"/>
      <c r="E3747" s="24"/>
      <c r="F3747" s="24"/>
      <c r="G3747" s="24"/>
      <c r="H3747" s="24"/>
      <c r="I3747" s="5"/>
      <c r="J3747" s="5"/>
      <c r="L3747" s="24"/>
      <c r="M3747" s="24"/>
      <c r="N3747" s="24"/>
      <c r="O3747" s="24"/>
      <c r="P3747" s="33"/>
    </row>
    <row r="3748" spans="4:22" x14ac:dyDescent="0.2">
      <c r="D3748" s="23"/>
      <c r="E3748" s="24"/>
      <c r="F3748" s="24"/>
      <c r="G3748" s="24"/>
      <c r="H3748" s="24"/>
      <c r="I3748" s="5"/>
      <c r="J3748" s="5"/>
      <c r="L3748" s="24"/>
      <c r="M3748" s="24"/>
      <c r="N3748" s="24"/>
      <c r="O3748" s="24"/>
      <c r="P3748" s="33"/>
    </row>
    <row r="3749" spans="4:22" x14ac:dyDescent="0.2">
      <c r="D3749" s="23"/>
      <c r="E3749" s="24"/>
      <c r="F3749" s="24"/>
      <c r="G3749" s="24"/>
      <c r="H3749" s="24"/>
      <c r="I3749" s="5"/>
      <c r="J3749" s="5"/>
      <c r="L3749" s="24"/>
      <c r="M3749" s="24"/>
      <c r="N3749" s="24"/>
      <c r="O3749" s="24"/>
      <c r="P3749" s="33"/>
    </row>
    <row r="3750" spans="4:22" x14ac:dyDescent="0.2">
      <c r="D3750" s="2"/>
      <c r="E3750" s="24"/>
      <c r="F3750" s="24"/>
      <c r="G3750" s="24"/>
      <c r="H3750" s="24"/>
      <c r="I3750" s="5"/>
      <c r="J3750" s="5"/>
      <c r="L3750" s="24"/>
      <c r="M3750" s="24"/>
      <c r="N3750" s="24"/>
      <c r="O3750" s="24"/>
      <c r="P3750" s="33"/>
      <c r="T3750" s="24"/>
      <c r="U3750" s="24"/>
      <c r="V3750" s="24"/>
    </row>
    <row r="3751" spans="4:22" x14ac:dyDescent="0.2">
      <c r="D3751" s="2"/>
      <c r="I3751" s="5"/>
      <c r="J3751" s="5"/>
    </row>
    <row r="3752" spans="4:22" x14ac:dyDescent="0.2">
      <c r="I3752" s="5"/>
      <c r="J3752" s="5"/>
    </row>
    <row r="3753" spans="4:22" x14ac:dyDescent="0.2">
      <c r="I3753" s="5"/>
      <c r="J3753" s="5"/>
    </row>
    <row r="3754" spans="4:22" x14ac:dyDescent="0.2">
      <c r="I3754" s="5"/>
      <c r="J3754" s="5"/>
      <c r="T3754" s="24"/>
      <c r="U3754" s="24"/>
      <c r="V3754" s="24"/>
    </row>
    <row r="3755" spans="4:22" x14ac:dyDescent="0.2">
      <c r="I3755" s="5"/>
      <c r="J3755" s="5"/>
      <c r="T3755" s="24"/>
      <c r="U3755" s="24"/>
      <c r="V3755" s="24"/>
    </row>
    <row r="3756" spans="4:22" x14ac:dyDescent="0.2">
      <c r="I3756" s="5"/>
      <c r="J3756" s="5"/>
    </row>
    <row r="3757" spans="4:22" x14ac:dyDescent="0.2">
      <c r="I3757" s="5"/>
      <c r="J3757" s="5"/>
    </row>
    <row r="3758" spans="4:22" x14ac:dyDescent="0.2">
      <c r="I3758" s="5"/>
      <c r="J3758" s="5"/>
    </row>
    <row r="3759" spans="4:22" x14ac:dyDescent="0.2">
      <c r="I3759" s="5"/>
      <c r="J3759" s="5"/>
      <c r="T3759" s="24"/>
      <c r="U3759" s="24"/>
      <c r="V3759" s="24"/>
    </row>
    <row r="3760" spans="4:22" x14ac:dyDescent="0.2">
      <c r="I3760" s="5"/>
      <c r="J3760" s="5"/>
      <c r="T3760" s="24"/>
      <c r="U3760" s="24"/>
    </row>
    <row r="3761" spans="9:19" x14ac:dyDescent="0.2">
      <c r="I3761" s="5"/>
      <c r="J3761" s="5"/>
    </row>
    <row r="3762" spans="9:19" x14ac:dyDescent="0.2">
      <c r="I3762" s="5"/>
      <c r="J3762" s="5"/>
    </row>
    <row r="3763" spans="9:19" x14ac:dyDescent="0.2">
      <c r="I3763" s="5"/>
      <c r="J3763" s="5"/>
    </row>
    <row r="3764" spans="9:19" x14ac:dyDescent="0.2">
      <c r="I3764" s="5"/>
      <c r="J3764" s="5"/>
    </row>
    <row r="3765" spans="9:19" x14ac:dyDescent="0.2">
      <c r="I3765" s="5"/>
      <c r="J3765" s="5"/>
    </row>
    <row r="3766" spans="9:19" x14ac:dyDescent="0.2">
      <c r="I3766" s="5"/>
      <c r="J3766" s="5"/>
    </row>
    <row r="3767" spans="9:19" x14ac:dyDescent="0.2">
      <c r="I3767" s="5"/>
      <c r="J3767" s="5"/>
    </row>
    <row r="3768" spans="9:19" x14ac:dyDescent="0.2">
      <c r="I3768" s="5"/>
      <c r="J3768" s="5"/>
    </row>
    <row r="3769" spans="9:19" x14ac:dyDescent="0.2">
      <c r="I3769" s="5"/>
      <c r="J3769" s="5"/>
    </row>
    <row r="3770" spans="9:19" x14ac:dyDescent="0.2">
      <c r="I3770" s="5"/>
      <c r="J3770" s="5"/>
    </row>
    <row r="3771" spans="9:19" x14ac:dyDescent="0.2">
      <c r="I3771" s="5"/>
      <c r="J3771" s="5"/>
      <c r="R3771" s="18"/>
      <c r="S3771" s="4"/>
    </row>
    <row r="3772" spans="9:19" x14ac:dyDescent="0.2">
      <c r="I3772" s="5"/>
      <c r="J3772" s="5"/>
      <c r="R3772" s="18"/>
      <c r="S3772" s="4"/>
    </row>
    <row r="3773" spans="9:19" x14ac:dyDescent="0.2">
      <c r="I3773" s="5"/>
      <c r="J3773" s="5"/>
      <c r="R3773" s="18"/>
      <c r="S3773" s="4"/>
    </row>
    <row r="3774" spans="9:19" x14ac:dyDescent="0.2">
      <c r="I3774" s="5"/>
      <c r="J3774" s="5"/>
      <c r="R3774" s="18"/>
      <c r="S3774" s="4"/>
    </row>
    <row r="3775" spans="9:19" x14ac:dyDescent="0.2">
      <c r="I3775" s="5"/>
      <c r="J3775" s="5"/>
      <c r="R3775" s="18"/>
      <c r="S3775" s="4"/>
    </row>
    <row r="3776" spans="9:19" x14ac:dyDescent="0.2">
      <c r="I3776" s="5"/>
      <c r="J3776" s="5"/>
      <c r="R3776" s="18"/>
      <c r="S3776" s="18"/>
    </row>
    <row r="3777" spans="9:19" x14ac:dyDescent="0.2">
      <c r="I3777" s="5"/>
      <c r="J3777" s="5"/>
      <c r="R3777" s="18"/>
      <c r="S3777" s="18"/>
    </row>
    <row r="3778" spans="9:19" x14ac:dyDescent="0.2">
      <c r="I3778" s="5"/>
      <c r="J3778" s="5"/>
      <c r="R3778" s="18"/>
      <c r="S3778" s="18"/>
    </row>
    <row r="3779" spans="9:19" x14ac:dyDescent="0.2">
      <c r="I3779" s="5"/>
      <c r="J3779" s="5"/>
      <c r="R3779" s="18"/>
      <c r="S3779" s="18"/>
    </row>
    <row r="3780" spans="9:19" x14ac:dyDescent="0.2">
      <c r="I3780" s="5"/>
      <c r="J3780" s="5"/>
      <c r="R3780" s="18"/>
      <c r="S3780" s="18"/>
    </row>
    <row r="3781" spans="9:19" x14ac:dyDescent="0.2">
      <c r="I3781" s="5"/>
      <c r="J3781" s="5"/>
      <c r="R3781" s="18"/>
      <c r="S3781" s="18"/>
    </row>
    <row r="3782" spans="9:19" x14ac:dyDescent="0.2">
      <c r="I3782" s="5"/>
      <c r="J3782" s="5"/>
      <c r="R3782" s="18"/>
      <c r="S3782" s="18"/>
    </row>
    <row r="3783" spans="9:19" x14ac:dyDescent="0.2">
      <c r="I3783" s="5"/>
      <c r="J3783" s="5"/>
      <c r="R3783" s="18"/>
      <c r="S3783" s="18"/>
    </row>
    <row r="3784" spans="9:19" x14ac:dyDescent="0.2">
      <c r="I3784" s="5"/>
      <c r="J3784" s="5"/>
      <c r="R3784" s="18"/>
      <c r="S3784" s="18"/>
    </row>
    <row r="3785" spans="9:19" x14ac:dyDescent="0.2">
      <c r="I3785" s="5"/>
      <c r="J3785" s="5"/>
      <c r="R3785" s="18"/>
      <c r="S3785" s="18"/>
    </row>
    <row r="3786" spans="9:19" x14ac:dyDescent="0.2">
      <c r="I3786" s="5"/>
      <c r="J3786" s="5"/>
      <c r="R3786" s="18"/>
      <c r="S3786" s="18"/>
    </row>
    <row r="3787" spans="9:19" x14ac:dyDescent="0.2">
      <c r="I3787" s="5"/>
      <c r="J3787" s="5"/>
      <c r="R3787" s="18"/>
      <c r="S3787" s="18"/>
    </row>
    <row r="3788" spans="9:19" x14ac:dyDescent="0.2">
      <c r="I3788" s="5"/>
      <c r="J3788" s="5"/>
      <c r="R3788" s="18"/>
      <c r="S3788" s="18"/>
    </row>
    <row r="3789" spans="9:19" x14ac:dyDescent="0.2">
      <c r="I3789" s="5"/>
      <c r="J3789" s="5"/>
      <c r="R3789" s="18"/>
      <c r="S3789" s="18"/>
    </row>
    <row r="3790" spans="9:19" x14ac:dyDescent="0.2">
      <c r="I3790" s="5"/>
      <c r="J3790" s="5"/>
      <c r="R3790" s="18"/>
      <c r="S3790" s="18"/>
    </row>
    <row r="3791" spans="9:19" x14ac:dyDescent="0.2">
      <c r="I3791" s="5"/>
      <c r="J3791" s="5"/>
      <c r="R3791" s="18"/>
      <c r="S3791" s="18"/>
    </row>
    <row r="3792" spans="9:19" x14ac:dyDescent="0.2">
      <c r="I3792" s="5"/>
      <c r="J3792" s="5"/>
      <c r="R3792" s="18"/>
      <c r="S3792" s="18"/>
    </row>
    <row r="3793" spans="9:26" x14ac:dyDescent="0.2">
      <c r="I3793" s="5"/>
      <c r="J3793" s="5"/>
      <c r="R3793" s="18"/>
      <c r="S3793" s="18"/>
    </row>
    <row r="3794" spans="9:26" x14ac:dyDescent="0.2">
      <c r="I3794" s="5"/>
      <c r="J3794" s="5"/>
      <c r="R3794" s="18"/>
      <c r="S3794" s="18"/>
    </row>
    <row r="3795" spans="9:26" x14ac:dyDescent="0.2">
      <c r="I3795" s="5"/>
      <c r="J3795" s="5"/>
      <c r="R3795" s="18"/>
      <c r="S3795" s="18"/>
    </row>
    <row r="3796" spans="9:26" x14ac:dyDescent="0.2">
      <c r="I3796" s="5"/>
      <c r="J3796" s="5"/>
      <c r="R3796" s="18"/>
      <c r="S3796" s="18"/>
      <c r="T3796" s="18"/>
      <c r="U3796" s="18"/>
      <c r="V3796" s="18"/>
      <c r="W3796" s="18"/>
      <c r="X3796" s="18">
        <f>SUM(X3430:X3795)</f>
        <v>0</v>
      </c>
      <c r="Y3796" s="18">
        <f>SUM(Y3430:Y3795)</f>
        <v>0</v>
      </c>
      <c r="Z3796" s="18">
        <f>SUM(Z3430:Z3795)</f>
        <v>0</v>
      </c>
    </row>
    <row r="3797" spans="9:26" x14ac:dyDescent="0.2">
      <c r="I3797" s="5"/>
      <c r="J3797" s="5"/>
      <c r="R3797" s="18"/>
      <c r="S3797" s="18"/>
      <c r="T3797" s="4"/>
      <c r="U3797" s="4"/>
      <c r="V3797" s="4"/>
      <c r="W3797" s="4"/>
      <c r="X3797" s="4" t="e">
        <f t="shared" ref="X3797:Z3797" si="79">X3796/$B$466</f>
        <v>#DIV/0!</v>
      </c>
      <c r="Y3797" s="4" t="e">
        <f t="shared" si="79"/>
        <v>#DIV/0!</v>
      </c>
      <c r="Z3797" s="4" t="e">
        <f t="shared" si="79"/>
        <v>#DIV/0!</v>
      </c>
    </row>
    <row r="3798" spans="9:26" x14ac:dyDescent="0.2">
      <c r="I3798" s="5"/>
      <c r="J3798" s="5"/>
      <c r="R3798" s="18"/>
      <c r="S3798" s="18"/>
      <c r="T3798" s="18"/>
      <c r="U3798" s="18"/>
    </row>
    <row r="3799" spans="9:26" x14ac:dyDescent="0.2">
      <c r="I3799" s="5"/>
      <c r="J3799" s="5"/>
      <c r="R3799" s="18"/>
      <c r="S3799" s="18"/>
      <c r="T3799" s="18"/>
      <c r="U3799" s="18"/>
    </row>
    <row r="3800" spans="9:26" x14ac:dyDescent="0.2">
      <c r="I3800" s="5"/>
      <c r="J3800" s="5"/>
      <c r="R3800" s="18"/>
      <c r="S3800" s="18"/>
      <c r="T3800" s="18"/>
      <c r="U3800" s="18"/>
    </row>
    <row r="3801" spans="9:26" x14ac:dyDescent="0.2">
      <c r="I3801" s="5"/>
      <c r="J3801" s="5"/>
      <c r="R3801" s="18"/>
      <c r="S3801" s="18"/>
      <c r="T3801" s="18"/>
      <c r="U3801" s="18"/>
    </row>
    <row r="3802" spans="9:26" x14ac:dyDescent="0.2">
      <c r="I3802" s="5"/>
      <c r="J3802" s="5"/>
      <c r="R3802" s="18"/>
      <c r="S3802" s="18"/>
      <c r="T3802" s="18"/>
      <c r="U3802" s="18"/>
    </row>
    <row r="3803" spans="9:26" x14ac:dyDescent="0.2">
      <c r="I3803" s="5"/>
      <c r="J3803" s="5"/>
      <c r="R3803" s="18"/>
      <c r="S3803" s="18"/>
      <c r="T3803" s="18"/>
      <c r="U3803" s="18"/>
    </row>
    <row r="3804" spans="9:26" x14ac:dyDescent="0.2">
      <c r="I3804" s="5"/>
      <c r="J3804" s="5"/>
      <c r="R3804" s="18"/>
      <c r="S3804" s="18"/>
      <c r="T3804" s="18"/>
      <c r="U3804" s="18"/>
    </row>
    <row r="3805" spans="9:26" x14ac:dyDescent="0.2">
      <c r="I3805" s="5"/>
      <c r="J3805" s="5"/>
      <c r="R3805" s="18"/>
      <c r="S3805" s="18"/>
      <c r="T3805" s="18"/>
      <c r="U3805" s="18"/>
    </row>
    <row r="3806" spans="9:26" x14ac:dyDescent="0.2">
      <c r="I3806" s="5"/>
      <c r="J3806" s="5"/>
      <c r="R3806" s="18"/>
      <c r="S3806" s="18"/>
      <c r="T3806" s="18"/>
      <c r="U3806" s="18"/>
    </row>
    <row r="3807" spans="9:26" x14ac:dyDescent="0.2">
      <c r="I3807" s="5"/>
      <c r="J3807" s="5"/>
      <c r="R3807" s="18"/>
      <c r="S3807" s="18"/>
      <c r="T3807" s="18"/>
      <c r="U3807" s="18"/>
    </row>
    <row r="3808" spans="9:26" x14ac:dyDescent="0.2">
      <c r="I3808" s="5"/>
      <c r="J3808" s="5"/>
      <c r="R3808" s="18"/>
      <c r="S3808" s="18"/>
      <c r="T3808" s="18"/>
      <c r="U3808" s="18"/>
    </row>
    <row r="3809" spans="1:21" x14ac:dyDescent="0.2">
      <c r="I3809" s="5"/>
      <c r="J3809" s="5"/>
      <c r="R3809" s="18"/>
      <c r="S3809" s="18"/>
      <c r="T3809" s="18"/>
      <c r="U3809" s="18"/>
    </row>
    <row r="3810" spans="1:21" x14ac:dyDescent="0.2">
      <c r="A3810">
        <f>COUNT(A3719:A3809)</f>
        <v>1</v>
      </c>
      <c r="B3810">
        <f>COUNT(B3719:B3809)</f>
        <v>1</v>
      </c>
      <c r="C3810">
        <f>COUNT(C3719:C3809)</f>
        <v>1</v>
      </c>
      <c r="F3810">
        <f>AVERAGE(F3719:F3809)</f>
        <v>91</v>
      </c>
      <c r="G3810">
        <f>AVERAGE(G3719:G3809)</f>
        <v>91</v>
      </c>
      <c r="H3810">
        <f>AVERAGE(H3719:H3809)</f>
        <v>80</v>
      </c>
      <c r="I3810" s="5">
        <f>SUM(I3716:I3809)</f>
        <v>-22</v>
      </c>
      <c r="J3810" s="4">
        <f>SUM(J3716:J3809)</f>
        <v>0</v>
      </c>
      <c r="P3810" s="4">
        <f>SUM(Q3719:Q3728)</f>
        <v>113.60000000000001</v>
      </c>
      <c r="Q3810" s="4">
        <f>(P3810*0.096)-0.05</f>
        <v>10.855600000000001</v>
      </c>
      <c r="R3810" s="18"/>
      <c r="S3810">
        <f>SUM(S3716:S3809)</f>
        <v>0</v>
      </c>
      <c r="T3810" s="18"/>
      <c r="U3810" s="18"/>
    </row>
    <row r="3811" spans="1:21" ht="18" x14ac:dyDescent="0.25">
      <c r="A3811" s="3" t="s">
        <v>121</v>
      </c>
      <c r="C3811" s="11" t="s">
        <v>122</v>
      </c>
      <c r="D3811">
        <v>5792661</v>
      </c>
      <c r="I3811" s="5"/>
      <c r="J3811" s="4"/>
      <c r="P3811" s="4"/>
      <c r="Q3811" s="4"/>
      <c r="R3811" s="18"/>
      <c r="T3811" s="18"/>
      <c r="U3811" s="18"/>
    </row>
    <row r="3812" spans="1:21" x14ac:dyDescent="0.2">
      <c r="A3812" t="s">
        <v>2</v>
      </c>
      <c r="D3812" s="4">
        <v>178</v>
      </c>
      <c r="E3812" t="s">
        <v>3</v>
      </c>
      <c r="F3812" s="4">
        <f>TRUNC(D3812*0.096,1)</f>
        <v>17</v>
      </c>
      <c r="H3812" s="4">
        <f>P3910</f>
        <v>175</v>
      </c>
      <c r="K3812" s="15"/>
      <c r="T3812" s="18"/>
      <c r="U3812" s="18"/>
    </row>
    <row r="3813" spans="1:21" x14ac:dyDescent="0.2">
      <c r="A3813" t="s">
        <v>4</v>
      </c>
      <c r="D3813" s="4">
        <v>175</v>
      </c>
      <c r="E3813" t="s">
        <v>5</v>
      </c>
      <c r="F3813" s="4">
        <f>TRUNC(D3813*0.096,1)</f>
        <v>16.8</v>
      </c>
      <c r="T3813" s="18"/>
      <c r="U3813" s="18"/>
    </row>
    <row r="3814" spans="1:21" x14ac:dyDescent="0.2">
      <c r="A3814" s="1" t="s">
        <v>9</v>
      </c>
      <c r="B3814" s="1" t="s">
        <v>6</v>
      </c>
      <c r="C3814" s="1" t="s">
        <v>7</v>
      </c>
      <c r="D3814" s="1" t="s">
        <v>10</v>
      </c>
      <c r="E3814" s="1" t="s">
        <v>11</v>
      </c>
      <c r="F3814" s="1" t="s">
        <v>12</v>
      </c>
      <c r="G3814" s="1" t="s">
        <v>13</v>
      </c>
      <c r="H3814" s="1" t="s">
        <v>7</v>
      </c>
      <c r="I3814" s="1" t="s">
        <v>14</v>
      </c>
      <c r="J3814" s="1" t="s">
        <v>258</v>
      </c>
      <c r="K3814" s="14" t="s">
        <v>125</v>
      </c>
      <c r="L3814" s="14" t="s">
        <v>12</v>
      </c>
      <c r="M3814" s="1" t="s">
        <v>13</v>
      </c>
      <c r="N3814" s="1" t="s">
        <v>15</v>
      </c>
      <c r="O3814" s="1" t="s">
        <v>16</v>
      </c>
      <c r="P3814" s="1" t="s">
        <v>18</v>
      </c>
      <c r="Q3814" s="1" t="s">
        <v>225</v>
      </c>
      <c r="R3814" s="1" t="s">
        <v>334</v>
      </c>
      <c r="S3814" s="1" t="s">
        <v>335</v>
      </c>
      <c r="T3814" s="18"/>
      <c r="U3814" s="18"/>
    </row>
    <row r="3815" spans="1:21" x14ac:dyDescent="0.2">
      <c r="L3815" s="4"/>
      <c r="T3815" s="18"/>
      <c r="U3815" s="18"/>
    </row>
    <row r="3816" spans="1:21" x14ac:dyDescent="0.2">
      <c r="D3816" s="2"/>
      <c r="E3816" t="s">
        <v>20</v>
      </c>
      <c r="I3816" s="5">
        <v>0</v>
      </c>
      <c r="J3816" s="5"/>
      <c r="K3816" s="14"/>
      <c r="L3816" s="1"/>
      <c r="T3816" s="18"/>
      <c r="U3816" s="18"/>
    </row>
    <row r="3817" spans="1:21" x14ac:dyDescent="0.2">
      <c r="E3817" t="s">
        <v>21</v>
      </c>
      <c r="I3817" s="5">
        <v>0</v>
      </c>
      <c r="J3817" s="5"/>
      <c r="T3817" s="18"/>
      <c r="U3817" s="18"/>
    </row>
    <row r="3818" spans="1:21" x14ac:dyDescent="0.2">
      <c r="D3818" s="2"/>
      <c r="E3818" t="s">
        <v>22</v>
      </c>
      <c r="I3818" s="5">
        <v>0</v>
      </c>
      <c r="J3818" s="5"/>
      <c r="L3818" s="23"/>
      <c r="M3818" s="24"/>
      <c r="P3818" s="24"/>
      <c r="Q3818" s="24"/>
      <c r="T3818" s="18"/>
      <c r="U3818" s="18"/>
    </row>
    <row r="3819" spans="1:21" x14ac:dyDescent="0.2">
      <c r="D3819" s="22" t="s">
        <v>490</v>
      </c>
      <c r="E3819" s="24" t="s">
        <v>185</v>
      </c>
      <c r="F3819" s="24"/>
      <c r="G3819" s="24"/>
      <c r="H3819" s="24"/>
      <c r="I3819" s="5"/>
      <c r="J3819" s="5"/>
      <c r="L3819" s="36">
        <v>87</v>
      </c>
      <c r="M3819" s="24">
        <v>86</v>
      </c>
      <c r="N3819" s="24">
        <v>69.099999999999994</v>
      </c>
      <c r="O3819" s="24">
        <v>123</v>
      </c>
      <c r="P3819" s="33">
        <f t="shared" ref="P3819:P3848" si="80">ROUND(((M3819-N3819)*113/O3819),1)</f>
        <v>15.5</v>
      </c>
      <c r="Q3819" s="4">
        <v>13.9</v>
      </c>
      <c r="T3819" s="18"/>
      <c r="U3819" s="18"/>
    </row>
    <row r="3820" spans="1:21" x14ac:dyDescent="0.2">
      <c r="D3820" s="31" t="s">
        <v>491</v>
      </c>
      <c r="E3820" s="24" t="s">
        <v>492</v>
      </c>
      <c r="F3820" s="24"/>
      <c r="G3820" s="24"/>
      <c r="H3820" s="24"/>
      <c r="I3820" s="5"/>
      <c r="J3820" s="5"/>
      <c r="L3820" s="36">
        <v>93</v>
      </c>
      <c r="M3820" s="24">
        <v>92</v>
      </c>
      <c r="N3820" s="24">
        <v>69.2</v>
      </c>
      <c r="O3820" s="24">
        <v>118</v>
      </c>
      <c r="P3820" s="33">
        <f t="shared" si="80"/>
        <v>21.8</v>
      </c>
      <c r="Q3820" s="4">
        <v>14.1</v>
      </c>
      <c r="T3820" s="18"/>
      <c r="U3820" s="18"/>
    </row>
    <row r="3821" spans="1:21" x14ac:dyDescent="0.2">
      <c r="D3821" s="22" t="s">
        <v>497</v>
      </c>
      <c r="E3821" s="24" t="s">
        <v>461</v>
      </c>
      <c r="F3821" s="24"/>
      <c r="G3821" s="24"/>
      <c r="H3821" s="24"/>
      <c r="I3821" s="5"/>
      <c r="J3821" s="5"/>
      <c r="L3821" s="36">
        <v>90</v>
      </c>
      <c r="M3821" s="24">
        <v>90</v>
      </c>
      <c r="N3821" s="24">
        <v>69.599999999999994</v>
      </c>
      <c r="O3821" s="24">
        <v>124</v>
      </c>
      <c r="P3821" s="33">
        <f t="shared" si="80"/>
        <v>18.600000000000001</v>
      </c>
      <c r="Q3821" s="4">
        <v>15.1</v>
      </c>
      <c r="T3821" s="18"/>
      <c r="U3821" s="18"/>
    </row>
    <row r="3822" spans="1:21" x14ac:dyDescent="0.2">
      <c r="D3822" s="22" t="s">
        <v>498</v>
      </c>
      <c r="E3822" s="24" t="s">
        <v>365</v>
      </c>
      <c r="F3822" s="24"/>
      <c r="G3822" s="24"/>
      <c r="H3822" s="24"/>
      <c r="I3822" s="5"/>
      <c r="J3822" s="5"/>
      <c r="L3822" s="36">
        <v>85</v>
      </c>
      <c r="M3822" s="24">
        <v>85</v>
      </c>
      <c r="N3822" s="24">
        <v>69.7</v>
      </c>
      <c r="O3822" s="24">
        <v>133</v>
      </c>
      <c r="P3822" s="33">
        <f t="shared" si="80"/>
        <v>13</v>
      </c>
      <c r="Q3822" s="4">
        <v>16.2</v>
      </c>
      <c r="T3822" s="18"/>
      <c r="U3822" s="18"/>
    </row>
    <row r="3823" spans="1:21" x14ac:dyDescent="0.2">
      <c r="D3823" s="22" t="s">
        <v>499</v>
      </c>
      <c r="E3823" s="24" t="s">
        <v>365</v>
      </c>
      <c r="F3823" s="24"/>
      <c r="G3823" s="24"/>
      <c r="H3823" s="24"/>
      <c r="I3823" s="5"/>
      <c r="J3823" s="5"/>
      <c r="K3823" s="29"/>
      <c r="L3823" s="36">
        <v>94</v>
      </c>
      <c r="M3823" s="24">
        <v>90</v>
      </c>
      <c r="N3823" s="24">
        <v>69.7</v>
      </c>
      <c r="O3823" s="24">
        <v>133</v>
      </c>
      <c r="P3823" s="33">
        <f t="shared" si="80"/>
        <v>17.2</v>
      </c>
      <c r="Q3823" s="4">
        <v>18.899999999999999</v>
      </c>
    </row>
    <row r="3824" spans="1:21" x14ac:dyDescent="0.2">
      <c r="D3824" s="22" t="s">
        <v>502</v>
      </c>
      <c r="E3824" s="24" t="s">
        <v>492</v>
      </c>
      <c r="F3824" s="24"/>
      <c r="G3824" s="24"/>
      <c r="H3824" s="24"/>
      <c r="I3824" s="5"/>
      <c r="J3824" s="5"/>
      <c r="L3824" s="36">
        <v>87</v>
      </c>
      <c r="M3824" s="24">
        <v>85</v>
      </c>
      <c r="N3824" s="24">
        <v>69.2</v>
      </c>
      <c r="O3824" s="24">
        <v>118</v>
      </c>
      <c r="P3824" s="33">
        <f t="shared" si="80"/>
        <v>15.1</v>
      </c>
      <c r="Q3824" s="4">
        <v>18.899999999999999</v>
      </c>
    </row>
    <row r="3825" spans="1:21" x14ac:dyDescent="0.2">
      <c r="D3825" s="22" t="s">
        <v>501</v>
      </c>
      <c r="E3825" s="24" t="s">
        <v>492</v>
      </c>
      <c r="F3825" s="24"/>
      <c r="G3825" s="24"/>
      <c r="H3825" s="24"/>
      <c r="I3825" s="5"/>
      <c r="J3825" s="5"/>
      <c r="L3825" s="36">
        <v>96</v>
      </c>
      <c r="M3825" s="24">
        <v>95</v>
      </c>
      <c r="N3825" s="24">
        <v>69.2</v>
      </c>
      <c r="O3825" s="24">
        <v>118</v>
      </c>
      <c r="P3825" s="33">
        <f t="shared" si="80"/>
        <v>24.7</v>
      </c>
      <c r="Q3825" s="4">
        <v>18.899999999999999</v>
      </c>
    </row>
    <row r="3826" spans="1:21" x14ac:dyDescent="0.2">
      <c r="D3826" s="22" t="s">
        <v>512</v>
      </c>
      <c r="E3826" s="24" t="s">
        <v>215</v>
      </c>
      <c r="F3826" s="24"/>
      <c r="G3826" s="24"/>
      <c r="H3826" s="24"/>
      <c r="I3826" s="5"/>
      <c r="J3826" s="5"/>
      <c r="K3826" s="15"/>
      <c r="L3826" s="34">
        <v>96</v>
      </c>
      <c r="M3826" s="24">
        <v>95</v>
      </c>
      <c r="N3826">
        <v>68</v>
      </c>
      <c r="O3826">
        <v>118</v>
      </c>
      <c r="P3826" s="33">
        <f t="shared" si="80"/>
        <v>25.9</v>
      </c>
      <c r="Q3826" s="4">
        <v>19</v>
      </c>
    </row>
    <row r="3827" spans="1:21" x14ac:dyDescent="0.2">
      <c r="D3827" s="22" t="s">
        <v>513</v>
      </c>
      <c r="E3827" s="24" t="s">
        <v>217</v>
      </c>
      <c r="F3827" s="24"/>
      <c r="G3827" s="24"/>
      <c r="H3827" s="24"/>
      <c r="I3827" s="5"/>
      <c r="J3827" s="4"/>
      <c r="K3827" s="29"/>
      <c r="L3827" s="36">
        <v>105</v>
      </c>
      <c r="M3827" s="24">
        <v>102</v>
      </c>
      <c r="N3827" s="24">
        <v>69.7</v>
      </c>
      <c r="O3827" s="24">
        <v>130</v>
      </c>
      <c r="P3827" s="33">
        <f t="shared" si="80"/>
        <v>28.1</v>
      </c>
      <c r="Q3827" s="4">
        <v>19.7</v>
      </c>
    </row>
    <row r="3828" spans="1:21" x14ac:dyDescent="0.2">
      <c r="D3828" s="22" t="s">
        <v>514</v>
      </c>
      <c r="E3828" s="24" t="s">
        <v>215</v>
      </c>
      <c r="F3828" s="24"/>
      <c r="G3828" s="24"/>
      <c r="H3828" s="24"/>
      <c r="I3828" s="5"/>
      <c r="J3828" s="5"/>
      <c r="L3828" s="34">
        <v>91</v>
      </c>
      <c r="M3828" s="24">
        <v>90</v>
      </c>
      <c r="N3828">
        <v>68</v>
      </c>
      <c r="O3828">
        <v>118</v>
      </c>
      <c r="P3828" s="33">
        <f t="shared" si="80"/>
        <v>21.1</v>
      </c>
      <c r="Q3828" s="4">
        <v>20.3</v>
      </c>
    </row>
    <row r="3829" spans="1:21" x14ac:dyDescent="0.2">
      <c r="D3829" s="22" t="s">
        <v>515</v>
      </c>
      <c r="E3829" s="24" t="s">
        <v>217</v>
      </c>
      <c r="F3829" s="24"/>
      <c r="G3829" s="24"/>
      <c r="H3829" s="24"/>
      <c r="I3829" s="5"/>
      <c r="J3829" s="5"/>
      <c r="L3829" s="34">
        <v>98</v>
      </c>
      <c r="M3829" s="24">
        <v>96</v>
      </c>
      <c r="N3829" s="24">
        <v>69.7</v>
      </c>
      <c r="O3829" s="24">
        <v>130</v>
      </c>
      <c r="P3829" s="33">
        <f t="shared" si="80"/>
        <v>22.9</v>
      </c>
      <c r="Q3829" s="4">
        <v>20.7</v>
      </c>
    </row>
    <row r="3830" spans="1:21" x14ac:dyDescent="0.2">
      <c r="D3830" s="22" t="s">
        <v>640</v>
      </c>
      <c r="E3830" s="24" t="s">
        <v>407</v>
      </c>
      <c r="F3830" s="24"/>
      <c r="G3830" s="24"/>
      <c r="H3830" s="24"/>
      <c r="I3830" s="5"/>
      <c r="J3830" s="5"/>
      <c r="K3830" s="29"/>
      <c r="L3830" s="34">
        <v>93</v>
      </c>
      <c r="M3830" s="24">
        <v>93</v>
      </c>
      <c r="N3830" s="24">
        <v>69.7</v>
      </c>
      <c r="O3830" s="24">
        <v>127</v>
      </c>
      <c r="P3830" s="33">
        <f t="shared" si="80"/>
        <v>20.7</v>
      </c>
      <c r="Q3830" s="4">
        <v>21.1</v>
      </c>
    </row>
    <row r="3831" spans="1:21" x14ac:dyDescent="0.2">
      <c r="D3831" s="22" t="s">
        <v>641</v>
      </c>
      <c r="E3831" s="24" t="s">
        <v>407</v>
      </c>
      <c r="F3831" s="24"/>
      <c r="G3831" s="24"/>
      <c r="H3831" s="24"/>
      <c r="I3831" s="5"/>
      <c r="J3831" s="4"/>
      <c r="L3831" s="34">
        <v>103</v>
      </c>
      <c r="M3831" s="24">
        <v>100</v>
      </c>
      <c r="N3831" s="24">
        <v>69.7</v>
      </c>
      <c r="O3831" s="24">
        <v>127</v>
      </c>
      <c r="P3831" s="4">
        <f t="shared" si="80"/>
        <v>27</v>
      </c>
      <c r="Q3831" s="4">
        <v>21.1</v>
      </c>
    </row>
    <row r="3832" spans="1:21" x14ac:dyDescent="0.2">
      <c r="D3832" s="22" t="s">
        <v>642</v>
      </c>
      <c r="E3832" s="24" t="s">
        <v>485</v>
      </c>
      <c r="F3832" s="24"/>
      <c r="G3832" s="24"/>
      <c r="H3832" s="24"/>
      <c r="I3832" s="5"/>
      <c r="J3832" s="4"/>
      <c r="L3832" s="36">
        <v>89</v>
      </c>
      <c r="M3832" s="24">
        <v>87</v>
      </c>
      <c r="N3832" s="24">
        <v>67.5</v>
      </c>
      <c r="O3832" s="24">
        <v>116</v>
      </c>
      <c r="P3832" s="4">
        <f t="shared" si="80"/>
        <v>19</v>
      </c>
      <c r="Q3832" s="4">
        <v>22</v>
      </c>
    </row>
    <row r="3833" spans="1:21" x14ac:dyDescent="0.2">
      <c r="D3833" s="22" t="s">
        <v>643</v>
      </c>
      <c r="E3833" s="24" t="s">
        <v>485</v>
      </c>
      <c r="F3833" s="24"/>
      <c r="G3833" s="24"/>
      <c r="H3833" s="24"/>
      <c r="I3833" s="5"/>
      <c r="J3833" s="5"/>
      <c r="L3833" s="34">
        <v>92</v>
      </c>
      <c r="M3833" s="24">
        <v>91</v>
      </c>
      <c r="N3833" s="24">
        <v>67.5</v>
      </c>
      <c r="O3833" s="24">
        <v>116</v>
      </c>
      <c r="P3833" s="33">
        <f t="shared" si="80"/>
        <v>22.9</v>
      </c>
      <c r="Q3833" s="4">
        <v>22.5</v>
      </c>
    </row>
    <row r="3834" spans="1:21" x14ac:dyDescent="0.2">
      <c r="D3834" s="22" t="s">
        <v>659</v>
      </c>
      <c r="E3834" s="24" t="s">
        <v>365</v>
      </c>
      <c r="F3834" s="24"/>
      <c r="G3834" s="24"/>
      <c r="H3834" s="24"/>
      <c r="I3834" s="5"/>
      <c r="L3834" s="36">
        <v>102</v>
      </c>
      <c r="M3834" s="24">
        <v>97</v>
      </c>
      <c r="N3834" s="24">
        <v>69.8</v>
      </c>
      <c r="O3834" s="24">
        <v>135</v>
      </c>
      <c r="P3834" s="33">
        <f t="shared" si="80"/>
        <v>22.8</v>
      </c>
      <c r="Q3834" s="4">
        <v>22.8</v>
      </c>
    </row>
    <row r="3835" spans="1:21" x14ac:dyDescent="0.2">
      <c r="D3835" s="22" t="s">
        <v>670</v>
      </c>
      <c r="E3835" s="24" t="s">
        <v>215</v>
      </c>
      <c r="F3835" s="24"/>
      <c r="G3835" s="24"/>
      <c r="H3835" s="24"/>
      <c r="I3835" s="5"/>
      <c r="J3835" s="5"/>
      <c r="L3835" s="24">
        <v>90</v>
      </c>
      <c r="M3835" s="24">
        <v>90</v>
      </c>
      <c r="N3835" s="24">
        <v>68</v>
      </c>
      <c r="O3835" s="24">
        <v>118</v>
      </c>
      <c r="P3835" s="33">
        <f t="shared" si="80"/>
        <v>21.1</v>
      </c>
      <c r="Q3835" s="4">
        <v>22.9</v>
      </c>
    </row>
    <row r="3836" spans="1:21" x14ac:dyDescent="0.2">
      <c r="D3836" s="22" t="s">
        <v>674</v>
      </c>
      <c r="E3836" s="24" t="s">
        <v>215</v>
      </c>
      <c r="F3836" s="24"/>
      <c r="G3836" s="24"/>
      <c r="H3836" s="24"/>
      <c r="I3836" s="5"/>
      <c r="J3836" s="5"/>
      <c r="L3836" s="24">
        <v>91</v>
      </c>
      <c r="M3836" s="24">
        <v>91</v>
      </c>
      <c r="N3836" s="24">
        <v>68</v>
      </c>
      <c r="O3836" s="24">
        <v>118</v>
      </c>
      <c r="P3836" s="33">
        <f t="shared" si="80"/>
        <v>22</v>
      </c>
      <c r="Q3836" s="4">
        <v>22.9</v>
      </c>
    </row>
    <row r="3837" spans="1:21" x14ac:dyDescent="0.2">
      <c r="D3837" s="22" t="s">
        <v>675</v>
      </c>
      <c r="E3837" s="24" t="s">
        <v>221</v>
      </c>
      <c r="F3837" s="24"/>
      <c r="G3837" s="24"/>
      <c r="H3837" s="24"/>
      <c r="I3837" s="5"/>
      <c r="J3837" s="5"/>
      <c r="L3837" s="24">
        <v>96</v>
      </c>
      <c r="M3837" s="24">
        <v>94</v>
      </c>
      <c r="N3837" s="24">
        <v>71.099999999999994</v>
      </c>
      <c r="O3837" s="24">
        <v>137</v>
      </c>
      <c r="P3837" s="33">
        <f t="shared" si="80"/>
        <v>18.899999999999999</v>
      </c>
      <c r="Q3837" s="4">
        <v>27</v>
      </c>
    </row>
    <row r="3838" spans="1:21" x14ac:dyDescent="0.2">
      <c r="D3838" s="22" t="s">
        <v>676</v>
      </c>
      <c r="E3838" s="24" t="s">
        <v>221</v>
      </c>
      <c r="F3838" s="24"/>
      <c r="G3838" s="24"/>
      <c r="H3838" s="24"/>
      <c r="I3838" s="5"/>
      <c r="J3838" s="5"/>
      <c r="L3838" s="36">
        <v>94</v>
      </c>
      <c r="M3838" s="24">
        <v>94</v>
      </c>
      <c r="N3838" s="24">
        <v>71.099999999999994</v>
      </c>
      <c r="O3838" s="24">
        <v>137</v>
      </c>
      <c r="P3838" s="33">
        <f t="shared" si="80"/>
        <v>18.899999999999999</v>
      </c>
      <c r="Q3838" s="4">
        <v>28.1</v>
      </c>
    </row>
    <row r="3839" spans="1:21" x14ac:dyDescent="0.2">
      <c r="A3839">
        <v>1</v>
      </c>
      <c r="B3839">
        <v>1</v>
      </c>
      <c r="C3839">
        <v>1</v>
      </c>
      <c r="D3839" s="22" t="s">
        <v>1106</v>
      </c>
      <c r="E3839" s="24" t="s">
        <v>407</v>
      </c>
      <c r="F3839" s="24">
        <v>96</v>
      </c>
      <c r="G3839" s="24">
        <v>95</v>
      </c>
      <c r="H3839" s="24">
        <v>77</v>
      </c>
      <c r="I3839" s="5">
        <v>22</v>
      </c>
      <c r="J3839" s="4"/>
      <c r="L3839" s="36">
        <v>96</v>
      </c>
      <c r="M3839" s="24">
        <v>95</v>
      </c>
      <c r="N3839" s="24">
        <v>69.7</v>
      </c>
      <c r="O3839" s="24">
        <v>127</v>
      </c>
      <c r="P3839" s="4">
        <f t="shared" si="80"/>
        <v>22.5</v>
      </c>
      <c r="Q3839" s="4"/>
      <c r="R3839" s="24"/>
      <c r="S3839" s="4"/>
      <c r="T3839" t="s">
        <v>348</v>
      </c>
    </row>
    <row r="3840" spans="1:21" x14ac:dyDescent="0.2">
      <c r="A3840">
        <v>2</v>
      </c>
      <c r="D3840" s="22" t="s">
        <v>1106</v>
      </c>
      <c r="E3840" s="24" t="s">
        <v>407</v>
      </c>
      <c r="F3840" s="24"/>
      <c r="G3840" s="24"/>
      <c r="H3840" s="24"/>
      <c r="I3840" s="5">
        <v>-0.5</v>
      </c>
      <c r="J3840" s="5"/>
      <c r="L3840" s="34"/>
      <c r="M3840" s="24"/>
      <c r="N3840" s="24"/>
      <c r="O3840" s="24"/>
      <c r="P3840" s="33"/>
      <c r="Q3840" s="4"/>
      <c r="R3840" s="24"/>
      <c r="S3840" s="4"/>
      <c r="T3840" t="s">
        <v>384</v>
      </c>
      <c r="U3840" t="s">
        <v>357</v>
      </c>
    </row>
    <row r="3841" spans="1:23" x14ac:dyDescent="0.2">
      <c r="A3841">
        <v>3</v>
      </c>
      <c r="B3841">
        <v>2</v>
      </c>
      <c r="C3841">
        <v>2</v>
      </c>
      <c r="D3841" s="22" t="s">
        <v>1101</v>
      </c>
      <c r="E3841" s="24" t="s">
        <v>485</v>
      </c>
      <c r="F3841" s="24">
        <v>82</v>
      </c>
      <c r="G3841" s="24">
        <v>82</v>
      </c>
      <c r="H3841" s="24">
        <v>65</v>
      </c>
      <c r="I3841" s="5">
        <v>50.5</v>
      </c>
      <c r="K3841" s="13" t="s">
        <v>104</v>
      </c>
      <c r="L3841" s="36">
        <v>82</v>
      </c>
      <c r="M3841" s="24">
        <v>82</v>
      </c>
      <c r="N3841" s="24">
        <v>67.5</v>
      </c>
      <c r="O3841" s="24">
        <v>116</v>
      </c>
      <c r="P3841" s="4">
        <f t="shared" si="80"/>
        <v>14.1</v>
      </c>
      <c r="Q3841" s="4"/>
      <c r="R3841" s="24"/>
      <c r="S3841" s="4"/>
      <c r="T3841" t="s">
        <v>376</v>
      </c>
      <c r="U3841" t="s">
        <v>552</v>
      </c>
    </row>
    <row r="3842" spans="1:23" x14ac:dyDescent="0.2">
      <c r="A3842">
        <v>4</v>
      </c>
      <c r="B3842">
        <v>3</v>
      </c>
      <c r="C3842">
        <v>3</v>
      </c>
      <c r="D3842" s="22" t="s">
        <v>1107</v>
      </c>
      <c r="E3842" s="24" t="s">
        <v>485</v>
      </c>
      <c r="F3842" s="24">
        <v>83</v>
      </c>
      <c r="G3842" s="24">
        <v>83</v>
      </c>
      <c r="H3842" s="24">
        <v>66</v>
      </c>
      <c r="I3842" s="5">
        <v>33.25</v>
      </c>
      <c r="K3842" s="13" t="s">
        <v>697</v>
      </c>
      <c r="L3842" s="34">
        <v>83</v>
      </c>
      <c r="M3842" s="24">
        <v>83</v>
      </c>
      <c r="N3842" s="24">
        <v>67.5</v>
      </c>
      <c r="O3842" s="24">
        <v>116</v>
      </c>
      <c r="P3842" s="33">
        <f t="shared" si="80"/>
        <v>15.1</v>
      </c>
      <c r="Q3842" s="4"/>
      <c r="R3842" s="24"/>
      <c r="S3842" s="4"/>
      <c r="T3842" t="s">
        <v>711</v>
      </c>
      <c r="U3842" t="s">
        <v>700</v>
      </c>
      <c r="V3842" t="s">
        <v>764</v>
      </c>
      <c r="W3842" t="s">
        <v>356</v>
      </c>
    </row>
    <row r="3843" spans="1:23" x14ac:dyDescent="0.2">
      <c r="A3843">
        <v>5</v>
      </c>
      <c r="B3843">
        <v>4</v>
      </c>
      <c r="C3843">
        <v>4</v>
      </c>
      <c r="D3843" s="22" t="s">
        <v>1171</v>
      </c>
      <c r="E3843" s="24" t="s">
        <v>23</v>
      </c>
      <c r="F3843" s="24">
        <v>89</v>
      </c>
      <c r="G3843" s="24">
        <v>87</v>
      </c>
      <c r="H3843" s="24">
        <v>70</v>
      </c>
      <c r="I3843" s="5">
        <v>-8.35</v>
      </c>
      <c r="J3843" s="5"/>
      <c r="K3843" s="15"/>
      <c r="L3843" s="34">
        <v>89</v>
      </c>
      <c r="M3843" s="24">
        <v>87</v>
      </c>
      <c r="N3843" s="24">
        <v>68.900000000000006</v>
      </c>
      <c r="O3843" s="24">
        <v>126</v>
      </c>
      <c r="P3843" s="33">
        <f t="shared" si="80"/>
        <v>16.2</v>
      </c>
      <c r="Q3843" s="4"/>
      <c r="R3843" s="24"/>
      <c r="S3843" s="4"/>
      <c r="T3843" s="24" t="s">
        <v>397</v>
      </c>
      <c r="U3843" s="24" t="s">
        <v>344</v>
      </c>
      <c r="V3843" s="24" t="s">
        <v>353</v>
      </c>
    </row>
    <row r="3844" spans="1:23" x14ac:dyDescent="0.2">
      <c r="A3844">
        <v>6</v>
      </c>
      <c r="D3844" s="22" t="s">
        <v>1265</v>
      </c>
      <c r="E3844" s="24" t="s">
        <v>217</v>
      </c>
      <c r="F3844" s="24"/>
      <c r="G3844" s="24"/>
      <c r="H3844" s="24"/>
      <c r="I3844" s="5">
        <v>14</v>
      </c>
      <c r="J3844" s="5"/>
      <c r="K3844" s="13" t="s">
        <v>1266</v>
      </c>
      <c r="L3844" s="24"/>
      <c r="M3844" s="24"/>
      <c r="N3844" s="24"/>
      <c r="O3844" s="24"/>
      <c r="P3844" s="33"/>
      <c r="Q3844" s="24"/>
      <c r="R3844" s="24"/>
      <c r="S3844" s="4"/>
      <c r="T3844" s="24" t="s">
        <v>349</v>
      </c>
      <c r="U3844" s="24" t="s">
        <v>886</v>
      </c>
    </row>
    <row r="3845" spans="1:23" x14ac:dyDescent="0.2">
      <c r="A3845">
        <v>7</v>
      </c>
      <c r="B3845">
        <v>5</v>
      </c>
      <c r="C3845">
        <v>5</v>
      </c>
      <c r="D3845" s="22" t="s">
        <v>1270</v>
      </c>
      <c r="E3845" s="24" t="s">
        <v>221</v>
      </c>
      <c r="F3845" s="24">
        <v>88</v>
      </c>
      <c r="G3845" s="24">
        <v>88</v>
      </c>
      <c r="H3845" s="24">
        <v>68</v>
      </c>
      <c r="I3845" s="5">
        <v>31.5</v>
      </c>
      <c r="J3845" s="5"/>
      <c r="L3845" s="34">
        <v>88</v>
      </c>
      <c r="M3845" s="24">
        <v>88</v>
      </c>
      <c r="N3845" s="24">
        <v>71.099999999999994</v>
      </c>
      <c r="O3845" s="24">
        <v>137</v>
      </c>
      <c r="P3845" s="33">
        <f t="shared" si="80"/>
        <v>13.9</v>
      </c>
      <c r="Q3845" s="24"/>
      <c r="R3845" s="24"/>
      <c r="S3845" s="4"/>
      <c r="T3845" s="24" t="s">
        <v>709</v>
      </c>
      <c r="U3845" s="24" t="s">
        <v>434</v>
      </c>
      <c r="V3845" s="24" t="s">
        <v>738</v>
      </c>
    </row>
    <row r="3846" spans="1:23" x14ac:dyDescent="0.2">
      <c r="A3846">
        <v>8</v>
      </c>
      <c r="B3846">
        <v>6</v>
      </c>
      <c r="C3846">
        <v>6</v>
      </c>
      <c r="D3846" s="22" t="s">
        <v>1272</v>
      </c>
      <c r="E3846" s="24" t="s">
        <v>217</v>
      </c>
      <c r="F3846" s="24">
        <v>99</v>
      </c>
      <c r="G3846" s="24">
        <v>93</v>
      </c>
      <c r="H3846" s="24">
        <v>80</v>
      </c>
      <c r="I3846" s="5">
        <v>-8.6999999999999993</v>
      </c>
      <c r="J3846" s="5"/>
      <c r="L3846" s="34">
        <v>99</v>
      </c>
      <c r="M3846" s="24">
        <v>93</v>
      </c>
      <c r="N3846" s="24">
        <v>69.7</v>
      </c>
      <c r="O3846" s="24">
        <v>130</v>
      </c>
      <c r="P3846" s="33">
        <f t="shared" si="80"/>
        <v>20.3</v>
      </c>
      <c r="Q3846" s="24"/>
      <c r="R3846" s="24"/>
      <c r="S3846" s="4"/>
      <c r="T3846" s="24" t="s">
        <v>351</v>
      </c>
      <c r="U3846" s="24" t="s">
        <v>385</v>
      </c>
    </row>
    <row r="3847" spans="1:23" x14ac:dyDescent="0.2">
      <c r="A3847">
        <v>9</v>
      </c>
      <c r="B3847">
        <v>7</v>
      </c>
      <c r="C3847">
        <v>7</v>
      </c>
      <c r="D3847" s="22" t="s">
        <v>1282</v>
      </c>
      <c r="E3847" s="24" t="s">
        <v>219</v>
      </c>
      <c r="F3847" s="24">
        <v>91</v>
      </c>
      <c r="G3847" s="24">
        <v>90</v>
      </c>
      <c r="H3847" s="24">
        <v>72</v>
      </c>
      <c r="I3847" s="5">
        <v>14.5</v>
      </c>
      <c r="J3847" s="5"/>
      <c r="L3847" s="36">
        <v>91</v>
      </c>
      <c r="M3847" s="24">
        <v>90</v>
      </c>
      <c r="N3847" s="24">
        <v>68.900000000000006</v>
      </c>
      <c r="O3847" s="24">
        <v>126</v>
      </c>
      <c r="P3847" s="33">
        <f t="shared" si="80"/>
        <v>18.899999999999999</v>
      </c>
      <c r="Q3847" s="24"/>
      <c r="R3847" s="24"/>
      <c r="S3847" s="4"/>
      <c r="T3847" s="24" t="s">
        <v>551</v>
      </c>
      <c r="U3847" s="24" t="s">
        <v>860</v>
      </c>
    </row>
    <row r="3848" spans="1:23" x14ac:dyDescent="0.2">
      <c r="A3848">
        <v>10</v>
      </c>
      <c r="B3848">
        <v>8</v>
      </c>
      <c r="C3848">
        <v>8</v>
      </c>
      <c r="D3848" s="22" t="s">
        <v>1288</v>
      </c>
      <c r="E3848" s="24" t="s">
        <v>221</v>
      </c>
      <c r="F3848" s="24">
        <v>99</v>
      </c>
      <c r="G3848" s="24">
        <v>95</v>
      </c>
      <c r="H3848" s="24">
        <v>79</v>
      </c>
      <c r="I3848" s="5">
        <v>26.5</v>
      </c>
      <c r="J3848" s="5"/>
      <c r="K3848" s="29"/>
      <c r="L3848" s="36">
        <v>99</v>
      </c>
      <c r="M3848" s="24">
        <v>95</v>
      </c>
      <c r="N3848" s="24">
        <v>71.099999999999994</v>
      </c>
      <c r="O3848" s="24">
        <v>137</v>
      </c>
      <c r="P3848" s="33">
        <f t="shared" si="80"/>
        <v>19.7</v>
      </c>
      <c r="Q3848" s="24"/>
      <c r="R3848" s="24"/>
      <c r="S3848" s="4"/>
      <c r="T3848" s="24" t="s">
        <v>566</v>
      </c>
      <c r="U3848" s="24" t="s">
        <v>963</v>
      </c>
      <c r="V3848" s="24" t="s">
        <v>346</v>
      </c>
    </row>
    <row r="3849" spans="1:23" x14ac:dyDescent="0.2">
      <c r="A3849">
        <v>11</v>
      </c>
      <c r="D3849" s="22" t="s">
        <v>1293</v>
      </c>
      <c r="E3849" s="24" t="s">
        <v>215</v>
      </c>
      <c r="F3849" s="24"/>
      <c r="G3849" s="24"/>
      <c r="H3849" s="24"/>
      <c r="I3849" s="5"/>
      <c r="J3849" s="5"/>
      <c r="K3849" s="13" t="s">
        <v>1301</v>
      </c>
      <c r="L3849" s="36"/>
      <c r="M3849" s="24"/>
      <c r="N3849" s="24"/>
      <c r="O3849" s="24"/>
      <c r="P3849" s="33"/>
      <c r="Q3849" s="24"/>
      <c r="R3849" s="24"/>
      <c r="S3849" s="4"/>
      <c r="T3849" s="24" t="s">
        <v>350</v>
      </c>
      <c r="U3849" s="24" t="s">
        <v>378</v>
      </c>
      <c r="V3849" s="24" t="s">
        <v>817</v>
      </c>
    </row>
    <row r="3850" spans="1:23" x14ac:dyDescent="0.2">
      <c r="D3850" s="22"/>
      <c r="E3850" s="24"/>
      <c r="F3850" s="24"/>
      <c r="G3850" s="24"/>
      <c r="H3850" s="24"/>
      <c r="I3850" s="5"/>
      <c r="J3850" s="5"/>
      <c r="L3850" s="36"/>
      <c r="M3850" s="24"/>
      <c r="N3850" s="24"/>
      <c r="O3850" s="24"/>
      <c r="P3850" s="33"/>
      <c r="Q3850" s="24"/>
      <c r="R3850" s="24"/>
      <c r="S3850" s="4"/>
      <c r="T3850" s="24"/>
      <c r="U3850" s="24"/>
    </row>
    <row r="3851" spans="1:23" x14ac:dyDescent="0.2">
      <c r="D3851" s="22"/>
      <c r="E3851" s="24"/>
      <c r="F3851" s="24"/>
      <c r="G3851" s="24"/>
      <c r="H3851" s="24"/>
      <c r="I3851" s="5"/>
      <c r="J3851" s="5"/>
      <c r="K3851" s="29"/>
      <c r="L3851" s="36"/>
      <c r="M3851" s="24"/>
      <c r="N3851" s="24"/>
      <c r="O3851" s="24"/>
      <c r="P3851" s="33"/>
      <c r="Q3851" s="24"/>
      <c r="R3851" s="24"/>
      <c r="S3851" s="4"/>
      <c r="T3851" s="24"/>
      <c r="U3851" s="24"/>
    </row>
    <row r="3852" spans="1:23" x14ac:dyDescent="0.2">
      <c r="D3852" s="22"/>
      <c r="E3852" s="24"/>
      <c r="F3852" s="24"/>
      <c r="G3852" s="24"/>
      <c r="H3852" s="24"/>
      <c r="I3852" s="5"/>
      <c r="J3852" s="5"/>
      <c r="K3852" s="15"/>
      <c r="L3852" s="34"/>
      <c r="M3852" s="24"/>
      <c r="N3852" s="24"/>
      <c r="O3852" s="24"/>
      <c r="P3852" s="33"/>
      <c r="Q3852" s="24"/>
      <c r="R3852" s="24"/>
      <c r="S3852" s="4"/>
      <c r="T3852" s="24"/>
      <c r="U3852" s="24"/>
    </row>
    <row r="3853" spans="1:23" x14ac:dyDescent="0.2">
      <c r="D3853" s="22"/>
      <c r="E3853" s="24"/>
      <c r="F3853" s="24"/>
      <c r="G3853" s="24"/>
      <c r="H3853" s="24"/>
      <c r="I3853" s="5"/>
      <c r="J3853" s="4"/>
      <c r="K3853" s="29"/>
      <c r="L3853" s="36"/>
      <c r="M3853" s="24"/>
      <c r="P3853" s="33"/>
      <c r="Q3853" s="24"/>
      <c r="R3853" s="24"/>
      <c r="S3853" s="4"/>
    </row>
    <row r="3854" spans="1:23" x14ac:dyDescent="0.2">
      <c r="D3854" s="22"/>
      <c r="E3854" s="24"/>
      <c r="F3854" s="24"/>
      <c r="G3854" s="24"/>
      <c r="H3854" s="24"/>
      <c r="I3854" s="5"/>
      <c r="J3854" s="5"/>
      <c r="L3854" s="34"/>
      <c r="M3854" s="24"/>
      <c r="N3854" s="24"/>
      <c r="O3854" s="24"/>
      <c r="P3854" s="33"/>
      <c r="Q3854" s="24"/>
      <c r="R3854" s="24"/>
      <c r="S3854" s="4"/>
      <c r="T3854" s="24"/>
      <c r="U3854" s="24"/>
      <c r="V3854" s="24"/>
    </row>
    <row r="3855" spans="1:23" x14ac:dyDescent="0.2">
      <c r="D3855" s="22"/>
      <c r="E3855" s="24"/>
      <c r="F3855" s="24"/>
      <c r="G3855" s="24"/>
      <c r="H3855" s="24"/>
      <c r="I3855" s="5"/>
      <c r="J3855" s="5"/>
      <c r="L3855" s="34"/>
      <c r="M3855" s="24"/>
      <c r="P3855" s="33"/>
      <c r="Q3855" s="24"/>
      <c r="R3855" s="24"/>
      <c r="S3855" s="4"/>
      <c r="T3855" s="24"/>
      <c r="U3855" s="24"/>
      <c r="V3855" s="24"/>
    </row>
    <row r="3856" spans="1:23" x14ac:dyDescent="0.2">
      <c r="D3856" s="22"/>
      <c r="E3856" s="24"/>
      <c r="F3856" s="24"/>
      <c r="G3856" s="24"/>
      <c r="H3856" s="24"/>
      <c r="I3856" s="5"/>
      <c r="J3856" s="5"/>
      <c r="L3856" s="34"/>
      <c r="M3856" s="24"/>
      <c r="N3856" s="24"/>
      <c r="O3856" s="24"/>
      <c r="P3856" s="33"/>
      <c r="Q3856" s="24"/>
      <c r="R3856" s="24"/>
      <c r="S3856" s="4"/>
      <c r="T3856" s="24"/>
      <c r="U3856" s="24"/>
    </row>
    <row r="3857" spans="4:22" x14ac:dyDescent="0.2">
      <c r="D3857" s="31"/>
      <c r="E3857" s="24"/>
      <c r="F3857" s="24"/>
      <c r="G3857" s="24"/>
      <c r="H3857" s="24"/>
      <c r="I3857" s="5"/>
      <c r="J3857" s="5"/>
      <c r="K3857" s="48"/>
      <c r="L3857" s="34"/>
      <c r="M3857" s="24"/>
      <c r="N3857" s="24"/>
      <c r="O3857" s="24"/>
      <c r="P3857" s="33"/>
      <c r="Q3857" s="24"/>
      <c r="R3857" s="24"/>
      <c r="S3857" s="4"/>
      <c r="T3857" s="24"/>
      <c r="U3857" s="24"/>
      <c r="V3857" s="24"/>
    </row>
    <row r="3858" spans="4:22" x14ac:dyDescent="0.2">
      <c r="D3858" s="22"/>
      <c r="E3858" s="24"/>
      <c r="F3858" s="24"/>
      <c r="G3858" s="24"/>
      <c r="H3858" s="24"/>
      <c r="I3858" s="5"/>
      <c r="J3858" s="5"/>
      <c r="L3858" s="24"/>
      <c r="M3858" s="24"/>
      <c r="N3858" s="24"/>
      <c r="O3858" s="24"/>
      <c r="P3858" s="33"/>
      <c r="Q3858" s="24"/>
      <c r="R3858" s="24"/>
      <c r="S3858" s="4"/>
      <c r="T3858" s="24"/>
      <c r="U3858" s="24"/>
    </row>
    <row r="3859" spans="4:22" x14ac:dyDescent="0.2">
      <c r="D3859" s="22"/>
      <c r="E3859" s="24"/>
      <c r="F3859" s="24"/>
      <c r="G3859" s="24"/>
      <c r="H3859" s="24"/>
      <c r="I3859" s="5"/>
      <c r="J3859" s="5"/>
      <c r="K3859" s="48"/>
      <c r="L3859" s="24"/>
      <c r="M3859" s="24"/>
      <c r="N3859" s="24"/>
      <c r="O3859" s="24"/>
      <c r="P3859" s="33"/>
      <c r="Q3859" s="24"/>
      <c r="R3859" s="24"/>
      <c r="S3859" s="4"/>
    </row>
    <row r="3860" spans="4:22" x14ac:dyDescent="0.2">
      <c r="D3860" s="22"/>
      <c r="E3860" s="24"/>
      <c r="F3860" s="24"/>
      <c r="G3860" s="24"/>
      <c r="H3860" s="24"/>
      <c r="I3860" s="5"/>
      <c r="J3860" s="5"/>
      <c r="L3860" s="35"/>
      <c r="M3860" s="24"/>
      <c r="N3860" s="24"/>
      <c r="O3860" s="24"/>
      <c r="P3860" s="33"/>
      <c r="Q3860" s="24"/>
      <c r="R3860" s="24"/>
      <c r="S3860" s="4"/>
    </row>
    <row r="3861" spans="4:22" x14ac:dyDescent="0.2">
      <c r="D3861" s="22"/>
      <c r="E3861" s="24"/>
      <c r="F3861" s="24"/>
      <c r="G3861" s="24"/>
      <c r="H3861" s="24"/>
      <c r="I3861" s="5"/>
      <c r="J3861" s="4"/>
      <c r="K3861" s="29"/>
      <c r="L3861" s="34"/>
      <c r="M3861" s="24"/>
      <c r="N3861" s="24"/>
      <c r="O3861" s="24"/>
      <c r="P3861" s="33"/>
      <c r="Q3861" s="24"/>
      <c r="R3861" s="24"/>
      <c r="S3861" s="4"/>
    </row>
    <row r="3862" spans="4:22" x14ac:dyDescent="0.2">
      <c r="D3862" s="22"/>
      <c r="E3862" s="24"/>
      <c r="F3862" s="24"/>
      <c r="G3862" s="24"/>
      <c r="H3862" s="24"/>
      <c r="I3862" s="5"/>
      <c r="J3862" s="5"/>
      <c r="L3862" s="34"/>
      <c r="M3862" s="24"/>
      <c r="N3862" s="24"/>
      <c r="O3862" s="24"/>
      <c r="P3862" s="33"/>
      <c r="Q3862" s="24"/>
      <c r="R3862" s="24"/>
      <c r="S3862" s="4"/>
      <c r="T3862" s="24"/>
    </row>
    <row r="3863" spans="4:22" x14ac:dyDescent="0.2">
      <c r="D3863" s="22"/>
      <c r="E3863" s="24"/>
      <c r="F3863" s="24"/>
      <c r="G3863" s="24"/>
      <c r="H3863" s="24"/>
      <c r="I3863" s="5"/>
      <c r="J3863" s="5"/>
      <c r="K3863" s="29"/>
      <c r="L3863" s="18"/>
      <c r="M3863" s="24"/>
      <c r="N3863" s="24"/>
      <c r="O3863" s="24"/>
      <c r="P3863" s="33"/>
      <c r="Q3863" s="24"/>
      <c r="R3863" s="24"/>
      <c r="S3863" s="4"/>
      <c r="T3863" s="24"/>
    </row>
    <row r="3864" spans="4:22" x14ac:dyDescent="0.2">
      <c r="D3864" s="22"/>
      <c r="E3864" s="24"/>
      <c r="F3864" s="24"/>
      <c r="G3864" s="24"/>
      <c r="H3864" s="24"/>
      <c r="I3864" s="5"/>
      <c r="J3864" s="4"/>
      <c r="L3864" s="34"/>
      <c r="M3864" s="24"/>
      <c r="N3864" s="24"/>
      <c r="O3864" s="24"/>
      <c r="P3864" s="4"/>
      <c r="Q3864" s="24"/>
      <c r="R3864" s="24"/>
      <c r="S3864" s="4"/>
      <c r="T3864" s="24"/>
    </row>
    <row r="3865" spans="4:22" x14ac:dyDescent="0.2">
      <c r="D3865" s="22"/>
      <c r="E3865" s="24"/>
      <c r="F3865" s="24"/>
      <c r="G3865" s="24"/>
      <c r="H3865" s="24"/>
      <c r="I3865" s="5"/>
      <c r="J3865" s="5"/>
      <c r="L3865" s="34"/>
      <c r="M3865" s="24"/>
      <c r="N3865" s="24"/>
      <c r="O3865" s="24"/>
      <c r="P3865" s="4"/>
      <c r="Q3865" s="24"/>
      <c r="R3865" s="24"/>
      <c r="S3865" s="4"/>
      <c r="T3865" s="24"/>
      <c r="U3865" s="24"/>
      <c r="V3865" s="24"/>
    </row>
    <row r="3866" spans="4:22" x14ac:dyDescent="0.2">
      <c r="D3866" s="22"/>
      <c r="E3866" s="24"/>
      <c r="F3866" s="24"/>
      <c r="G3866" s="24"/>
      <c r="H3866" s="24"/>
      <c r="I3866" s="5"/>
      <c r="J3866" s="4"/>
      <c r="K3866" s="29"/>
      <c r="L3866" s="34"/>
      <c r="M3866" s="24"/>
      <c r="N3866" s="24"/>
      <c r="O3866" s="24"/>
      <c r="P3866" s="4"/>
      <c r="Q3866" s="24"/>
      <c r="R3866" s="24"/>
      <c r="S3866" s="4"/>
      <c r="T3866" s="24"/>
      <c r="U3866" s="24"/>
      <c r="V3866" s="24"/>
    </row>
    <row r="3867" spans="4:22" x14ac:dyDescent="0.2">
      <c r="D3867" s="22"/>
      <c r="E3867" s="24"/>
      <c r="F3867" s="24"/>
      <c r="G3867" s="24"/>
      <c r="H3867" s="24"/>
      <c r="I3867" s="5"/>
      <c r="J3867" s="5"/>
      <c r="K3867" s="29"/>
      <c r="L3867" s="24"/>
      <c r="M3867" s="24"/>
      <c r="N3867" s="24"/>
      <c r="O3867" s="24"/>
      <c r="P3867" s="4"/>
      <c r="Q3867" s="24"/>
      <c r="R3867" s="24"/>
      <c r="S3867" s="4"/>
      <c r="T3867" s="24"/>
      <c r="U3867" s="24"/>
      <c r="V3867" s="24"/>
    </row>
    <row r="3868" spans="4:22" x14ac:dyDescent="0.2">
      <c r="D3868" s="22"/>
      <c r="E3868" s="24"/>
      <c r="F3868" s="24"/>
      <c r="G3868" s="24"/>
      <c r="H3868" s="24"/>
      <c r="I3868" s="5"/>
      <c r="J3868" s="5"/>
      <c r="L3868" s="34"/>
      <c r="M3868" s="24"/>
      <c r="N3868" s="24"/>
      <c r="O3868" s="24"/>
      <c r="P3868" s="4"/>
      <c r="R3868" s="24"/>
      <c r="S3868" s="4"/>
      <c r="T3868" s="24"/>
      <c r="U3868" s="24"/>
      <c r="V3868" s="24"/>
    </row>
    <row r="3869" spans="4:22" x14ac:dyDescent="0.2">
      <c r="D3869" s="22"/>
      <c r="E3869" s="24"/>
      <c r="F3869" s="24"/>
      <c r="G3869" s="24"/>
      <c r="H3869" s="24"/>
      <c r="I3869" s="5"/>
      <c r="J3869" s="5"/>
      <c r="L3869" s="34"/>
      <c r="M3869" s="24"/>
      <c r="N3869" s="24"/>
      <c r="O3869" s="24"/>
      <c r="P3869" s="4"/>
      <c r="R3869" s="24"/>
      <c r="S3869" s="4"/>
      <c r="U3869" s="24"/>
      <c r="V3869" s="24"/>
    </row>
    <row r="3870" spans="4:22" x14ac:dyDescent="0.2">
      <c r="D3870" s="22"/>
      <c r="E3870" s="24"/>
      <c r="F3870" s="24"/>
      <c r="G3870" s="24"/>
      <c r="H3870" s="24"/>
      <c r="I3870" s="5"/>
      <c r="J3870" s="5"/>
      <c r="L3870" s="34"/>
      <c r="M3870" s="24"/>
      <c r="N3870" s="24"/>
      <c r="O3870" s="24"/>
      <c r="P3870" s="4"/>
      <c r="R3870" s="24"/>
      <c r="S3870" s="4"/>
      <c r="T3870" s="24"/>
      <c r="U3870" s="24"/>
      <c r="V3870" s="24"/>
    </row>
    <row r="3871" spans="4:22" x14ac:dyDescent="0.2">
      <c r="D3871" s="22"/>
      <c r="E3871" s="24"/>
      <c r="F3871" s="24"/>
      <c r="G3871" s="24"/>
      <c r="H3871" s="24"/>
      <c r="I3871" s="5"/>
      <c r="J3871" s="5"/>
      <c r="L3871" s="34"/>
      <c r="N3871" s="24"/>
      <c r="O3871" s="24"/>
      <c r="P3871" s="4"/>
      <c r="R3871" s="24"/>
      <c r="S3871" s="4"/>
    </row>
    <row r="3872" spans="4:22" x14ac:dyDescent="0.2">
      <c r="D3872" s="22"/>
      <c r="E3872" s="24"/>
      <c r="F3872" s="24"/>
      <c r="G3872" s="24"/>
      <c r="H3872" s="24"/>
      <c r="I3872" s="42"/>
      <c r="J3872" s="5"/>
      <c r="L3872" s="24"/>
      <c r="M3872" s="24"/>
      <c r="P3872" s="4"/>
      <c r="R3872" s="24"/>
      <c r="S3872" s="4"/>
    </row>
    <row r="3873" spans="4:19" x14ac:dyDescent="0.2">
      <c r="D3873" s="22"/>
      <c r="E3873" s="24"/>
      <c r="F3873" s="24"/>
      <c r="G3873" s="24"/>
      <c r="H3873" s="24"/>
      <c r="I3873" s="5"/>
      <c r="J3873" s="5"/>
      <c r="L3873" s="24"/>
      <c r="M3873" s="24"/>
      <c r="P3873" s="4"/>
      <c r="R3873" s="24"/>
      <c r="S3873" s="4"/>
    </row>
    <row r="3874" spans="4:19" x14ac:dyDescent="0.2">
      <c r="D3874" s="22"/>
      <c r="E3874" s="24"/>
      <c r="F3874" s="24"/>
      <c r="G3874" s="24"/>
      <c r="H3874" s="24"/>
      <c r="I3874" s="5"/>
      <c r="J3874" s="5"/>
      <c r="L3874" s="34"/>
      <c r="M3874" s="24"/>
      <c r="P3874" s="4"/>
      <c r="R3874" s="24"/>
      <c r="S3874" s="4"/>
    </row>
    <row r="3875" spans="4:19" x14ac:dyDescent="0.2">
      <c r="D3875" s="22"/>
      <c r="E3875" s="24"/>
      <c r="F3875" s="24"/>
      <c r="G3875" s="24"/>
      <c r="H3875" s="24"/>
      <c r="I3875" s="5"/>
      <c r="J3875" s="4"/>
      <c r="L3875" s="24"/>
      <c r="M3875" s="24"/>
      <c r="P3875" s="4"/>
      <c r="R3875" s="24"/>
      <c r="S3875" s="4"/>
    </row>
    <row r="3876" spans="4:19" x14ac:dyDescent="0.2">
      <c r="D3876" s="22"/>
      <c r="E3876" s="24"/>
      <c r="F3876" s="24"/>
      <c r="G3876" s="24"/>
      <c r="H3876" s="24"/>
      <c r="I3876" s="5"/>
      <c r="J3876" s="5"/>
      <c r="L3876" s="18"/>
      <c r="M3876" s="24"/>
      <c r="N3876" s="24"/>
      <c r="O3876" s="24"/>
      <c r="P3876" s="4"/>
      <c r="R3876" s="24"/>
      <c r="S3876" s="4"/>
    </row>
    <row r="3877" spans="4:19" x14ac:dyDescent="0.2">
      <c r="D3877" s="22"/>
      <c r="E3877" s="24"/>
      <c r="F3877" s="24"/>
      <c r="G3877" s="24"/>
      <c r="H3877" s="24"/>
      <c r="I3877" s="5"/>
      <c r="J3877" s="5"/>
      <c r="L3877" s="18"/>
      <c r="M3877" s="24"/>
      <c r="N3877" s="24"/>
      <c r="O3877" s="24"/>
      <c r="P3877" s="4"/>
      <c r="R3877" s="24"/>
      <c r="S3877" s="4"/>
    </row>
    <row r="3878" spans="4:19" x14ac:dyDescent="0.2">
      <c r="D3878" s="22"/>
      <c r="E3878" s="24"/>
      <c r="F3878" s="24"/>
      <c r="G3878" s="24"/>
      <c r="H3878" s="24"/>
      <c r="I3878" s="5"/>
      <c r="J3878" s="5"/>
      <c r="L3878" s="18"/>
      <c r="M3878" s="24"/>
      <c r="N3878" s="24"/>
      <c r="O3878" s="24"/>
      <c r="P3878" s="4"/>
      <c r="R3878" s="24"/>
      <c r="S3878" s="4"/>
    </row>
    <row r="3879" spans="4:19" x14ac:dyDescent="0.2">
      <c r="D3879" s="22"/>
      <c r="E3879" s="24"/>
      <c r="F3879" s="24"/>
      <c r="G3879" s="24"/>
      <c r="H3879" s="24"/>
      <c r="I3879" s="5"/>
      <c r="J3879" s="5"/>
      <c r="L3879" s="18"/>
      <c r="M3879" s="24"/>
      <c r="N3879" s="24"/>
      <c r="O3879" s="24"/>
      <c r="P3879" s="4"/>
      <c r="R3879" s="24"/>
      <c r="S3879" s="4"/>
    </row>
    <row r="3880" spans="4:19" x14ac:dyDescent="0.2">
      <c r="D3880" s="22"/>
      <c r="E3880" s="24"/>
      <c r="F3880" s="24"/>
      <c r="G3880" s="24"/>
      <c r="H3880" s="24"/>
      <c r="I3880" s="5"/>
      <c r="J3880" s="5"/>
      <c r="L3880" s="18"/>
      <c r="M3880" s="24"/>
      <c r="N3880" s="24"/>
      <c r="O3880" s="24"/>
      <c r="P3880" s="4"/>
      <c r="R3880" s="24"/>
      <c r="S3880" s="4"/>
    </row>
    <row r="3881" spans="4:19" x14ac:dyDescent="0.2">
      <c r="D3881" s="22"/>
      <c r="E3881" s="24"/>
      <c r="F3881" s="24"/>
      <c r="G3881" s="24"/>
      <c r="H3881" s="24"/>
      <c r="I3881" s="5"/>
      <c r="J3881" s="5"/>
      <c r="L3881" s="18"/>
      <c r="M3881" s="24"/>
      <c r="N3881" s="24"/>
      <c r="O3881" s="24"/>
      <c r="P3881" s="4"/>
      <c r="R3881" s="24"/>
      <c r="S3881" s="4"/>
    </row>
    <row r="3882" spans="4:19" x14ac:dyDescent="0.2">
      <c r="D3882" s="22"/>
      <c r="E3882" s="24"/>
      <c r="F3882" s="24"/>
      <c r="G3882" s="24"/>
      <c r="H3882" s="24"/>
      <c r="I3882" s="5"/>
      <c r="J3882" s="5"/>
      <c r="L3882" s="18"/>
      <c r="M3882" s="24"/>
      <c r="N3882" s="24"/>
      <c r="O3882" s="24"/>
      <c r="P3882" s="4"/>
      <c r="R3882" s="24"/>
      <c r="S3882" s="4"/>
    </row>
    <row r="3883" spans="4:19" x14ac:dyDescent="0.2">
      <c r="D3883" s="22"/>
      <c r="E3883" s="24"/>
      <c r="F3883" s="24"/>
      <c r="G3883" s="24"/>
      <c r="H3883" s="24"/>
      <c r="I3883" s="5"/>
      <c r="J3883" s="5"/>
      <c r="L3883" s="18"/>
      <c r="M3883" s="24"/>
      <c r="N3883" s="24"/>
      <c r="O3883" s="24"/>
      <c r="P3883" s="4"/>
      <c r="R3883" s="24"/>
      <c r="S3883" s="4"/>
    </row>
    <row r="3884" spans="4:19" x14ac:dyDescent="0.2">
      <c r="D3884" s="22"/>
      <c r="E3884" s="24"/>
      <c r="I3884" s="5"/>
      <c r="J3884" s="5"/>
      <c r="K3884" s="29"/>
      <c r="N3884" s="24"/>
      <c r="O3884" s="24"/>
      <c r="R3884" s="24"/>
      <c r="S3884" s="4"/>
    </row>
    <row r="3885" spans="4:19" x14ac:dyDescent="0.2">
      <c r="D3885" s="22"/>
      <c r="E3885" s="24"/>
      <c r="F3885" s="24"/>
      <c r="G3885" s="24"/>
      <c r="H3885" s="24"/>
      <c r="I3885" s="5"/>
      <c r="J3885" s="5"/>
      <c r="K3885" s="29"/>
      <c r="L3885" s="18"/>
      <c r="P3885" s="4"/>
    </row>
    <row r="3886" spans="4:19" x14ac:dyDescent="0.2">
      <c r="D3886" s="22"/>
      <c r="E3886" s="24"/>
      <c r="F3886" s="24"/>
      <c r="G3886" s="24"/>
      <c r="H3886" s="24"/>
      <c r="I3886" s="5"/>
      <c r="J3886" s="5"/>
      <c r="L3886" s="18"/>
      <c r="P3886" s="4"/>
    </row>
    <row r="3887" spans="4:19" x14ac:dyDescent="0.2">
      <c r="D3887" s="22"/>
      <c r="E3887" s="24"/>
      <c r="F3887" s="24"/>
      <c r="G3887" s="24"/>
      <c r="H3887" s="24"/>
      <c r="I3887" s="5"/>
      <c r="J3887" s="5"/>
      <c r="L3887" s="18"/>
      <c r="P3887" s="4"/>
    </row>
    <row r="3888" spans="4:19" x14ac:dyDescent="0.2">
      <c r="D3888" s="22"/>
      <c r="E3888" s="24"/>
      <c r="F3888" s="24"/>
      <c r="G3888" s="24"/>
      <c r="H3888" s="24"/>
      <c r="I3888" s="5"/>
      <c r="J3888" s="5"/>
      <c r="L3888" s="18"/>
      <c r="P3888" s="4"/>
    </row>
    <row r="3889" spans="4:16" x14ac:dyDescent="0.2">
      <c r="D3889" s="22"/>
      <c r="E3889" s="24"/>
      <c r="F3889" s="24"/>
      <c r="G3889" s="24"/>
      <c r="H3889" s="24"/>
      <c r="I3889" s="5"/>
      <c r="J3889" s="5"/>
      <c r="L3889" s="18"/>
      <c r="P3889" s="4"/>
    </row>
    <row r="3890" spans="4:16" x14ac:dyDescent="0.2">
      <c r="D3890" s="22"/>
      <c r="E3890" s="24"/>
      <c r="F3890" s="24"/>
      <c r="G3890" s="24"/>
      <c r="I3890" s="5"/>
      <c r="J3890" s="5"/>
    </row>
    <row r="3891" spans="4:16" x14ac:dyDescent="0.2">
      <c r="D3891" s="22"/>
      <c r="E3891" s="24"/>
      <c r="I3891" s="5"/>
      <c r="J3891" s="5"/>
    </row>
    <row r="3892" spans="4:16" x14ac:dyDescent="0.2">
      <c r="I3892" s="5"/>
      <c r="J3892" s="5"/>
    </row>
    <row r="3893" spans="4:16" x14ac:dyDescent="0.2">
      <c r="I3893" s="5"/>
      <c r="J3893" s="5"/>
    </row>
    <row r="3894" spans="4:16" x14ac:dyDescent="0.2">
      <c r="I3894" s="5"/>
      <c r="J3894" s="5"/>
    </row>
    <row r="3895" spans="4:16" x14ac:dyDescent="0.2">
      <c r="I3895" s="5"/>
      <c r="J3895" s="5"/>
    </row>
    <row r="3896" spans="4:16" x14ac:dyDescent="0.2">
      <c r="I3896" s="5"/>
      <c r="J3896" s="5"/>
    </row>
    <row r="3897" spans="4:16" x14ac:dyDescent="0.2">
      <c r="I3897" s="5"/>
      <c r="J3897" s="5"/>
    </row>
    <row r="3898" spans="4:16" x14ac:dyDescent="0.2">
      <c r="I3898" s="5"/>
      <c r="J3898" s="5"/>
    </row>
    <row r="3899" spans="4:16" x14ac:dyDescent="0.2">
      <c r="I3899" s="5"/>
      <c r="J3899" s="5"/>
    </row>
    <row r="3900" spans="4:16" x14ac:dyDescent="0.2">
      <c r="I3900" s="5"/>
      <c r="J3900" s="5"/>
    </row>
    <row r="3901" spans="4:16" x14ac:dyDescent="0.2">
      <c r="I3901" s="5"/>
      <c r="J3901" s="5"/>
    </row>
    <row r="3902" spans="4:16" x14ac:dyDescent="0.2">
      <c r="I3902" s="5"/>
      <c r="J3902" s="5"/>
    </row>
    <row r="3903" spans="4:16" x14ac:dyDescent="0.2">
      <c r="I3903" s="5"/>
      <c r="J3903" s="5"/>
    </row>
    <row r="3904" spans="4:16" x14ac:dyDescent="0.2">
      <c r="I3904" s="5"/>
      <c r="J3904" s="5"/>
    </row>
    <row r="3905" spans="1:19" x14ac:dyDescent="0.2">
      <c r="I3905" s="5"/>
      <c r="J3905" s="5"/>
    </row>
    <row r="3906" spans="1:19" x14ac:dyDescent="0.2">
      <c r="I3906" s="5"/>
      <c r="J3906" s="5"/>
    </row>
    <row r="3907" spans="1:19" x14ac:dyDescent="0.2">
      <c r="I3907" s="5"/>
      <c r="J3907" s="5"/>
      <c r="P3907" s="4"/>
    </row>
    <row r="3908" spans="1:19" x14ac:dyDescent="0.2">
      <c r="I3908" s="5"/>
      <c r="J3908" s="5"/>
    </row>
    <row r="3909" spans="1:19" x14ac:dyDescent="0.2">
      <c r="I3909" s="5"/>
      <c r="J3909" s="5"/>
    </row>
    <row r="3910" spans="1:19" x14ac:dyDescent="0.2">
      <c r="A3910">
        <f>COUNT(A3819:A3908)</f>
        <v>11</v>
      </c>
      <c r="B3910">
        <f>COUNT(B3819:B3908)</f>
        <v>8</v>
      </c>
      <c r="C3910">
        <f>COUNT(C3819:C3908)</f>
        <v>8</v>
      </c>
      <c r="F3910">
        <f>AVERAGE(F3819:F3908)</f>
        <v>90.875</v>
      </c>
      <c r="G3910">
        <f>AVERAGE(G3819:G3908)</f>
        <v>89.125</v>
      </c>
      <c r="H3910">
        <f>AVERAGE(H3819:H3908)</f>
        <v>72.125</v>
      </c>
      <c r="I3910" s="5">
        <f>SUM(I3816:I3908)</f>
        <v>174.70000000000002</v>
      </c>
      <c r="J3910" s="4">
        <f>SUM(J3819:J3908)</f>
        <v>0</v>
      </c>
      <c r="P3910" s="4">
        <f>SUM(Q3819:Q3828)</f>
        <v>175</v>
      </c>
      <c r="Q3910" s="4">
        <f>(P3910*0.096)-0.05</f>
        <v>16.75</v>
      </c>
      <c r="S3910">
        <f>SUM(S3816:S3909)</f>
        <v>0</v>
      </c>
    </row>
    <row r="3911" spans="1:19" ht="18" x14ac:dyDescent="0.25">
      <c r="A3911" s="3" t="s">
        <v>364</v>
      </c>
      <c r="C3911" s="11" t="s">
        <v>61</v>
      </c>
      <c r="D3911">
        <v>3348860</v>
      </c>
      <c r="J3911" s="4"/>
    </row>
    <row r="3912" spans="1:19" x14ac:dyDescent="0.2">
      <c r="A3912" t="s">
        <v>2</v>
      </c>
      <c r="D3912" s="4">
        <v>141.9</v>
      </c>
      <c r="E3912" t="s">
        <v>3</v>
      </c>
      <c r="F3912" s="4">
        <f>TRUNC(D3912*0.096,1)</f>
        <v>13.6</v>
      </c>
      <c r="H3912" s="4">
        <f>P4010</f>
        <v>133.10000000000002</v>
      </c>
      <c r="J3912" s="4"/>
    </row>
    <row r="3913" spans="1:19" x14ac:dyDescent="0.2">
      <c r="A3913" t="s">
        <v>4</v>
      </c>
      <c r="D3913" s="4">
        <v>133.1</v>
      </c>
      <c r="E3913" t="s">
        <v>5</v>
      </c>
      <c r="F3913" s="4">
        <f>TRUNC(D3913*0.096,1)</f>
        <v>12.7</v>
      </c>
      <c r="J3913" s="4"/>
    </row>
    <row r="3914" spans="1:19" x14ac:dyDescent="0.2">
      <c r="A3914" s="1" t="s">
        <v>9</v>
      </c>
      <c r="B3914" s="1" t="s">
        <v>6</v>
      </c>
      <c r="C3914" s="1" t="s">
        <v>7</v>
      </c>
      <c r="D3914" s="1" t="s">
        <v>10</v>
      </c>
      <c r="E3914" s="1" t="s">
        <v>11</v>
      </c>
      <c r="F3914" s="1" t="s">
        <v>12</v>
      </c>
      <c r="G3914" s="1" t="s">
        <v>13</v>
      </c>
      <c r="H3914" s="1" t="s">
        <v>7</v>
      </c>
      <c r="I3914" s="1" t="s">
        <v>14</v>
      </c>
      <c r="J3914" s="1" t="s">
        <v>258</v>
      </c>
      <c r="K3914" s="14" t="s">
        <v>125</v>
      </c>
      <c r="L3914" s="14" t="s">
        <v>12</v>
      </c>
      <c r="M3914" s="1" t="s">
        <v>13</v>
      </c>
      <c r="N3914" s="1" t="s">
        <v>15</v>
      </c>
      <c r="O3914" s="1" t="s">
        <v>16</v>
      </c>
      <c r="P3914" s="1" t="s">
        <v>18</v>
      </c>
      <c r="Q3914" s="1" t="s">
        <v>225</v>
      </c>
      <c r="R3914" s="1" t="s">
        <v>334</v>
      </c>
      <c r="S3914" s="1" t="s">
        <v>335</v>
      </c>
    </row>
    <row r="3916" spans="1:19" x14ac:dyDescent="0.2">
      <c r="D3916" s="2"/>
      <c r="E3916" t="s">
        <v>20</v>
      </c>
      <c r="I3916" s="5">
        <v>-12</v>
      </c>
      <c r="J3916" s="5"/>
      <c r="K3916" s="14"/>
      <c r="L3916" s="4"/>
    </row>
    <row r="3917" spans="1:19" x14ac:dyDescent="0.2">
      <c r="E3917" t="s">
        <v>21</v>
      </c>
      <c r="I3917" s="5">
        <v>0</v>
      </c>
      <c r="J3917" s="5"/>
      <c r="L3917" s="1"/>
      <c r="S3917" s="4"/>
    </row>
    <row r="3918" spans="1:19" x14ac:dyDescent="0.2">
      <c r="D3918" s="2"/>
      <c r="E3918" t="s">
        <v>22</v>
      </c>
      <c r="I3918" s="5">
        <v>-15</v>
      </c>
      <c r="J3918" s="5"/>
      <c r="L3918" s="23"/>
      <c r="M3918" s="24"/>
      <c r="N3918" s="24"/>
      <c r="O3918" s="24"/>
      <c r="P3918" s="24"/>
      <c r="Q3918" s="24"/>
      <c r="R3918" s="24"/>
      <c r="S3918" s="4"/>
    </row>
    <row r="3919" spans="1:19" x14ac:dyDescent="0.2">
      <c r="D3919" s="22" t="s">
        <v>416</v>
      </c>
      <c r="E3919" s="24" t="s">
        <v>25</v>
      </c>
      <c r="F3919" s="24"/>
      <c r="G3919" s="24"/>
      <c r="H3919" s="24"/>
      <c r="I3919" s="5"/>
      <c r="J3919" s="5"/>
      <c r="L3919" s="36">
        <v>90</v>
      </c>
      <c r="M3919" s="24">
        <v>89</v>
      </c>
      <c r="N3919" s="24">
        <v>69.2</v>
      </c>
      <c r="O3919" s="24">
        <v>129</v>
      </c>
      <c r="P3919" s="33">
        <f t="shared" ref="P3919:P3943" si="81">ROUND(((M3919-N3919)*113/O3919),1)</f>
        <v>17.3</v>
      </c>
      <c r="Q3919" s="4">
        <v>10.4</v>
      </c>
      <c r="S3919" s="4"/>
    </row>
    <row r="3920" spans="1:19" x14ac:dyDescent="0.2">
      <c r="D3920" s="22" t="s">
        <v>418</v>
      </c>
      <c r="E3920" s="24" t="s">
        <v>23</v>
      </c>
      <c r="F3920" s="24"/>
      <c r="G3920" s="24"/>
      <c r="H3920" s="24"/>
      <c r="I3920" s="5"/>
      <c r="J3920" s="5"/>
      <c r="L3920" s="36">
        <v>87</v>
      </c>
      <c r="M3920" s="24">
        <v>87</v>
      </c>
      <c r="N3920" s="24">
        <v>68.900000000000006</v>
      </c>
      <c r="O3920" s="24">
        <v>120</v>
      </c>
      <c r="P3920" s="33">
        <f t="shared" si="81"/>
        <v>17</v>
      </c>
      <c r="Q3920" s="4">
        <v>11.9</v>
      </c>
      <c r="S3920" s="4"/>
    </row>
    <row r="3921" spans="4:19" x14ac:dyDescent="0.2">
      <c r="D3921" s="22" t="s">
        <v>423</v>
      </c>
      <c r="E3921" s="24" t="s">
        <v>25</v>
      </c>
      <c r="F3921" s="24"/>
      <c r="G3921" s="24"/>
      <c r="H3921" s="24"/>
      <c r="I3921" s="5"/>
      <c r="J3921" s="4"/>
      <c r="L3921" s="35">
        <v>92</v>
      </c>
      <c r="M3921" s="24">
        <v>92</v>
      </c>
      <c r="N3921" s="24">
        <v>69.2</v>
      </c>
      <c r="O3921" s="24">
        <v>129</v>
      </c>
      <c r="P3921" s="33">
        <f t="shared" si="81"/>
        <v>20</v>
      </c>
      <c r="Q3921" s="4">
        <v>11.9</v>
      </c>
      <c r="S3921" s="4"/>
    </row>
    <row r="3922" spans="4:19" x14ac:dyDescent="0.2">
      <c r="D3922" s="31" t="s">
        <v>425</v>
      </c>
      <c r="E3922" s="24" t="s">
        <v>215</v>
      </c>
      <c r="F3922" s="24"/>
      <c r="G3922" s="24"/>
      <c r="H3922" s="24"/>
      <c r="I3922" s="5"/>
      <c r="J3922" s="5"/>
      <c r="L3922" s="34">
        <v>100</v>
      </c>
      <c r="M3922" s="24">
        <v>98</v>
      </c>
      <c r="N3922" s="24">
        <v>68</v>
      </c>
      <c r="O3922" s="24">
        <v>118</v>
      </c>
      <c r="P3922" s="33">
        <f t="shared" si="81"/>
        <v>28.7</v>
      </c>
      <c r="Q3922" s="4">
        <v>12.3</v>
      </c>
      <c r="S3922" s="4"/>
    </row>
    <row r="3923" spans="4:19" x14ac:dyDescent="0.2">
      <c r="D3923" s="22" t="s">
        <v>426</v>
      </c>
      <c r="E3923" s="24" t="s">
        <v>221</v>
      </c>
      <c r="F3923" s="24"/>
      <c r="G3923" s="24"/>
      <c r="H3923" s="24"/>
      <c r="I3923" s="5"/>
      <c r="J3923" s="5"/>
      <c r="K3923" s="48"/>
      <c r="L3923" s="34">
        <v>99</v>
      </c>
      <c r="M3923" s="24">
        <v>99</v>
      </c>
      <c r="N3923" s="24">
        <v>70.8</v>
      </c>
      <c r="O3923" s="24">
        <v>130</v>
      </c>
      <c r="P3923" s="33">
        <f t="shared" si="81"/>
        <v>24.5</v>
      </c>
      <c r="Q3923" s="4">
        <v>13.5</v>
      </c>
      <c r="S3923" s="4"/>
    </row>
    <row r="3924" spans="4:19" x14ac:dyDescent="0.2">
      <c r="D3924" s="22" t="s">
        <v>427</v>
      </c>
      <c r="E3924" s="24" t="s">
        <v>215</v>
      </c>
      <c r="F3924" s="24"/>
      <c r="G3924" s="24"/>
      <c r="H3924" s="24"/>
      <c r="I3924" s="5"/>
      <c r="J3924" s="5"/>
      <c r="L3924" s="24">
        <v>93</v>
      </c>
      <c r="M3924" s="24">
        <v>92</v>
      </c>
      <c r="N3924" s="24">
        <v>68</v>
      </c>
      <c r="O3924" s="24">
        <v>118</v>
      </c>
      <c r="P3924" s="33">
        <f t="shared" si="81"/>
        <v>23</v>
      </c>
      <c r="Q3924" s="4">
        <v>13.8</v>
      </c>
      <c r="S3924" s="4"/>
    </row>
    <row r="3925" spans="4:19" x14ac:dyDescent="0.2">
      <c r="D3925" s="22" t="s">
        <v>428</v>
      </c>
      <c r="E3925" s="24" t="s">
        <v>221</v>
      </c>
      <c r="F3925" s="24"/>
      <c r="G3925" s="24"/>
      <c r="H3925" s="24"/>
      <c r="I3925" s="5"/>
      <c r="J3925" s="5"/>
      <c r="K3925" s="48"/>
      <c r="L3925" s="24">
        <v>96</v>
      </c>
      <c r="M3925" s="24">
        <v>94</v>
      </c>
      <c r="N3925" s="24">
        <v>70.8</v>
      </c>
      <c r="O3925" s="24">
        <v>130</v>
      </c>
      <c r="P3925" s="33">
        <f t="shared" si="81"/>
        <v>20.2</v>
      </c>
      <c r="Q3925" s="4">
        <v>13.9</v>
      </c>
      <c r="S3925" s="4"/>
    </row>
    <row r="3926" spans="4:19" x14ac:dyDescent="0.2">
      <c r="D3926" s="22" t="s">
        <v>495</v>
      </c>
      <c r="E3926" s="24" t="s">
        <v>30</v>
      </c>
      <c r="F3926" s="24"/>
      <c r="G3926" s="24"/>
      <c r="H3926" s="24"/>
      <c r="I3926" s="5"/>
      <c r="J3926" s="5"/>
      <c r="K3926" s="48"/>
      <c r="L3926" s="24">
        <v>84</v>
      </c>
      <c r="M3926" s="24">
        <v>83</v>
      </c>
      <c r="N3926" s="24">
        <v>71.3</v>
      </c>
      <c r="O3926" s="24">
        <v>127</v>
      </c>
      <c r="P3926" s="33">
        <f t="shared" si="81"/>
        <v>10.4</v>
      </c>
      <c r="Q3926" s="4">
        <v>14.2</v>
      </c>
      <c r="S3926" s="4"/>
    </row>
    <row r="3927" spans="4:19" x14ac:dyDescent="0.2">
      <c r="D3927" s="22" t="s">
        <v>496</v>
      </c>
      <c r="E3927" s="24" t="s">
        <v>24</v>
      </c>
      <c r="F3927" s="24"/>
      <c r="G3927" s="24"/>
      <c r="H3927" s="24"/>
      <c r="I3927" s="5"/>
      <c r="J3927" s="5"/>
      <c r="K3927" s="48"/>
      <c r="L3927" s="24">
        <v>83</v>
      </c>
      <c r="M3927" s="24">
        <v>83</v>
      </c>
      <c r="N3927" s="24">
        <v>70</v>
      </c>
      <c r="O3927" s="24">
        <v>123</v>
      </c>
      <c r="P3927" s="33">
        <f t="shared" si="81"/>
        <v>11.9</v>
      </c>
      <c r="Q3927" s="4">
        <v>14.7</v>
      </c>
    </row>
    <row r="3928" spans="4:19" x14ac:dyDescent="0.2">
      <c r="D3928" s="22" t="s">
        <v>501</v>
      </c>
      <c r="E3928" s="24" t="s">
        <v>25</v>
      </c>
      <c r="F3928" s="24"/>
      <c r="G3928" s="24"/>
      <c r="H3928" s="24"/>
      <c r="I3928" s="5"/>
      <c r="J3928" s="5"/>
      <c r="L3928" s="36">
        <v>84</v>
      </c>
      <c r="M3928" s="24">
        <v>84</v>
      </c>
      <c r="N3928" s="24">
        <v>69.2</v>
      </c>
      <c r="O3928" s="24">
        <v>118</v>
      </c>
      <c r="P3928" s="4">
        <f t="shared" si="81"/>
        <v>14.2</v>
      </c>
      <c r="Q3928" s="4">
        <v>16.5</v>
      </c>
    </row>
    <row r="3929" spans="4:19" x14ac:dyDescent="0.2">
      <c r="D3929" s="22" t="s">
        <v>533</v>
      </c>
      <c r="E3929" s="24" t="s">
        <v>24</v>
      </c>
      <c r="F3929" s="24"/>
      <c r="G3929" s="24"/>
      <c r="H3929" s="24"/>
      <c r="I3929" s="5"/>
      <c r="J3929" s="5"/>
      <c r="L3929" s="36">
        <v>90</v>
      </c>
      <c r="M3929" s="24">
        <v>90</v>
      </c>
      <c r="N3929" s="24">
        <v>70</v>
      </c>
      <c r="O3929" s="24">
        <v>123</v>
      </c>
      <c r="P3929" s="33">
        <f t="shared" si="81"/>
        <v>18.399999999999999</v>
      </c>
      <c r="Q3929" s="4">
        <v>16.5</v>
      </c>
    </row>
    <row r="3930" spans="4:19" x14ac:dyDescent="0.2">
      <c r="D3930" s="22" t="s">
        <v>590</v>
      </c>
      <c r="E3930" s="24" t="s">
        <v>24</v>
      </c>
      <c r="F3930" s="24"/>
      <c r="G3930" s="24"/>
      <c r="H3930" s="24"/>
      <c r="I3930" s="5"/>
      <c r="J3930" s="5"/>
      <c r="K3930" s="48"/>
      <c r="L3930" s="24">
        <v>88</v>
      </c>
      <c r="M3930" s="24">
        <v>88</v>
      </c>
      <c r="N3930" s="24">
        <v>70</v>
      </c>
      <c r="O3930" s="24">
        <v>123</v>
      </c>
      <c r="P3930" s="33">
        <f t="shared" si="81"/>
        <v>16.5</v>
      </c>
      <c r="Q3930" s="4">
        <v>18</v>
      </c>
    </row>
    <row r="3931" spans="4:19" x14ac:dyDescent="0.2">
      <c r="D3931" s="22" t="s">
        <v>595</v>
      </c>
      <c r="E3931" s="24" t="s">
        <v>23</v>
      </c>
      <c r="F3931" s="24"/>
      <c r="G3931" s="24"/>
      <c r="H3931" s="24"/>
      <c r="I3931" s="5"/>
      <c r="J3931" s="5"/>
      <c r="K3931" s="48"/>
      <c r="L3931" s="24">
        <v>89</v>
      </c>
      <c r="M3931" s="24">
        <v>88</v>
      </c>
      <c r="N3931" s="24">
        <v>68.900000000000006</v>
      </c>
      <c r="O3931" s="24">
        <v>120</v>
      </c>
      <c r="P3931" s="33">
        <f t="shared" si="81"/>
        <v>18</v>
      </c>
      <c r="Q3931" s="4">
        <v>18</v>
      </c>
    </row>
    <row r="3932" spans="4:19" x14ac:dyDescent="0.2">
      <c r="D3932" s="22" t="s">
        <v>599</v>
      </c>
      <c r="E3932" s="24" t="s">
        <v>24</v>
      </c>
      <c r="F3932" s="24"/>
      <c r="G3932" s="24"/>
      <c r="H3932" s="24"/>
      <c r="I3932" s="5"/>
      <c r="J3932" s="5"/>
      <c r="L3932" s="36">
        <v>88</v>
      </c>
      <c r="M3932" s="24">
        <v>88</v>
      </c>
      <c r="N3932" s="24">
        <v>70</v>
      </c>
      <c r="O3932" s="24">
        <v>123</v>
      </c>
      <c r="P3932" s="4">
        <f t="shared" si="81"/>
        <v>16.5</v>
      </c>
      <c r="Q3932" s="4">
        <v>18.399999999999999</v>
      </c>
    </row>
    <row r="3933" spans="4:19" x14ac:dyDescent="0.2">
      <c r="D3933" s="22" t="s">
        <v>602</v>
      </c>
      <c r="E3933" s="24" t="s">
        <v>492</v>
      </c>
      <c r="F3933" s="24"/>
      <c r="G3933" s="24"/>
      <c r="H3933" s="24"/>
      <c r="I3933" s="5"/>
      <c r="J3933" s="5"/>
      <c r="L3933" s="36">
        <v>89</v>
      </c>
      <c r="M3933" s="24">
        <v>89</v>
      </c>
      <c r="N3933" s="24">
        <v>69.2</v>
      </c>
      <c r="O3933" s="24">
        <v>118</v>
      </c>
      <c r="P3933" s="33">
        <f t="shared" si="81"/>
        <v>19</v>
      </c>
      <c r="Q3933" s="4">
        <v>19</v>
      </c>
    </row>
    <row r="3934" spans="4:19" x14ac:dyDescent="0.2">
      <c r="D3934" s="22" t="s">
        <v>613</v>
      </c>
      <c r="E3934" s="24" t="s">
        <v>26</v>
      </c>
      <c r="F3934" s="24"/>
      <c r="G3934" s="24"/>
      <c r="H3934" s="24"/>
      <c r="I3934" s="5"/>
      <c r="J3934" s="5"/>
      <c r="L3934" s="36">
        <v>88</v>
      </c>
      <c r="M3934" s="24">
        <v>86</v>
      </c>
      <c r="N3934" s="24">
        <v>70.2</v>
      </c>
      <c r="O3934" s="24">
        <v>128</v>
      </c>
      <c r="P3934" s="33">
        <f t="shared" si="81"/>
        <v>13.9</v>
      </c>
      <c r="Q3934" s="4">
        <v>19.899999999999999</v>
      </c>
    </row>
    <row r="3935" spans="4:19" x14ac:dyDescent="0.2">
      <c r="D3935" s="22" t="s">
        <v>617</v>
      </c>
      <c r="E3935" s="24" t="s">
        <v>30</v>
      </c>
      <c r="F3935" s="24"/>
      <c r="G3935" s="24"/>
      <c r="H3935" s="24"/>
      <c r="I3935" s="5"/>
      <c r="J3935" s="5"/>
      <c r="L3935" s="34">
        <v>82</v>
      </c>
      <c r="M3935" s="24">
        <v>82</v>
      </c>
      <c r="N3935" s="24">
        <v>69.099999999999994</v>
      </c>
      <c r="O3935" s="24">
        <v>122</v>
      </c>
      <c r="P3935" s="33">
        <f t="shared" si="81"/>
        <v>11.9</v>
      </c>
      <c r="Q3935" s="4">
        <v>20.2</v>
      </c>
    </row>
    <row r="3936" spans="4:19" x14ac:dyDescent="0.2">
      <c r="D3936" s="22" t="s">
        <v>639</v>
      </c>
      <c r="E3936" s="24" t="s">
        <v>185</v>
      </c>
      <c r="F3936" s="24"/>
      <c r="G3936" s="24"/>
      <c r="H3936" s="24"/>
      <c r="I3936" s="5"/>
      <c r="J3936" s="5"/>
      <c r="L3936" s="36">
        <v>91</v>
      </c>
      <c r="M3936" s="24">
        <v>91</v>
      </c>
      <c r="N3936" s="24">
        <v>69</v>
      </c>
      <c r="O3936" s="24">
        <v>123</v>
      </c>
      <c r="P3936" s="33">
        <f t="shared" si="81"/>
        <v>20.2</v>
      </c>
      <c r="Q3936" s="4">
        <v>20.2</v>
      </c>
    </row>
    <row r="3937" spans="1:22" x14ac:dyDescent="0.2">
      <c r="D3937" s="22" t="s">
        <v>651</v>
      </c>
      <c r="E3937" s="24" t="s">
        <v>23</v>
      </c>
      <c r="F3937" s="24"/>
      <c r="G3937" s="24"/>
      <c r="H3937" s="24"/>
      <c r="I3937" s="5"/>
      <c r="J3937" s="5"/>
      <c r="L3937" s="36">
        <v>85</v>
      </c>
      <c r="M3937" s="24">
        <v>82</v>
      </c>
      <c r="N3937" s="24">
        <v>68.900000000000006</v>
      </c>
      <c r="O3937" s="24">
        <v>120</v>
      </c>
      <c r="P3937" s="33">
        <f t="shared" si="81"/>
        <v>12.3</v>
      </c>
      <c r="Q3937" s="4">
        <v>21.1</v>
      </c>
    </row>
    <row r="3938" spans="1:22" x14ac:dyDescent="0.2">
      <c r="D3938" s="22" t="s">
        <v>665</v>
      </c>
      <c r="E3938" s="24" t="s">
        <v>492</v>
      </c>
      <c r="F3938" s="24"/>
      <c r="G3938" s="24"/>
      <c r="H3938" s="24"/>
      <c r="I3938" s="5"/>
      <c r="J3938" s="5"/>
      <c r="L3938" s="36">
        <v>90</v>
      </c>
      <c r="M3938" s="24">
        <v>90</v>
      </c>
      <c r="N3938" s="24">
        <v>69.2</v>
      </c>
      <c r="O3938" s="24">
        <v>118</v>
      </c>
      <c r="P3938" s="33">
        <f t="shared" si="81"/>
        <v>19.899999999999999</v>
      </c>
      <c r="Q3938" s="4">
        <v>23</v>
      </c>
    </row>
    <row r="3939" spans="1:22" x14ac:dyDescent="0.2">
      <c r="A3939">
        <v>1</v>
      </c>
      <c r="B3939">
        <v>1</v>
      </c>
      <c r="C3939">
        <v>1</v>
      </c>
      <c r="D3939" s="22" t="s">
        <v>906</v>
      </c>
      <c r="E3939" s="24" t="s">
        <v>23</v>
      </c>
      <c r="F3939" s="24">
        <v>95</v>
      </c>
      <c r="G3939" s="24">
        <v>89</v>
      </c>
      <c r="H3939" s="24">
        <v>80</v>
      </c>
      <c r="I3939" s="5">
        <v>-19.5</v>
      </c>
      <c r="J3939" s="5"/>
      <c r="K3939" s="48" t="s">
        <v>918</v>
      </c>
      <c r="L3939" s="34">
        <v>95</v>
      </c>
      <c r="M3939" s="24">
        <v>89</v>
      </c>
      <c r="N3939" s="24">
        <v>68.900000000000006</v>
      </c>
      <c r="O3939" s="24">
        <v>126</v>
      </c>
      <c r="P3939" s="33">
        <f t="shared" si="81"/>
        <v>18</v>
      </c>
      <c r="Q3939" s="4"/>
      <c r="T3939" t="s">
        <v>345</v>
      </c>
      <c r="U3939" t="s">
        <v>465</v>
      </c>
      <c r="V3939" t="s">
        <v>346</v>
      </c>
    </row>
    <row r="3940" spans="1:22" x14ac:dyDescent="0.2">
      <c r="A3940">
        <v>2</v>
      </c>
      <c r="B3940">
        <v>2</v>
      </c>
      <c r="C3940">
        <v>2</v>
      </c>
      <c r="D3940" s="22" t="s">
        <v>982</v>
      </c>
      <c r="E3940" s="24" t="s">
        <v>24</v>
      </c>
      <c r="F3940" s="24">
        <v>80</v>
      </c>
      <c r="G3940" s="24">
        <v>80</v>
      </c>
      <c r="H3940" s="24">
        <v>65</v>
      </c>
      <c r="I3940" s="5">
        <v>-3.5</v>
      </c>
      <c r="J3940" s="5"/>
      <c r="K3940" s="29" t="s">
        <v>998</v>
      </c>
      <c r="L3940" s="36">
        <v>80</v>
      </c>
      <c r="M3940" s="24">
        <v>80</v>
      </c>
      <c r="N3940" s="24">
        <v>65</v>
      </c>
      <c r="O3940" s="24">
        <v>123</v>
      </c>
      <c r="P3940" s="33">
        <f t="shared" si="81"/>
        <v>13.8</v>
      </c>
      <c r="Q3940" s="4"/>
      <c r="R3940" s="24"/>
      <c r="T3940" t="s">
        <v>378</v>
      </c>
      <c r="U3940" t="s">
        <v>742</v>
      </c>
      <c r="V3940" t="s">
        <v>387</v>
      </c>
    </row>
    <row r="3941" spans="1:22" x14ac:dyDescent="0.2">
      <c r="A3941">
        <v>3</v>
      </c>
      <c r="B3941">
        <v>3</v>
      </c>
      <c r="C3941">
        <v>3</v>
      </c>
      <c r="D3941" s="22" t="s">
        <v>1159</v>
      </c>
      <c r="E3941" s="24" t="s">
        <v>24</v>
      </c>
      <c r="F3941" s="24">
        <v>86</v>
      </c>
      <c r="G3941" s="24">
        <v>86</v>
      </c>
      <c r="H3941" s="24">
        <v>72</v>
      </c>
      <c r="I3941" s="5">
        <v>-16.7</v>
      </c>
      <c r="J3941" s="5"/>
      <c r="K3941" s="13" t="s">
        <v>1161</v>
      </c>
      <c r="L3941" s="36">
        <v>86</v>
      </c>
      <c r="M3941" s="24">
        <v>86</v>
      </c>
      <c r="N3941" s="24">
        <v>70</v>
      </c>
      <c r="O3941" s="24">
        <v>123</v>
      </c>
      <c r="P3941" s="4">
        <f t="shared" si="81"/>
        <v>14.7</v>
      </c>
      <c r="Q3941" s="24"/>
      <c r="R3941" s="24"/>
      <c r="T3941" t="s">
        <v>343</v>
      </c>
      <c r="U3941" t="s">
        <v>344</v>
      </c>
      <c r="V3941" t="s">
        <v>706</v>
      </c>
    </row>
    <row r="3942" spans="1:22" x14ac:dyDescent="0.2">
      <c r="A3942">
        <v>4</v>
      </c>
      <c r="B3942">
        <v>4</v>
      </c>
      <c r="C3942">
        <v>4</v>
      </c>
      <c r="D3942" s="22" t="s">
        <v>1171</v>
      </c>
      <c r="E3942" s="24" t="s">
        <v>23</v>
      </c>
      <c r="F3942" s="24">
        <v>84</v>
      </c>
      <c r="G3942" s="24">
        <v>84</v>
      </c>
      <c r="H3942" s="24">
        <v>69</v>
      </c>
      <c r="I3942" s="5">
        <v>19</v>
      </c>
      <c r="J3942" s="5"/>
      <c r="K3942" s="29" t="s">
        <v>1180</v>
      </c>
      <c r="L3942" s="36">
        <v>84</v>
      </c>
      <c r="M3942" s="24">
        <v>84</v>
      </c>
      <c r="N3942" s="24">
        <v>68.900000000000006</v>
      </c>
      <c r="O3942" s="24">
        <v>126</v>
      </c>
      <c r="P3942" s="33">
        <f t="shared" si="81"/>
        <v>13.5</v>
      </c>
      <c r="Q3942" s="24"/>
      <c r="R3942" s="24"/>
      <c r="T3942" s="24" t="s">
        <v>350</v>
      </c>
      <c r="U3942" s="24" t="s">
        <v>707</v>
      </c>
      <c r="V3942" s="24" t="s">
        <v>348</v>
      </c>
    </row>
    <row r="3943" spans="1:22" x14ac:dyDescent="0.2">
      <c r="A3943">
        <v>5</v>
      </c>
      <c r="B3943">
        <v>5</v>
      </c>
      <c r="C3943">
        <v>5</v>
      </c>
      <c r="D3943" s="22" t="s">
        <v>1313</v>
      </c>
      <c r="E3943" s="24" t="s">
        <v>24</v>
      </c>
      <c r="F3943" s="24">
        <v>93</v>
      </c>
      <c r="G3943" s="24">
        <v>93</v>
      </c>
      <c r="H3943" s="24">
        <v>80</v>
      </c>
      <c r="I3943" s="5">
        <v>-8.6999999999999993</v>
      </c>
      <c r="J3943" s="5"/>
      <c r="K3943" s="29" t="s">
        <v>1322</v>
      </c>
      <c r="L3943" s="36">
        <v>93</v>
      </c>
      <c r="M3943" s="24">
        <v>93</v>
      </c>
      <c r="N3943" s="24">
        <v>70</v>
      </c>
      <c r="O3943" s="24">
        <v>123</v>
      </c>
      <c r="P3943" s="33">
        <f t="shared" si="81"/>
        <v>21.1</v>
      </c>
      <c r="Q3943" s="24"/>
      <c r="R3943" s="24"/>
      <c r="T3943" s="24" t="s">
        <v>708</v>
      </c>
      <c r="U3943" s="24" t="s">
        <v>377</v>
      </c>
      <c r="V3943" s="24" t="s">
        <v>380</v>
      </c>
    </row>
    <row r="3944" spans="1:22" x14ac:dyDescent="0.2">
      <c r="D3944" s="22" t="s">
        <v>1313</v>
      </c>
      <c r="E3944" s="24" t="s">
        <v>20</v>
      </c>
      <c r="F3944" s="24"/>
      <c r="G3944" s="24"/>
      <c r="H3944" s="24"/>
      <c r="I3944" s="5">
        <v>78</v>
      </c>
      <c r="J3944" s="5"/>
      <c r="K3944" s="29" t="s">
        <v>1327</v>
      </c>
      <c r="L3944" s="34"/>
      <c r="M3944" s="24"/>
      <c r="N3944" s="24"/>
      <c r="O3944" s="24"/>
      <c r="P3944" s="33"/>
      <c r="Q3944" s="24"/>
      <c r="R3944" s="24"/>
      <c r="S3944" s="4"/>
    </row>
    <row r="3945" spans="1:22" x14ac:dyDescent="0.2">
      <c r="D3945" s="22"/>
      <c r="E3945" s="24"/>
      <c r="F3945" s="24"/>
      <c r="G3945" s="24"/>
      <c r="H3945" s="24"/>
      <c r="I3945" s="5"/>
      <c r="J3945" s="5"/>
      <c r="L3945" s="36"/>
      <c r="M3945" s="24"/>
      <c r="N3945" s="24"/>
      <c r="O3945" s="24"/>
      <c r="P3945" s="33"/>
      <c r="Q3945" s="24"/>
      <c r="R3945" s="24"/>
    </row>
    <row r="3946" spans="1:22" x14ac:dyDescent="0.2">
      <c r="D3946" s="22"/>
      <c r="E3946" s="24"/>
      <c r="F3946" s="24"/>
      <c r="G3946" s="24"/>
      <c r="H3946" s="24"/>
      <c r="I3946" s="5"/>
      <c r="J3946" s="5"/>
      <c r="L3946" s="36"/>
      <c r="M3946" s="24"/>
      <c r="N3946" s="24"/>
      <c r="O3946" s="24"/>
      <c r="P3946" s="33"/>
      <c r="Q3946" s="24"/>
      <c r="R3946" s="24"/>
    </row>
    <row r="3947" spans="1:22" x14ac:dyDescent="0.2">
      <c r="D3947" s="22"/>
      <c r="E3947" s="24"/>
      <c r="F3947" s="24"/>
      <c r="G3947" s="24"/>
      <c r="H3947" s="24"/>
      <c r="I3947" s="5"/>
      <c r="J3947" s="5"/>
      <c r="L3947" s="36"/>
      <c r="M3947" s="24"/>
      <c r="N3947" s="24"/>
      <c r="O3947" s="24"/>
      <c r="P3947" s="33"/>
      <c r="Q3947" s="24"/>
      <c r="R3947" s="24"/>
    </row>
    <row r="3948" spans="1:22" x14ac:dyDescent="0.2">
      <c r="D3948" s="22"/>
      <c r="E3948" s="24"/>
      <c r="F3948" s="24"/>
      <c r="G3948" s="24"/>
      <c r="I3948" s="5"/>
      <c r="J3948" s="5"/>
      <c r="L3948" s="36"/>
      <c r="M3948" s="24"/>
      <c r="N3948" s="24"/>
      <c r="O3948" s="24"/>
      <c r="P3948" s="33"/>
      <c r="Q3948" s="24"/>
      <c r="R3948" s="24"/>
    </row>
    <row r="3949" spans="1:22" x14ac:dyDescent="0.2">
      <c r="D3949" s="22"/>
      <c r="E3949" s="24"/>
      <c r="F3949" s="24"/>
      <c r="G3949" s="24"/>
      <c r="H3949" s="24"/>
      <c r="I3949" s="5"/>
      <c r="J3949" s="5"/>
      <c r="K3949" s="29"/>
      <c r="L3949" s="36"/>
      <c r="M3949" s="24"/>
      <c r="N3949" s="24"/>
      <c r="O3949" s="24"/>
      <c r="P3949" s="33"/>
      <c r="Q3949" s="24"/>
      <c r="R3949" s="24"/>
    </row>
    <row r="3950" spans="1:22" x14ac:dyDescent="0.2">
      <c r="D3950" s="22"/>
      <c r="E3950" s="24"/>
      <c r="F3950" s="24"/>
      <c r="G3950" s="24"/>
      <c r="H3950" s="24"/>
      <c r="I3950" s="5"/>
      <c r="J3950" s="5"/>
      <c r="L3950" s="36"/>
      <c r="M3950" s="24"/>
      <c r="N3950" s="24"/>
      <c r="O3950" s="24"/>
      <c r="P3950" s="33"/>
      <c r="Q3950" s="24"/>
      <c r="R3950" s="24"/>
    </row>
    <row r="3951" spans="1:22" x14ac:dyDescent="0.2">
      <c r="D3951" s="22"/>
      <c r="E3951" s="24"/>
      <c r="F3951" s="24"/>
      <c r="G3951" s="24"/>
      <c r="H3951" s="24"/>
      <c r="I3951" s="5"/>
      <c r="J3951" s="5"/>
      <c r="L3951" s="36"/>
      <c r="M3951" s="24"/>
      <c r="N3951" s="24"/>
      <c r="O3951" s="24"/>
      <c r="P3951" s="33"/>
      <c r="Q3951" s="24"/>
      <c r="R3951" s="24"/>
    </row>
    <row r="3952" spans="1:22" x14ac:dyDescent="0.2">
      <c r="D3952" s="22"/>
      <c r="E3952" s="24"/>
      <c r="F3952" s="24"/>
      <c r="G3952" s="24"/>
      <c r="H3952" s="24"/>
      <c r="I3952" s="5"/>
      <c r="J3952" s="5"/>
      <c r="L3952" s="36"/>
      <c r="M3952" s="24"/>
      <c r="N3952" s="24"/>
      <c r="O3952" s="24"/>
      <c r="P3952" s="33"/>
      <c r="Q3952" s="24"/>
      <c r="R3952" s="24"/>
    </row>
    <row r="3953" spans="4:22" x14ac:dyDescent="0.2">
      <c r="D3953" s="22"/>
      <c r="E3953" s="24"/>
      <c r="F3953" s="24"/>
      <c r="G3953" s="24"/>
      <c r="H3953" s="24"/>
      <c r="I3953" s="5"/>
      <c r="J3953" s="5"/>
      <c r="L3953" s="36"/>
      <c r="M3953" s="24"/>
      <c r="N3953" s="24"/>
      <c r="O3953" s="24"/>
      <c r="P3953" s="33"/>
      <c r="Q3953" s="24"/>
      <c r="R3953" s="24"/>
    </row>
    <row r="3954" spans="4:22" x14ac:dyDescent="0.2">
      <c r="D3954" s="22"/>
      <c r="E3954" s="24"/>
      <c r="F3954" s="24"/>
      <c r="G3954" s="24"/>
      <c r="H3954" s="24"/>
      <c r="I3954" s="5"/>
      <c r="J3954" s="4"/>
      <c r="L3954" s="35"/>
      <c r="M3954" s="24"/>
      <c r="N3954" s="24"/>
      <c r="O3954" s="24"/>
      <c r="P3954" s="33"/>
      <c r="Q3954" s="24"/>
      <c r="R3954" s="24"/>
      <c r="T3954" s="24"/>
      <c r="U3954" s="24"/>
    </row>
    <row r="3955" spans="4:22" x14ac:dyDescent="0.2">
      <c r="D3955" s="22"/>
      <c r="E3955" s="24"/>
      <c r="F3955" s="24"/>
      <c r="G3955" s="24"/>
      <c r="H3955" s="24"/>
      <c r="I3955" s="5"/>
      <c r="J3955" s="5"/>
      <c r="L3955" s="36"/>
      <c r="M3955" s="24"/>
      <c r="N3955" s="24"/>
      <c r="O3955" s="24"/>
      <c r="P3955" s="33"/>
      <c r="Q3955" s="24"/>
      <c r="R3955" s="24"/>
      <c r="T3955" s="24"/>
      <c r="U3955" s="24"/>
    </row>
    <row r="3956" spans="4:22" x14ac:dyDescent="0.2">
      <c r="D3956" s="31"/>
      <c r="E3956" s="24"/>
      <c r="F3956" s="24"/>
      <c r="G3956" s="24"/>
      <c r="H3956" s="24"/>
      <c r="I3956" s="5"/>
      <c r="J3956" s="5"/>
      <c r="L3956" s="34"/>
      <c r="M3956" s="24"/>
      <c r="N3956" s="24"/>
      <c r="O3956" s="24"/>
      <c r="P3956" s="33"/>
      <c r="Q3956" s="24"/>
      <c r="R3956" s="24"/>
      <c r="T3956" s="24"/>
      <c r="U3956" s="24"/>
    </row>
    <row r="3957" spans="4:22" x14ac:dyDescent="0.2">
      <c r="D3957" s="22"/>
      <c r="E3957" s="24"/>
      <c r="F3957" s="24"/>
      <c r="G3957" s="24"/>
      <c r="H3957" s="24"/>
      <c r="I3957" s="5"/>
      <c r="J3957" s="5"/>
      <c r="K3957" s="48"/>
      <c r="L3957" s="34"/>
      <c r="M3957" s="24"/>
      <c r="N3957" s="24"/>
      <c r="O3957" s="24"/>
      <c r="P3957" s="33"/>
      <c r="Q3957" s="24"/>
      <c r="R3957" s="24"/>
      <c r="T3957" s="24"/>
      <c r="U3957" s="24"/>
      <c r="V3957" s="24"/>
    </row>
    <row r="3958" spans="4:22" x14ac:dyDescent="0.2">
      <c r="D3958" s="22"/>
      <c r="E3958" s="24"/>
      <c r="F3958" s="24"/>
      <c r="G3958" s="24"/>
      <c r="H3958" s="24"/>
      <c r="I3958" s="5"/>
      <c r="J3958" s="5"/>
      <c r="L3958" s="24"/>
      <c r="M3958" s="24"/>
      <c r="N3958" s="24"/>
      <c r="O3958" s="24"/>
      <c r="P3958" s="33"/>
      <c r="R3958" s="24"/>
      <c r="T3958" s="24"/>
      <c r="U3958" s="24"/>
      <c r="V3958" s="24"/>
    </row>
    <row r="3959" spans="4:22" x14ac:dyDescent="0.2">
      <c r="D3959" s="22"/>
      <c r="E3959" s="24"/>
      <c r="F3959" s="24"/>
      <c r="G3959" s="24"/>
      <c r="H3959" s="24"/>
      <c r="I3959" s="5"/>
      <c r="J3959" s="5"/>
      <c r="K3959" s="48"/>
      <c r="L3959" s="24"/>
      <c r="M3959" s="24"/>
      <c r="N3959" s="24"/>
      <c r="O3959" s="24"/>
      <c r="P3959" s="33"/>
      <c r="R3959" s="24"/>
    </row>
    <row r="3960" spans="4:22" x14ac:dyDescent="0.2">
      <c r="D3960" s="22"/>
      <c r="E3960" s="24"/>
      <c r="F3960" s="24"/>
      <c r="G3960" s="24"/>
      <c r="H3960" s="24"/>
      <c r="I3960" s="5"/>
      <c r="J3960" s="5"/>
      <c r="L3960" s="18"/>
      <c r="M3960" s="24"/>
      <c r="N3960" s="24"/>
      <c r="O3960" s="24"/>
      <c r="P3960" s="33"/>
      <c r="R3960" s="24"/>
    </row>
    <row r="3961" spans="4:22" x14ac:dyDescent="0.2">
      <c r="D3961" s="22"/>
      <c r="E3961" s="24"/>
      <c r="F3961" s="24"/>
      <c r="G3961" s="24"/>
      <c r="H3961" s="24"/>
      <c r="I3961" s="5"/>
      <c r="J3961" s="5"/>
      <c r="L3961" s="34"/>
      <c r="M3961" s="24"/>
      <c r="N3961" s="24"/>
      <c r="O3961" s="24"/>
      <c r="P3961" s="4"/>
      <c r="R3961" s="24"/>
    </row>
    <row r="3962" spans="4:22" x14ac:dyDescent="0.2">
      <c r="D3962" s="22"/>
      <c r="E3962" s="24"/>
      <c r="F3962" s="24"/>
      <c r="G3962" s="24"/>
      <c r="H3962" s="24"/>
      <c r="I3962" s="5"/>
      <c r="J3962" s="5"/>
      <c r="L3962" s="34"/>
      <c r="M3962" s="24"/>
      <c r="N3962" s="24"/>
      <c r="O3962" s="24"/>
      <c r="P3962" s="4"/>
      <c r="R3962" s="24"/>
    </row>
    <row r="3963" spans="4:22" x14ac:dyDescent="0.2">
      <c r="D3963" s="22"/>
      <c r="E3963" s="24"/>
      <c r="F3963" s="24"/>
      <c r="G3963" s="24"/>
      <c r="H3963" s="24"/>
      <c r="I3963" s="5"/>
      <c r="J3963" s="5"/>
      <c r="L3963" s="34"/>
      <c r="M3963" s="24"/>
      <c r="N3963" s="24"/>
      <c r="O3963" s="24"/>
      <c r="P3963" s="4"/>
      <c r="R3963" s="24"/>
    </row>
    <row r="3964" spans="4:22" x14ac:dyDescent="0.2">
      <c r="D3964" s="22"/>
      <c r="E3964" s="24"/>
      <c r="F3964" s="24"/>
      <c r="G3964" s="24"/>
      <c r="H3964" s="24"/>
      <c r="I3964" s="5"/>
      <c r="J3964" s="5"/>
      <c r="L3964" s="34"/>
      <c r="M3964" s="24"/>
      <c r="N3964" s="24"/>
      <c r="O3964" s="24"/>
      <c r="P3964" s="4"/>
      <c r="R3964" s="24"/>
    </row>
    <row r="3965" spans="4:22" x14ac:dyDescent="0.2">
      <c r="D3965" s="22"/>
      <c r="E3965" s="24"/>
      <c r="F3965" s="24"/>
      <c r="G3965" s="24"/>
      <c r="H3965" s="24"/>
      <c r="I3965" s="5"/>
      <c r="J3965" s="5"/>
      <c r="L3965" s="34"/>
      <c r="M3965" s="24"/>
      <c r="N3965" s="24"/>
      <c r="O3965" s="24"/>
      <c r="P3965" s="4"/>
      <c r="R3965" s="24"/>
    </row>
    <row r="3966" spans="4:22" x14ac:dyDescent="0.2">
      <c r="D3966" s="22"/>
      <c r="E3966" s="24"/>
      <c r="F3966" s="24"/>
      <c r="G3966" s="24"/>
      <c r="H3966" s="24"/>
      <c r="I3966" s="5"/>
      <c r="J3966" s="5"/>
      <c r="L3966" s="18"/>
      <c r="M3966" s="24"/>
      <c r="N3966" s="24"/>
      <c r="O3966" s="24"/>
      <c r="P3966" s="33"/>
      <c r="R3966" s="24"/>
      <c r="S3966" s="4"/>
    </row>
    <row r="3967" spans="4:22" x14ac:dyDescent="0.2">
      <c r="D3967" s="23"/>
      <c r="E3967" s="24"/>
      <c r="F3967" s="24"/>
      <c r="G3967" s="24"/>
      <c r="H3967" s="24"/>
      <c r="I3967" s="5"/>
      <c r="J3967" s="5"/>
      <c r="L3967" s="18"/>
      <c r="M3967" s="24"/>
      <c r="N3967" s="24"/>
      <c r="O3967" s="24"/>
      <c r="P3967" s="33"/>
      <c r="R3967" s="24"/>
      <c r="S3967" s="4"/>
      <c r="T3967" s="24"/>
      <c r="U3967" s="24"/>
      <c r="V3967" s="24"/>
    </row>
    <row r="3968" spans="4:22" x14ac:dyDescent="0.2">
      <c r="D3968" s="23"/>
      <c r="E3968" s="24"/>
      <c r="F3968" s="24"/>
      <c r="G3968" s="24"/>
      <c r="H3968" s="24"/>
      <c r="I3968" s="5"/>
      <c r="J3968" s="5"/>
      <c r="L3968" s="18"/>
      <c r="M3968" s="24"/>
      <c r="N3968" s="24"/>
      <c r="O3968" s="24"/>
      <c r="P3968" s="33"/>
      <c r="R3968" s="24"/>
      <c r="S3968" s="4"/>
      <c r="T3968" s="24"/>
      <c r="U3968" s="24"/>
      <c r="V3968" s="24"/>
    </row>
    <row r="3969" spans="4:22" x14ac:dyDescent="0.2">
      <c r="D3969" s="23"/>
      <c r="E3969" s="24"/>
      <c r="F3969" s="24"/>
      <c r="G3969" s="24"/>
      <c r="I3969" s="5"/>
      <c r="J3969" s="5"/>
      <c r="T3969" s="24"/>
      <c r="U3969" s="24"/>
      <c r="V3969" s="24"/>
    </row>
    <row r="3970" spans="4:22" x14ac:dyDescent="0.2">
      <c r="I3970" s="5"/>
      <c r="J3970" s="5"/>
      <c r="T3970" s="24"/>
      <c r="U3970" s="24"/>
    </row>
    <row r="3971" spans="4:22" x14ac:dyDescent="0.2">
      <c r="I3971" s="5"/>
      <c r="J3971" s="5"/>
    </row>
    <row r="3972" spans="4:22" x14ac:dyDescent="0.2">
      <c r="I3972" s="5"/>
      <c r="J3972" s="5"/>
    </row>
    <row r="3973" spans="4:22" x14ac:dyDescent="0.2">
      <c r="I3973" s="5"/>
      <c r="J3973" s="5"/>
    </row>
    <row r="3974" spans="4:22" x14ac:dyDescent="0.2">
      <c r="I3974" s="5"/>
      <c r="J3974" s="5"/>
    </row>
    <row r="3975" spans="4:22" x14ac:dyDescent="0.2">
      <c r="I3975" s="5"/>
      <c r="J3975" s="5"/>
    </row>
    <row r="3976" spans="4:22" x14ac:dyDescent="0.2">
      <c r="I3976" s="5"/>
      <c r="J3976" s="5"/>
    </row>
    <row r="3977" spans="4:22" x14ac:dyDescent="0.2">
      <c r="I3977" s="5"/>
      <c r="J3977" s="5"/>
    </row>
    <row r="3978" spans="4:22" x14ac:dyDescent="0.2">
      <c r="I3978" s="5"/>
      <c r="J3978" s="5"/>
    </row>
    <row r="3979" spans="4:22" x14ac:dyDescent="0.2">
      <c r="I3979" s="5"/>
      <c r="J3979" s="5"/>
    </row>
    <row r="3980" spans="4:22" x14ac:dyDescent="0.2">
      <c r="I3980" s="5"/>
      <c r="J3980" s="5"/>
    </row>
    <row r="3981" spans="4:22" x14ac:dyDescent="0.2">
      <c r="I3981" s="5"/>
      <c r="J3981" s="5"/>
    </row>
    <row r="3982" spans="4:22" x14ac:dyDescent="0.2">
      <c r="I3982" s="5"/>
      <c r="J3982" s="5"/>
    </row>
    <row r="3983" spans="4:22" x14ac:dyDescent="0.2">
      <c r="I3983" s="5"/>
      <c r="J3983" s="5"/>
    </row>
    <row r="3984" spans="4:22" x14ac:dyDescent="0.2">
      <c r="I3984" s="5"/>
      <c r="J3984" s="5"/>
    </row>
    <row r="3985" spans="9:10" x14ac:dyDescent="0.2">
      <c r="I3985" s="5"/>
      <c r="J3985" s="5"/>
    </row>
    <row r="3986" spans="9:10" x14ac:dyDescent="0.2">
      <c r="I3986" s="5"/>
      <c r="J3986" s="5"/>
    </row>
    <row r="3987" spans="9:10" x14ac:dyDescent="0.2">
      <c r="I3987" s="5"/>
      <c r="J3987" s="5"/>
    </row>
    <row r="3988" spans="9:10" x14ac:dyDescent="0.2">
      <c r="I3988" s="5"/>
      <c r="J3988" s="5"/>
    </row>
    <row r="3989" spans="9:10" x14ac:dyDescent="0.2">
      <c r="I3989" s="5"/>
      <c r="J3989" s="5"/>
    </row>
    <row r="3990" spans="9:10" x14ac:dyDescent="0.2">
      <c r="I3990" s="5"/>
      <c r="J3990" s="5"/>
    </row>
    <row r="3991" spans="9:10" x14ac:dyDescent="0.2">
      <c r="I3991" s="5"/>
      <c r="J3991" s="5"/>
    </row>
    <row r="3992" spans="9:10" x14ac:dyDescent="0.2">
      <c r="I3992" s="5"/>
      <c r="J3992" s="5"/>
    </row>
    <row r="3993" spans="9:10" x14ac:dyDescent="0.2">
      <c r="I3993" s="5"/>
      <c r="J3993" s="5"/>
    </row>
    <row r="3994" spans="9:10" x14ac:dyDescent="0.2">
      <c r="I3994" s="5"/>
      <c r="J3994" s="5"/>
    </row>
    <row r="3995" spans="9:10" x14ac:dyDescent="0.2">
      <c r="I3995" s="5"/>
      <c r="J3995" s="5"/>
    </row>
    <row r="3996" spans="9:10" x14ac:dyDescent="0.2">
      <c r="I3996" s="5"/>
      <c r="J3996" s="5"/>
    </row>
    <row r="3997" spans="9:10" x14ac:dyDescent="0.2">
      <c r="I3997" s="5"/>
      <c r="J3997" s="5"/>
    </row>
    <row r="3998" spans="9:10" x14ac:dyDescent="0.2">
      <c r="I3998" s="5"/>
      <c r="J3998" s="5"/>
    </row>
    <row r="3999" spans="9:10" x14ac:dyDescent="0.2">
      <c r="I3999" s="5"/>
      <c r="J3999" s="5"/>
    </row>
    <row r="4000" spans="9:10" x14ac:dyDescent="0.2">
      <c r="I4000" s="5"/>
      <c r="J4000" s="5"/>
    </row>
    <row r="4001" spans="1:19" x14ac:dyDescent="0.2">
      <c r="I4001" s="5"/>
      <c r="J4001" s="5"/>
    </row>
    <row r="4002" spans="1:19" x14ac:dyDescent="0.2">
      <c r="I4002" s="5"/>
      <c r="J4002" s="5"/>
    </row>
    <row r="4003" spans="1:19" x14ac:dyDescent="0.2">
      <c r="I4003" s="5"/>
      <c r="J4003" s="5"/>
    </row>
    <row r="4004" spans="1:19" x14ac:dyDescent="0.2">
      <c r="I4004" s="5"/>
      <c r="J4004" s="5"/>
    </row>
    <row r="4005" spans="1:19" x14ac:dyDescent="0.2">
      <c r="I4005" s="5"/>
      <c r="J4005" s="5"/>
    </row>
    <row r="4006" spans="1:19" x14ac:dyDescent="0.2">
      <c r="I4006" s="5"/>
      <c r="J4006" s="5"/>
    </row>
    <row r="4007" spans="1:19" x14ac:dyDescent="0.2">
      <c r="I4007" s="5"/>
      <c r="J4007" s="5"/>
    </row>
    <row r="4008" spans="1:19" x14ac:dyDescent="0.2">
      <c r="I4008" s="5"/>
      <c r="J4008" s="5"/>
      <c r="P4008" s="4"/>
      <c r="Q4008" s="4"/>
    </row>
    <row r="4009" spans="1:19" x14ac:dyDescent="0.2">
      <c r="I4009" s="5"/>
      <c r="J4009" s="5"/>
      <c r="R4009" s="24"/>
      <c r="S4009" s="4"/>
    </row>
    <row r="4010" spans="1:19" x14ac:dyDescent="0.2">
      <c r="A4010">
        <f>COUNT(A3919:A4009)</f>
        <v>5</v>
      </c>
      <c r="B4010">
        <f>COUNT(B3919:B4009)</f>
        <v>5</v>
      </c>
      <c r="C4010">
        <f>COUNT(C3919:C4009)</f>
        <v>5</v>
      </c>
      <c r="F4010">
        <f>AVERAGE(F3919:F4009)</f>
        <v>87.6</v>
      </c>
      <c r="G4010">
        <f>AVERAGE(G3919:G4009)</f>
        <v>86.4</v>
      </c>
      <c r="H4010">
        <f>AVERAGE(H3919:H4009)</f>
        <v>73.2</v>
      </c>
      <c r="I4010" s="5">
        <f>SUM(I3916:I4009)</f>
        <v>21.599999999999994</v>
      </c>
      <c r="J4010" s="4">
        <f>SUM(J3916:J4009)</f>
        <v>0</v>
      </c>
      <c r="P4010" s="4">
        <f>SUM(Q3919:Q3928)</f>
        <v>133.10000000000002</v>
      </c>
      <c r="Q4010" s="4">
        <f>(P4010*0.096)-0.05</f>
        <v>12.727600000000002</v>
      </c>
      <c r="R4010" s="24"/>
      <c r="S4010" s="4"/>
    </row>
    <row r="4011" spans="1:19" ht="18" x14ac:dyDescent="0.25">
      <c r="A4011" s="3" t="s">
        <v>438</v>
      </c>
      <c r="C4011" s="11" t="s">
        <v>439</v>
      </c>
      <c r="D4011">
        <v>1290625</v>
      </c>
      <c r="R4011" s="24"/>
      <c r="S4011" s="4"/>
    </row>
    <row r="4012" spans="1:19" x14ac:dyDescent="0.2">
      <c r="A4012" t="s">
        <v>2</v>
      </c>
      <c r="D4012" s="4">
        <v>230.6</v>
      </c>
      <c r="E4012" t="s">
        <v>3</v>
      </c>
      <c r="F4012" s="4">
        <f>TRUNC(D4012*0.096,1)</f>
        <v>22.1</v>
      </c>
      <c r="H4012" s="4">
        <f>P4110</f>
        <v>242.9</v>
      </c>
      <c r="R4012" s="55" t="s">
        <v>334</v>
      </c>
      <c r="S4012" s="4" t="s">
        <v>335</v>
      </c>
    </row>
    <row r="4013" spans="1:19" x14ac:dyDescent="0.2">
      <c r="A4013" t="s">
        <v>4</v>
      </c>
      <c r="D4013" s="4">
        <v>242.9</v>
      </c>
      <c r="E4013" t="s">
        <v>5</v>
      </c>
      <c r="F4013" s="4">
        <f>TRUNC(D4013*0.096,1)</f>
        <v>23.3</v>
      </c>
      <c r="R4013" s="24"/>
      <c r="S4013" s="4"/>
    </row>
    <row r="4014" spans="1:19" x14ac:dyDescent="0.2">
      <c r="A4014" s="1" t="s">
        <v>9</v>
      </c>
      <c r="B4014" s="1" t="s">
        <v>6</v>
      </c>
      <c r="C4014" s="1" t="s">
        <v>7</v>
      </c>
      <c r="D4014" s="1" t="s">
        <v>10</v>
      </c>
      <c r="E4014" s="1" t="s">
        <v>11</v>
      </c>
      <c r="F4014" s="1" t="s">
        <v>12</v>
      </c>
      <c r="G4014" s="1" t="s">
        <v>13</v>
      </c>
      <c r="H4014" s="1" t="s">
        <v>7</v>
      </c>
      <c r="I4014" s="1" t="s">
        <v>14</v>
      </c>
      <c r="J4014" s="1" t="s">
        <v>258</v>
      </c>
      <c r="K4014" s="14" t="s">
        <v>125</v>
      </c>
      <c r="L4014" s="14" t="s">
        <v>12</v>
      </c>
      <c r="M4014" s="1" t="s">
        <v>13</v>
      </c>
      <c r="N4014" s="1" t="s">
        <v>15</v>
      </c>
      <c r="O4014" s="1" t="s">
        <v>16</v>
      </c>
      <c r="P4014" s="1" t="s">
        <v>18</v>
      </c>
      <c r="Q4014" s="1" t="s">
        <v>225</v>
      </c>
      <c r="R4014" s="24"/>
      <c r="S4014" s="4"/>
    </row>
    <row r="4015" spans="1:19" x14ac:dyDescent="0.2">
      <c r="R4015" s="24"/>
      <c r="S4015" s="4"/>
    </row>
    <row r="4016" spans="1:19" x14ac:dyDescent="0.2">
      <c r="D4016" s="2"/>
      <c r="E4016" t="s">
        <v>20</v>
      </c>
      <c r="I4016" s="5">
        <v>-12</v>
      </c>
      <c r="J4016" s="5"/>
      <c r="K4016" s="14"/>
      <c r="L4016" s="4"/>
      <c r="R4016" s="24"/>
      <c r="S4016" s="4"/>
    </row>
    <row r="4017" spans="4:22" x14ac:dyDescent="0.2">
      <c r="E4017" t="s">
        <v>21</v>
      </c>
      <c r="I4017" s="5">
        <v>0</v>
      </c>
      <c r="J4017" s="5"/>
      <c r="L4017" s="1"/>
      <c r="R4017" s="24"/>
      <c r="S4017" s="4"/>
    </row>
    <row r="4018" spans="4:22" x14ac:dyDescent="0.2">
      <c r="E4018" t="s">
        <v>22</v>
      </c>
      <c r="I4018" s="5">
        <v>-15</v>
      </c>
      <c r="J4018" s="5"/>
      <c r="L4018" s="23"/>
      <c r="M4018" s="24"/>
      <c r="N4018" s="24"/>
      <c r="O4018" s="24"/>
      <c r="P4018" s="24"/>
      <c r="Q4018" s="24"/>
      <c r="R4018" s="24"/>
      <c r="S4018" s="4"/>
    </row>
    <row r="4019" spans="4:22" x14ac:dyDescent="0.2">
      <c r="D4019" s="22" t="s">
        <v>483</v>
      </c>
      <c r="E4019" s="24" t="s">
        <v>26</v>
      </c>
      <c r="F4019" s="24"/>
      <c r="G4019" s="24"/>
      <c r="H4019" s="24"/>
      <c r="I4019" s="5"/>
      <c r="J4019" s="5"/>
      <c r="L4019" s="18">
        <v>90</v>
      </c>
      <c r="M4019" s="24">
        <v>90</v>
      </c>
      <c r="N4019" s="24">
        <v>70.2</v>
      </c>
      <c r="O4019" s="24">
        <v>128</v>
      </c>
      <c r="P4019" s="33">
        <f t="shared" ref="P4019:P4044" si="82">ROUND(((M4019-N4019)*113/O4019),1)</f>
        <v>17.5</v>
      </c>
      <c r="Q4019" s="4">
        <v>20.100000000000001</v>
      </c>
      <c r="R4019" s="32"/>
      <c r="S4019" s="8"/>
    </row>
    <row r="4020" spans="4:22" x14ac:dyDescent="0.2">
      <c r="D4020" s="22" t="s">
        <v>487</v>
      </c>
      <c r="E4020" s="24" t="s">
        <v>23</v>
      </c>
      <c r="F4020" s="24"/>
      <c r="G4020" s="24"/>
      <c r="H4020" s="24"/>
      <c r="I4020" s="5"/>
      <c r="J4020" s="5"/>
      <c r="L4020" s="18">
        <v>103</v>
      </c>
      <c r="M4020" s="24">
        <v>99</v>
      </c>
      <c r="N4020" s="24">
        <v>68.900000000000006</v>
      </c>
      <c r="O4020" s="24">
        <v>120</v>
      </c>
      <c r="P4020" s="33">
        <f t="shared" si="82"/>
        <v>28.3</v>
      </c>
      <c r="Q4020" s="4">
        <v>20.2</v>
      </c>
      <c r="R4020" s="32"/>
      <c r="S4020" s="8"/>
    </row>
    <row r="4021" spans="4:22" x14ac:dyDescent="0.2">
      <c r="D4021" s="22" t="s">
        <v>489</v>
      </c>
      <c r="E4021" s="24" t="s">
        <v>24</v>
      </c>
      <c r="F4021" s="24"/>
      <c r="G4021" s="24"/>
      <c r="H4021" s="24"/>
      <c r="I4021" s="5"/>
      <c r="J4021" s="5"/>
      <c r="K4021" s="29"/>
      <c r="L4021" s="18">
        <v>97</v>
      </c>
      <c r="M4021" s="24">
        <v>97</v>
      </c>
      <c r="N4021" s="24">
        <v>70</v>
      </c>
      <c r="O4021" s="24">
        <v>123</v>
      </c>
      <c r="P4021" s="33">
        <f t="shared" si="82"/>
        <v>24.8</v>
      </c>
      <c r="Q4021" s="4">
        <v>22</v>
      </c>
      <c r="R4021" s="24"/>
      <c r="S4021" s="4"/>
    </row>
    <row r="4022" spans="4:22" x14ac:dyDescent="0.2">
      <c r="D4022" s="22" t="s">
        <v>493</v>
      </c>
      <c r="E4022" s="24" t="s">
        <v>185</v>
      </c>
      <c r="F4022" s="24"/>
      <c r="G4022" s="24"/>
      <c r="H4022" s="24"/>
      <c r="I4022" s="5"/>
      <c r="J4022" s="5"/>
      <c r="K4022" s="46"/>
      <c r="L4022" s="18">
        <v>98</v>
      </c>
      <c r="M4022" s="24">
        <v>98</v>
      </c>
      <c r="N4022" s="24">
        <v>69</v>
      </c>
      <c r="O4022" s="24">
        <v>123</v>
      </c>
      <c r="P4022" s="33">
        <f t="shared" si="82"/>
        <v>26.6</v>
      </c>
      <c r="Q4022" s="4">
        <v>24.5</v>
      </c>
      <c r="R4022" s="24"/>
      <c r="S4022" s="4"/>
    </row>
    <row r="4023" spans="4:22" x14ac:dyDescent="0.2">
      <c r="D4023" s="22" t="s">
        <v>494</v>
      </c>
      <c r="E4023" s="24" t="s">
        <v>26</v>
      </c>
      <c r="F4023" s="24"/>
      <c r="G4023" s="24"/>
      <c r="H4023" s="24"/>
      <c r="I4023" s="5"/>
      <c r="J4023" s="4"/>
      <c r="K4023" s="29"/>
      <c r="L4023" s="18">
        <v>93</v>
      </c>
      <c r="M4023" s="24">
        <v>93</v>
      </c>
      <c r="N4023" s="24">
        <v>70.2</v>
      </c>
      <c r="O4023" s="24">
        <v>128</v>
      </c>
      <c r="P4023" s="33">
        <f t="shared" si="82"/>
        <v>20.100000000000001</v>
      </c>
      <c r="Q4023" s="4">
        <v>24.7</v>
      </c>
      <c r="R4023" s="24"/>
      <c r="S4023" s="4"/>
    </row>
    <row r="4024" spans="4:22" x14ac:dyDescent="0.2">
      <c r="D4024" s="31" t="s">
        <v>500</v>
      </c>
      <c r="E4024" s="24" t="s">
        <v>23</v>
      </c>
      <c r="F4024" s="24"/>
      <c r="G4024" s="24"/>
      <c r="H4024" s="24"/>
      <c r="I4024" s="5"/>
      <c r="J4024" s="5"/>
      <c r="L4024" s="34">
        <v>98</v>
      </c>
      <c r="M4024" s="24">
        <v>98</v>
      </c>
      <c r="N4024" s="24">
        <v>68.900000000000006</v>
      </c>
      <c r="O4024" s="24">
        <v>120</v>
      </c>
      <c r="P4024" s="33">
        <f t="shared" si="82"/>
        <v>27.4</v>
      </c>
      <c r="Q4024" s="4">
        <v>24.8</v>
      </c>
      <c r="R4024" s="24"/>
      <c r="S4024" s="4"/>
    </row>
    <row r="4025" spans="4:22" x14ac:dyDescent="0.2">
      <c r="D4025" s="22" t="s">
        <v>501</v>
      </c>
      <c r="E4025" s="24" t="s">
        <v>492</v>
      </c>
      <c r="F4025" s="24"/>
      <c r="G4025" s="24"/>
      <c r="H4025" s="24"/>
      <c r="I4025" s="5"/>
      <c r="J4025" s="5"/>
      <c r="K4025" s="48"/>
      <c r="L4025" s="34">
        <v>103</v>
      </c>
      <c r="M4025" s="24">
        <v>102</v>
      </c>
      <c r="N4025" s="24">
        <v>69.2</v>
      </c>
      <c r="O4025" s="24">
        <v>118</v>
      </c>
      <c r="P4025" s="33">
        <f t="shared" si="82"/>
        <v>31.4</v>
      </c>
      <c r="Q4025" s="4">
        <v>25.7</v>
      </c>
      <c r="R4025" s="24"/>
      <c r="S4025" s="4"/>
    </row>
    <row r="4026" spans="4:22" x14ac:dyDescent="0.2">
      <c r="D4026" s="22" t="s">
        <v>567</v>
      </c>
      <c r="E4026" s="24" t="s">
        <v>492</v>
      </c>
      <c r="F4026" s="24"/>
      <c r="G4026" s="24"/>
      <c r="H4026" s="24"/>
      <c r="I4026" s="5"/>
      <c r="J4026" s="5"/>
      <c r="K4026" s="29"/>
      <c r="L4026" s="34">
        <v>112</v>
      </c>
      <c r="M4026" s="24">
        <v>106</v>
      </c>
      <c r="N4026" s="24">
        <v>69.2</v>
      </c>
      <c r="O4026" s="24">
        <v>118</v>
      </c>
      <c r="P4026" s="33">
        <f t="shared" si="82"/>
        <v>35.200000000000003</v>
      </c>
      <c r="Q4026" s="4">
        <v>26.3</v>
      </c>
      <c r="R4026" s="24"/>
      <c r="S4026" s="4"/>
    </row>
    <row r="4027" spans="4:22" x14ac:dyDescent="0.2">
      <c r="D4027" s="22" t="s">
        <v>590</v>
      </c>
      <c r="E4027" s="24" t="s">
        <v>24</v>
      </c>
      <c r="F4027" s="24"/>
      <c r="G4027" s="24"/>
      <c r="H4027" s="24"/>
      <c r="I4027" s="5"/>
      <c r="J4027" s="5"/>
      <c r="K4027" s="48"/>
      <c r="L4027" s="34">
        <v>97</v>
      </c>
      <c r="M4027" s="24">
        <v>97</v>
      </c>
      <c r="N4027" s="24">
        <v>70</v>
      </c>
      <c r="O4027" s="24">
        <v>123</v>
      </c>
      <c r="P4027" s="33">
        <f t="shared" si="82"/>
        <v>24.8</v>
      </c>
      <c r="Q4027" s="4">
        <v>27</v>
      </c>
      <c r="R4027" s="24"/>
      <c r="S4027" s="4"/>
    </row>
    <row r="4028" spans="4:22" x14ac:dyDescent="0.2">
      <c r="D4028" s="22" t="s">
        <v>602</v>
      </c>
      <c r="E4028" s="24" t="s">
        <v>492</v>
      </c>
      <c r="F4028" s="24"/>
      <c r="G4028" s="24"/>
      <c r="H4028" s="24"/>
      <c r="I4028" s="5"/>
      <c r="J4028" s="5"/>
      <c r="K4028" s="48"/>
      <c r="L4028" s="34">
        <v>113</v>
      </c>
      <c r="M4028" s="24">
        <v>107</v>
      </c>
      <c r="N4028" s="24">
        <v>69.2</v>
      </c>
      <c r="O4028" s="24">
        <v>118</v>
      </c>
      <c r="P4028" s="33">
        <f t="shared" si="82"/>
        <v>36.200000000000003</v>
      </c>
      <c r="Q4028" s="4">
        <v>27.6</v>
      </c>
      <c r="R4028" s="24"/>
      <c r="S4028" s="4"/>
    </row>
    <row r="4029" spans="4:22" x14ac:dyDescent="0.2">
      <c r="D4029" s="22" t="s">
        <v>606</v>
      </c>
      <c r="E4029" s="24" t="s">
        <v>185</v>
      </c>
      <c r="F4029" s="24"/>
      <c r="G4029" s="24"/>
      <c r="H4029" s="24"/>
      <c r="I4029" s="5"/>
      <c r="J4029" s="5"/>
      <c r="K4029" s="48"/>
      <c r="L4029" s="34">
        <v>105</v>
      </c>
      <c r="M4029" s="24">
        <v>105</v>
      </c>
      <c r="N4029" s="24">
        <v>69</v>
      </c>
      <c r="O4029" s="24">
        <v>123</v>
      </c>
      <c r="P4029" s="33">
        <f t="shared" si="82"/>
        <v>33.1</v>
      </c>
      <c r="Q4029" s="4">
        <v>28.5</v>
      </c>
      <c r="R4029" s="24"/>
      <c r="S4029" s="4"/>
    </row>
    <row r="4030" spans="4:22" x14ac:dyDescent="0.2">
      <c r="D4030" s="22" t="s">
        <v>609</v>
      </c>
      <c r="E4030" s="24" t="s">
        <v>23</v>
      </c>
      <c r="F4030" s="24"/>
      <c r="G4030" s="24"/>
      <c r="H4030" s="24"/>
      <c r="I4030" s="5"/>
      <c r="J4030" s="5"/>
      <c r="K4030" s="29"/>
      <c r="L4030" s="18">
        <v>109</v>
      </c>
      <c r="M4030" s="24">
        <v>106</v>
      </c>
      <c r="N4030" s="24">
        <v>68.900000000000006</v>
      </c>
      <c r="O4030" s="24">
        <v>120</v>
      </c>
      <c r="P4030" s="33">
        <f t="shared" si="82"/>
        <v>34.9</v>
      </c>
      <c r="Q4030" s="4">
        <v>28.5</v>
      </c>
      <c r="R4030" s="24"/>
      <c r="S4030" s="4"/>
    </row>
    <row r="4031" spans="4:22" x14ac:dyDescent="0.2">
      <c r="D4031" s="22" t="s">
        <v>613</v>
      </c>
      <c r="E4031" s="24" t="s">
        <v>26</v>
      </c>
      <c r="F4031" s="24"/>
      <c r="G4031" s="24"/>
      <c r="H4031" s="24"/>
      <c r="I4031" s="5"/>
      <c r="J4031" s="5"/>
      <c r="L4031" s="34">
        <v>99</v>
      </c>
      <c r="M4031" s="24">
        <v>99</v>
      </c>
      <c r="N4031" s="24">
        <v>70.2</v>
      </c>
      <c r="O4031" s="24">
        <v>128</v>
      </c>
      <c r="P4031" s="33">
        <f t="shared" si="82"/>
        <v>25.4</v>
      </c>
      <c r="Q4031" s="4">
        <v>29</v>
      </c>
      <c r="R4031" s="24"/>
      <c r="S4031" s="4"/>
      <c r="T4031" s="24"/>
      <c r="U4031" s="24"/>
      <c r="V4031" s="24"/>
    </row>
    <row r="4032" spans="4:22" x14ac:dyDescent="0.2">
      <c r="D4032" s="22" t="s">
        <v>618</v>
      </c>
      <c r="E4032" s="24" t="s">
        <v>23</v>
      </c>
      <c r="F4032" s="24"/>
      <c r="G4032" s="24"/>
      <c r="H4032" s="24"/>
      <c r="I4032" s="5"/>
      <c r="J4032" s="5"/>
      <c r="L4032" s="34">
        <v>102</v>
      </c>
      <c r="M4032" s="24">
        <v>102</v>
      </c>
      <c r="N4032" s="24">
        <v>68.900000000000006</v>
      </c>
      <c r="O4032" s="24">
        <v>120</v>
      </c>
      <c r="P4032" s="33">
        <f t="shared" si="82"/>
        <v>31.2</v>
      </c>
      <c r="Q4032" s="4">
        <v>29.4</v>
      </c>
      <c r="R4032" s="24"/>
      <c r="S4032" s="4"/>
    </row>
    <row r="4033" spans="1:22" x14ac:dyDescent="0.2">
      <c r="D4033" s="22" t="s">
        <v>644</v>
      </c>
      <c r="E4033" s="24" t="s">
        <v>492</v>
      </c>
      <c r="F4033" s="24"/>
      <c r="G4033" s="24"/>
      <c r="H4033" s="24"/>
      <c r="I4033" s="5"/>
      <c r="J4033" s="5"/>
      <c r="L4033" s="34">
        <v>96</v>
      </c>
      <c r="M4033" s="24">
        <v>95</v>
      </c>
      <c r="N4033" s="24">
        <v>69.2</v>
      </c>
      <c r="O4033" s="24">
        <v>118</v>
      </c>
      <c r="P4033" s="33">
        <f t="shared" si="82"/>
        <v>24.7</v>
      </c>
      <c r="Q4033" s="4">
        <v>29.5</v>
      </c>
      <c r="R4033" s="24"/>
      <c r="S4033" s="4"/>
      <c r="T4033" s="24"/>
      <c r="U4033" s="24"/>
      <c r="V4033" s="24"/>
    </row>
    <row r="4034" spans="1:22" x14ac:dyDescent="0.2">
      <c r="D4034" s="22" t="s">
        <v>648</v>
      </c>
      <c r="E4034" s="24" t="s">
        <v>24</v>
      </c>
      <c r="F4034" s="24"/>
      <c r="G4034" s="24"/>
      <c r="H4034" s="24"/>
      <c r="I4034" s="5"/>
      <c r="J4034" s="5"/>
      <c r="L4034" s="36">
        <v>101</v>
      </c>
      <c r="M4034" s="24">
        <v>100</v>
      </c>
      <c r="N4034" s="24">
        <v>70</v>
      </c>
      <c r="O4034" s="24">
        <v>123</v>
      </c>
      <c r="P4034" s="33">
        <f t="shared" si="82"/>
        <v>27.6</v>
      </c>
      <c r="Q4034" s="4">
        <v>30.7</v>
      </c>
      <c r="R4034" s="24"/>
      <c r="S4034" s="4"/>
      <c r="T4034" s="24"/>
      <c r="U4034" s="24"/>
      <c r="V4034" s="24"/>
    </row>
    <row r="4035" spans="1:22" x14ac:dyDescent="0.2">
      <c r="D4035" s="22" t="s">
        <v>661</v>
      </c>
      <c r="E4035" s="24" t="s">
        <v>24</v>
      </c>
      <c r="F4035" s="24"/>
      <c r="G4035" s="24"/>
      <c r="H4035" s="24"/>
      <c r="I4035" s="5"/>
      <c r="J4035" s="5"/>
      <c r="L4035" s="36">
        <v>93</v>
      </c>
      <c r="M4035" s="24">
        <v>92</v>
      </c>
      <c r="N4035" s="24">
        <v>70</v>
      </c>
      <c r="O4035" s="24">
        <v>123</v>
      </c>
      <c r="P4035" s="33">
        <f t="shared" si="82"/>
        <v>20.2</v>
      </c>
      <c r="Q4035" s="4">
        <v>31.4</v>
      </c>
      <c r="R4035" s="24"/>
      <c r="S4035" s="4"/>
      <c r="T4035" s="24"/>
      <c r="U4035" s="24"/>
    </row>
    <row r="4036" spans="1:22" x14ac:dyDescent="0.2">
      <c r="D4036" s="22" t="s">
        <v>671</v>
      </c>
      <c r="E4036" s="24" t="s">
        <v>26</v>
      </c>
      <c r="F4036" s="24"/>
      <c r="G4036" s="24"/>
      <c r="H4036" s="24"/>
      <c r="I4036" s="5"/>
      <c r="J4036" s="5"/>
      <c r="L4036" s="34">
        <v>98</v>
      </c>
      <c r="M4036" s="24">
        <v>98</v>
      </c>
      <c r="N4036" s="24">
        <v>70.2</v>
      </c>
      <c r="O4036" s="24">
        <v>128</v>
      </c>
      <c r="P4036" s="33">
        <f t="shared" si="82"/>
        <v>24.5</v>
      </c>
      <c r="Q4036" s="4">
        <v>32.200000000000003</v>
      </c>
      <c r="R4036" s="24"/>
      <c r="S4036" s="4"/>
      <c r="T4036" s="24"/>
      <c r="U4036" s="24"/>
    </row>
    <row r="4037" spans="1:22" x14ac:dyDescent="0.2">
      <c r="D4037" s="22" t="s">
        <v>678</v>
      </c>
      <c r="E4037" s="24" t="s">
        <v>24</v>
      </c>
      <c r="F4037" s="24"/>
      <c r="G4037" s="24"/>
      <c r="H4037" s="24"/>
      <c r="I4037" s="5"/>
      <c r="J4037" s="5"/>
      <c r="K4037" s="29"/>
      <c r="L4037" s="34">
        <v>94</v>
      </c>
      <c r="M4037" s="24">
        <v>94</v>
      </c>
      <c r="N4037" s="24">
        <v>70</v>
      </c>
      <c r="O4037" s="24">
        <v>123</v>
      </c>
      <c r="P4037" s="33">
        <f t="shared" si="82"/>
        <v>22</v>
      </c>
      <c r="Q4037" s="4">
        <v>32.4</v>
      </c>
      <c r="R4037" s="24"/>
      <c r="S4037" s="4"/>
      <c r="T4037" s="24"/>
      <c r="U4037" s="24"/>
    </row>
    <row r="4038" spans="1:22" x14ac:dyDescent="0.2">
      <c r="D4038" s="22" t="s">
        <v>681</v>
      </c>
      <c r="E4038" s="24" t="s">
        <v>492</v>
      </c>
      <c r="F4038" s="24"/>
      <c r="G4038" s="24"/>
      <c r="H4038" s="24"/>
      <c r="I4038" s="5"/>
      <c r="J4038" s="5"/>
      <c r="L4038" s="34">
        <v>102</v>
      </c>
      <c r="M4038" s="24">
        <v>102</v>
      </c>
      <c r="N4038" s="24">
        <v>69.2</v>
      </c>
      <c r="O4038" s="24">
        <v>118</v>
      </c>
      <c r="P4038" s="33">
        <f t="shared" si="82"/>
        <v>31.4</v>
      </c>
      <c r="Q4038" s="4">
        <v>34.200000000000003</v>
      </c>
      <c r="R4038" s="24"/>
      <c r="S4038" s="4"/>
      <c r="T4038" s="24"/>
      <c r="U4038" s="24"/>
    </row>
    <row r="4039" spans="1:22" x14ac:dyDescent="0.2">
      <c r="A4039">
        <v>1</v>
      </c>
      <c r="B4039">
        <v>1</v>
      </c>
      <c r="C4039">
        <v>1</v>
      </c>
      <c r="D4039" s="22" t="s">
        <v>853</v>
      </c>
      <c r="E4039" s="24" t="s">
        <v>23</v>
      </c>
      <c r="F4039" s="24">
        <v>105</v>
      </c>
      <c r="G4039" s="24">
        <v>105</v>
      </c>
      <c r="H4039" s="24">
        <v>80</v>
      </c>
      <c r="I4039" s="5">
        <v>-15.85</v>
      </c>
      <c r="J4039" s="5"/>
      <c r="K4039" s="48"/>
      <c r="L4039" s="34">
        <v>105</v>
      </c>
      <c r="M4039" s="24">
        <v>105</v>
      </c>
      <c r="N4039" s="24">
        <v>68.900000000000006</v>
      </c>
      <c r="O4039" s="24">
        <v>126</v>
      </c>
      <c r="P4039" s="33">
        <f t="shared" si="82"/>
        <v>32.4</v>
      </c>
      <c r="Q4039" s="4"/>
      <c r="R4039" s="24"/>
      <c r="S4039" s="4"/>
      <c r="T4039" s="24" t="s">
        <v>375</v>
      </c>
      <c r="U4039" s="24" t="s">
        <v>342</v>
      </c>
      <c r="V4039" s="24" t="s">
        <v>397</v>
      </c>
    </row>
    <row r="4040" spans="1:22" x14ac:dyDescent="0.2">
      <c r="A4040">
        <v>2</v>
      </c>
      <c r="B4040">
        <v>2</v>
      </c>
      <c r="C4040">
        <v>2</v>
      </c>
      <c r="D4040" s="22" t="s">
        <v>865</v>
      </c>
      <c r="E4040" s="24" t="s">
        <v>24</v>
      </c>
      <c r="F4040" s="24">
        <v>97</v>
      </c>
      <c r="G4040" s="24">
        <v>97</v>
      </c>
      <c r="H4040" s="24">
        <v>73</v>
      </c>
      <c r="I4040" s="5">
        <v>-16.5</v>
      </c>
      <c r="J4040" s="5"/>
      <c r="K4040" s="48"/>
      <c r="L4040" s="34">
        <v>97</v>
      </c>
      <c r="M4040" s="24">
        <v>97</v>
      </c>
      <c r="N4040" s="24">
        <v>70</v>
      </c>
      <c r="O4040" s="24">
        <v>123</v>
      </c>
      <c r="P4040" s="33">
        <f t="shared" si="82"/>
        <v>24.8</v>
      </c>
      <c r="Q4040" s="4"/>
      <c r="R4040" s="24"/>
      <c r="S4040" s="4"/>
      <c r="T4040" s="24" t="s">
        <v>346</v>
      </c>
      <c r="U4040" s="24" t="s">
        <v>353</v>
      </c>
    </row>
    <row r="4041" spans="1:22" x14ac:dyDescent="0.2">
      <c r="A4041">
        <v>3</v>
      </c>
      <c r="B4041">
        <v>3</v>
      </c>
      <c r="C4041">
        <v>3</v>
      </c>
      <c r="D4041" s="22" t="s">
        <v>880</v>
      </c>
      <c r="E4041" s="24" t="s">
        <v>26</v>
      </c>
      <c r="F4041" s="24">
        <v>109</v>
      </c>
      <c r="G4041" s="24">
        <v>103</v>
      </c>
      <c r="H4041" s="24">
        <v>84</v>
      </c>
      <c r="I4041" s="5">
        <v>-22</v>
      </c>
      <c r="J4041" s="5"/>
      <c r="K4041" s="29" t="s">
        <v>888</v>
      </c>
      <c r="L4041" s="18">
        <v>109</v>
      </c>
      <c r="M4041" s="24">
        <v>103</v>
      </c>
      <c r="N4041" s="24">
        <v>70.2</v>
      </c>
      <c r="O4041" s="24">
        <v>128</v>
      </c>
      <c r="P4041" s="33">
        <f t="shared" si="82"/>
        <v>29</v>
      </c>
      <c r="Q4041" s="4"/>
      <c r="R4041" s="24"/>
      <c r="S4041" s="4"/>
      <c r="T4041" s="24" t="s">
        <v>370</v>
      </c>
      <c r="U4041" s="24" t="s">
        <v>382</v>
      </c>
    </row>
    <row r="4042" spans="1:22" x14ac:dyDescent="0.2">
      <c r="A4042">
        <v>4</v>
      </c>
      <c r="B4042">
        <v>4</v>
      </c>
      <c r="C4042">
        <v>4</v>
      </c>
      <c r="D4042" s="22" t="s">
        <v>892</v>
      </c>
      <c r="E4042" s="24" t="s">
        <v>492</v>
      </c>
      <c r="F4042" s="24">
        <v>101</v>
      </c>
      <c r="G4042" s="24">
        <v>100</v>
      </c>
      <c r="H4042" s="24">
        <v>77</v>
      </c>
      <c r="I4042" s="5">
        <v>-17.7</v>
      </c>
      <c r="J4042" s="5"/>
      <c r="L4042" s="34">
        <v>101</v>
      </c>
      <c r="M4042" s="24">
        <v>100</v>
      </c>
      <c r="N4042" s="24">
        <v>69.2</v>
      </c>
      <c r="O4042" s="24">
        <v>118</v>
      </c>
      <c r="P4042" s="33">
        <f t="shared" si="82"/>
        <v>29.5</v>
      </c>
      <c r="Q4042" s="4"/>
      <c r="R4042" s="24"/>
      <c r="S4042" s="4"/>
      <c r="T4042" s="24" t="s">
        <v>343</v>
      </c>
      <c r="U4042" s="24" t="s">
        <v>706</v>
      </c>
    </row>
    <row r="4043" spans="1:22" x14ac:dyDescent="0.2">
      <c r="A4043">
        <v>5</v>
      </c>
      <c r="B4043">
        <v>5</v>
      </c>
      <c r="C4043">
        <v>5</v>
      </c>
      <c r="D4043" s="22" t="s">
        <v>906</v>
      </c>
      <c r="E4043" s="24" t="s">
        <v>23</v>
      </c>
      <c r="F4043" s="24">
        <v>117</v>
      </c>
      <c r="G4043" s="24">
        <v>107</v>
      </c>
      <c r="H4043" s="24">
        <v>91</v>
      </c>
      <c r="I4043" s="5">
        <v>-3</v>
      </c>
      <c r="J4043" s="5"/>
      <c r="K4043" s="13" t="s">
        <v>916</v>
      </c>
      <c r="L4043" s="34">
        <v>117</v>
      </c>
      <c r="M4043" s="24">
        <v>107</v>
      </c>
      <c r="N4043" s="24">
        <v>68.900000000000006</v>
      </c>
      <c r="O4043" s="24">
        <v>126</v>
      </c>
      <c r="P4043" s="33">
        <f t="shared" si="82"/>
        <v>34.200000000000003</v>
      </c>
      <c r="Q4043" s="4"/>
      <c r="R4043" s="24"/>
      <c r="S4043" s="4"/>
      <c r="T4043" s="24" t="s">
        <v>387</v>
      </c>
      <c r="U4043" s="24" t="s">
        <v>380</v>
      </c>
      <c r="V4043" t="s">
        <v>356</v>
      </c>
    </row>
    <row r="4044" spans="1:22" x14ac:dyDescent="0.2">
      <c r="A4044">
        <v>6</v>
      </c>
      <c r="B4044">
        <v>6</v>
      </c>
      <c r="C4044">
        <v>6</v>
      </c>
      <c r="D4044" s="22" t="s">
        <v>926</v>
      </c>
      <c r="E4044" s="24" t="s">
        <v>24</v>
      </c>
      <c r="F4044" s="24">
        <v>102</v>
      </c>
      <c r="G4044" s="24">
        <v>102</v>
      </c>
      <c r="H4044" s="24">
        <v>77</v>
      </c>
      <c r="I4044" s="5">
        <v>-21.15</v>
      </c>
      <c r="J4044" s="5"/>
      <c r="L4044" s="34">
        <v>102</v>
      </c>
      <c r="M4044" s="24">
        <v>102</v>
      </c>
      <c r="N4044" s="24">
        <v>70</v>
      </c>
      <c r="O4044" s="24">
        <v>123</v>
      </c>
      <c r="P4044" s="33">
        <f t="shared" si="82"/>
        <v>29.4</v>
      </c>
      <c r="Q4044" s="4"/>
      <c r="R4044" s="24"/>
      <c r="S4044" s="4"/>
      <c r="T4044" s="24" t="s">
        <v>401</v>
      </c>
      <c r="U4044" s="24" t="s">
        <v>434</v>
      </c>
      <c r="V4044" s="24" t="s">
        <v>721</v>
      </c>
    </row>
    <row r="4045" spans="1:22" x14ac:dyDescent="0.2">
      <c r="A4045">
        <v>7</v>
      </c>
      <c r="B4045">
        <v>7</v>
      </c>
      <c r="C4045">
        <v>7</v>
      </c>
      <c r="D4045" s="22" t="s">
        <v>977</v>
      </c>
      <c r="E4045" s="24" t="s">
        <v>185</v>
      </c>
      <c r="F4045" s="24">
        <v>97</v>
      </c>
      <c r="G4045" s="24">
        <v>97</v>
      </c>
      <c r="H4045" s="24">
        <v>71</v>
      </c>
      <c r="I4045" s="5">
        <v>56.75</v>
      </c>
      <c r="J4045" s="5"/>
      <c r="K4045" s="48" t="s">
        <v>1012</v>
      </c>
      <c r="L4045" s="22">
        <v>97</v>
      </c>
      <c r="M4045" s="24">
        <v>97</v>
      </c>
      <c r="N4045" s="24">
        <v>69</v>
      </c>
      <c r="O4045" s="24">
        <v>123</v>
      </c>
      <c r="P4045" s="33">
        <f t="shared" ref="P4045:P4052" si="83">ROUND(((M4045-N4045)*113/O4045),1)</f>
        <v>25.7</v>
      </c>
      <c r="Q4045" s="4"/>
      <c r="R4045" s="24"/>
      <c r="S4045" s="4"/>
      <c r="T4045" s="24" t="s">
        <v>968</v>
      </c>
      <c r="U4045" s="24" t="s">
        <v>441</v>
      </c>
      <c r="V4045" t="s">
        <v>784</v>
      </c>
    </row>
    <row r="4046" spans="1:22" x14ac:dyDescent="0.2">
      <c r="A4046">
        <v>8</v>
      </c>
      <c r="B4046">
        <v>8</v>
      </c>
      <c r="C4046">
        <v>8</v>
      </c>
      <c r="D4046" s="22" t="s">
        <v>1026</v>
      </c>
      <c r="E4046" s="24" t="s">
        <v>492</v>
      </c>
      <c r="F4046" s="24">
        <v>99</v>
      </c>
      <c r="G4046" s="24">
        <v>99</v>
      </c>
      <c r="H4046" s="24">
        <v>74</v>
      </c>
      <c r="I4046" s="5">
        <v>-6.75</v>
      </c>
      <c r="J4046" s="5"/>
      <c r="L4046" s="36">
        <v>99</v>
      </c>
      <c r="M4046" s="24">
        <v>99</v>
      </c>
      <c r="N4046" s="24">
        <v>69.2</v>
      </c>
      <c r="O4046" s="24">
        <v>118</v>
      </c>
      <c r="P4046" s="33">
        <f t="shared" si="83"/>
        <v>28.5</v>
      </c>
      <c r="Q4046" s="4"/>
      <c r="R4046" s="24"/>
      <c r="S4046" s="4"/>
      <c r="T4046" s="24" t="s">
        <v>350</v>
      </c>
      <c r="U4046" s="24" t="s">
        <v>562</v>
      </c>
      <c r="V4046" s="24"/>
    </row>
    <row r="4047" spans="1:22" x14ac:dyDescent="0.2">
      <c r="A4047">
        <v>9</v>
      </c>
      <c r="B4047">
        <v>9</v>
      </c>
      <c r="C4047">
        <v>9</v>
      </c>
      <c r="D4047" s="22" t="s">
        <v>1043</v>
      </c>
      <c r="E4047" s="24" t="s">
        <v>26</v>
      </c>
      <c r="F4047" s="24">
        <v>100</v>
      </c>
      <c r="G4047" s="24">
        <v>100</v>
      </c>
      <c r="H4047" s="24">
        <v>73</v>
      </c>
      <c r="I4047" s="5">
        <v>-16</v>
      </c>
      <c r="J4047" s="5"/>
      <c r="L4047" s="34">
        <v>100</v>
      </c>
      <c r="M4047" s="24">
        <v>100</v>
      </c>
      <c r="N4047" s="24">
        <v>70.2</v>
      </c>
      <c r="O4047" s="24">
        <v>128</v>
      </c>
      <c r="P4047" s="33">
        <f t="shared" si="83"/>
        <v>26.3</v>
      </c>
      <c r="Q4047" s="4"/>
      <c r="R4047" s="24"/>
      <c r="S4047" s="4"/>
      <c r="T4047" s="24" t="s">
        <v>344</v>
      </c>
      <c r="U4047" s="24" t="s">
        <v>745</v>
      </c>
      <c r="V4047" s="24" t="s">
        <v>373</v>
      </c>
    </row>
    <row r="4048" spans="1:22" x14ac:dyDescent="0.2">
      <c r="A4048">
        <v>10</v>
      </c>
      <c r="B4048">
        <v>10</v>
      </c>
      <c r="C4048">
        <v>10</v>
      </c>
      <c r="D4048" s="22" t="s">
        <v>1069</v>
      </c>
      <c r="E4048" s="24" t="s">
        <v>23</v>
      </c>
      <c r="F4048" s="24">
        <v>99</v>
      </c>
      <c r="G4048" s="24">
        <v>99</v>
      </c>
      <c r="H4048" s="24">
        <v>72</v>
      </c>
      <c r="I4048" s="5">
        <v>-15.5</v>
      </c>
      <c r="J4048" s="5"/>
      <c r="K4048" s="29" t="s">
        <v>1073</v>
      </c>
      <c r="L4048" s="34">
        <v>99</v>
      </c>
      <c r="M4048" s="24">
        <v>99</v>
      </c>
      <c r="N4048" s="24">
        <v>68.900000000000006</v>
      </c>
      <c r="O4048" s="24">
        <v>126</v>
      </c>
      <c r="P4048" s="33">
        <f t="shared" si="83"/>
        <v>27</v>
      </c>
      <c r="Q4048" s="32"/>
      <c r="R4048" s="24"/>
      <c r="S4048" s="4"/>
      <c r="T4048" s="24" t="s">
        <v>378</v>
      </c>
      <c r="U4048" s="24" t="s">
        <v>1062</v>
      </c>
      <c r="V4048" s="24" t="s">
        <v>345</v>
      </c>
    </row>
    <row r="4049" spans="1:22" x14ac:dyDescent="0.2">
      <c r="A4049">
        <v>11</v>
      </c>
      <c r="B4049">
        <v>11</v>
      </c>
      <c r="C4049">
        <v>11</v>
      </c>
      <c r="D4049" s="22" t="s">
        <v>1118</v>
      </c>
      <c r="E4049" s="24" t="s">
        <v>26</v>
      </c>
      <c r="F4049" s="24">
        <v>108</v>
      </c>
      <c r="G4049" s="24">
        <v>105</v>
      </c>
      <c r="H4049" s="24">
        <v>81</v>
      </c>
      <c r="I4049" s="5">
        <v>-20</v>
      </c>
      <c r="J4049" s="5"/>
      <c r="L4049" s="34">
        <v>108</v>
      </c>
      <c r="M4049" s="24">
        <v>105</v>
      </c>
      <c r="N4049" s="24">
        <v>70.2</v>
      </c>
      <c r="O4049" s="24">
        <v>128</v>
      </c>
      <c r="P4049" s="33">
        <f t="shared" si="83"/>
        <v>30.7</v>
      </c>
      <c r="Q4049" s="4"/>
      <c r="R4049" s="24"/>
      <c r="S4049" s="4"/>
      <c r="T4049" s="24" t="s">
        <v>377</v>
      </c>
      <c r="U4049" s="24" t="s">
        <v>744</v>
      </c>
    </row>
    <row r="4050" spans="1:22" x14ac:dyDescent="0.2">
      <c r="A4050">
        <v>12</v>
      </c>
      <c r="B4050">
        <v>12</v>
      </c>
      <c r="C4050">
        <v>12</v>
      </c>
      <c r="D4050" s="22" t="s">
        <v>1143</v>
      </c>
      <c r="E4050" s="24" t="s">
        <v>492</v>
      </c>
      <c r="F4050" s="24">
        <v>99</v>
      </c>
      <c r="G4050" s="24">
        <v>99</v>
      </c>
      <c r="H4050" s="24">
        <v>74</v>
      </c>
      <c r="I4050" s="5">
        <v>-25</v>
      </c>
      <c r="J4050" s="5"/>
      <c r="K4050" s="29"/>
      <c r="L4050" s="36">
        <v>99</v>
      </c>
      <c r="M4050" s="24">
        <v>99</v>
      </c>
      <c r="N4050" s="24">
        <v>69.2</v>
      </c>
      <c r="O4050" s="24">
        <v>118</v>
      </c>
      <c r="P4050" s="33">
        <f t="shared" si="83"/>
        <v>28.5</v>
      </c>
      <c r="Q4050" s="4"/>
      <c r="R4050" s="24"/>
      <c r="S4050" s="4"/>
      <c r="T4050" s="24" t="s">
        <v>742</v>
      </c>
      <c r="U4050" s="24" t="s">
        <v>699</v>
      </c>
      <c r="V4050" t="s">
        <v>782</v>
      </c>
    </row>
    <row r="4051" spans="1:22" x14ac:dyDescent="0.2">
      <c r="A4051">
        <v>13</v>
      </c>
      <c r="B4051">
        <v>13</v>
      </c>
      <c r="C4051">
        <v>13</v>
      </c>
      <c r="D4051" s="22" t="s">
        <v>1191</v>
      </c>
      <c r="E4051" s="24" t="s">
        <v>26</v>
      </c>
      <c r="F4051" s="24">
        <v>93</v>
      </c>
      <c r="G4051" s="24">
        <v>93</v>
      </c>
      <c r="H4051" s="24">
        <v>66</v>
      </c>
      <c r="I4051" s="5">
        <v>49.65</v>
      </c>
      <c r="J4051" s="4">
        <v>4</v>
      </c>
      <c r="K4051" s="13" t="s">
        <v>104</v>
      </c>
      <c r="L4051" s="36">
        <v>93</v>
      </c>
      <c r="M4051" s="24">
        <v>93</v>
      </c>
      <c r="N4051" s="24">
        <v>70.2</v>
      </c>
      <c r="O4051" s="24">
        <v>128</v>
      </c>
      <c r="P4051" s="33">
        <f t="shared" si="83"/>
        <v>20.100000000000001</v>
      </c>
      <c r="Q4051" s="24"/>
      <c r="R4051" s="24"/>
      <c r="S4051" s="4"/>
      <c r="T4051" s="24" t="s">
        <v>385</v>
      </c>
      <c r="U4051" s="24" t="s">
        <v>861</v>
      </c>
    </row>
    <row r="4052" spans="1:22" x14ac:dyDescent="0.2">
      <c r="A4052">
        <v>14</v>
      </c>
      <c r="B4052">
        <v>14</v>
      </c>
      <c r="C4052">
        <v>14</v>
      </c>
      <c r="D4052" s="22" t="s">
        <v>1234</v>
      </c>
      <c r="E4052" s="24" t="s">
        <v>24</v>
      </c>
      <c r="F4052" s="24">
        <v>106</v>
      </c>
      <c r="G4052" s="24">
        <v>105</v>
      </c>
      <c r="H4052" s="24">
        <v>81</v>
      </c>
      <c r="I4052" s="5">
        <v>-22</v>
      </c>
      <c r="J4052" s="4"/>
      <c r="K4052" s="13" t="s">
        <v>1242</v>
      </c>
      <c r="L4052" s="36">
        <v>106</v>
      </c>
      <c r="M4052" s="24">
        <v>105</v>
      </c>
      <c r="N4052" s="24">
        <v>70</v>
      </c>
      <c r="O4052" s="24">
        <v>123</v>
      </c>
      <c r="P4052" s="33">
        <f t="shared" si="83"/>
        <v>32.200000000000003</v>
      </c>
      <c r="Q4052" s="24"/>
      <c r="R4052" s="24"/>
      <c r="S4052" s="4"/>
      <c r="T4052" s="24" t="s">
        <v>465</v>
      </c>
      <c r="U4052" s="24" t="s">
        <v>860</v>
      </c>
      <c r="V4052" t="s">
        <v>720</v>
      </c>
    </row>
    <row r="4053" spans="1:22" x14ac:dyDescent="0.2">
      <c r="D4053" s="22"/>
      <c r="E4053" s="24"/>
      <c r="F4053" s="24"/>
      <c r="G4053" s="24"/>
      <c r="H4053" s="24"/>
      <c r="I4053" s="5"/>
      <c r="J4053" s="5"/>
      <c r="L4053" s="22"/>
      <c r="M4053" s="24"/>
      <c r="N4053" s="24"/>
      <c r="O4053" s="24"/>
      <c r="P4053" s="32"/>
      <c r="Q4053" s="24"/>
      <c r="R4053" s="24"/>
      <c r="S4053" s="4"/>
      <c r="T4053" s="24"/>
      <c r="U4053" s="24"/>
      <c r="V4053" s="24"/>
    </row>
    <row r="4054" spans="1:22" x14ac:dyDescent="0.2">
      <c r="D4054" s="22"/>
      <c r="E4054" s="24"/>
      <c r="F4054" s="24"/>
      <c r="G4054" s="24"/>
      <c r="H4054" s="24"/>
      <c r="I4054" s="5"/>
      <c r="J4054" s="5"/>
      <c r="L4054" s="35"/>
      <c r="M4054" s="24"/>
      <c r="N4054" s="24"/>
      <c r="O4054" s="24"/>
      <c r="P4054" s="32"/>
      <c r="Q4054" s="24"/>
      <c r="R4054" s="24"/>
      <c r="S4054" s="4"/>
      <c r="T4054" s="24"/>
      <c r="U4054" s="24"/>
    </row>
    <row r="4055" spans="1:22" x14ac:dyDescent="0.2">
      <c r="D4055" s="22"/>
      <c r="E4055" s="24"/>
      <c r="F4055" s="24"/>
      <c r="G4055" s="24"/>
      <c r="H4055" s="24"/>
      <c r="I4055" s="5"/>
      <c r="J4055" s="4"/>
      <c r="L4055" s="36"/>
      <c r="M4055" s="24"/>
      <c r="N4055" s="24"/>
      <c r="O4055" s="24"/>
      <c r="P4055" s="32"/>
      <c r="Q4055" s="24"/>
      <c r="R4055" s="24"/>
      <c r="S4055" s="4"/>
      <c r="T4055" s="24"/>
      <c r="U4055" s="24"/>
    </row>
    <row r="4056" spans="1:22" x14ac:dyDescent="0.2">
      <c r="D4056" s="22"/>
      <c r="E4056" s="24"/>
      <c r="F4056" s="24"/>
      <c r="G4056" s="24"/>
      <c r="H4056" s="24"/>
      <c r="I4056" s="5"/>
      <c r="J4056" s="5"/>
      <c r="L4056" s="36"/>
      <c r="M4056" s="24"/>
      <c r="N4056" s="24"/>
      <c r="O4056" s="24"/>
      <c r="P4056" s="33"/>
      <c r="Q4056" s="24"/>
      <c r="R4056" s="24"/>
      <c r="S4056" s="4"/>
      <c r="T4056" s="24"/>
      <c r="U4056" s="24"/>
    </row>
    <row r="4057" spans="1:22" x14ac:dyDescent="0.2">
      <c r="D4057" s="22"/>
      <c r="E4057" s="24"/>
      <c r="F4057" s="24"/>
      <c r="G4057" s="24"/>
      <c r="H4057" s="24"/>
      <c r="I4057" s="5"/>
      <c r="J4057" s="5"/>
      <c r="L4057" s="36"/>
      <c r="M4057" s="24"/>
      <c r="N4057" s="24"/>
      <c r="O4057" s="24"/>
      <c r="P4057" s="33"/>
      <c r="Q4057" s="24"/>
      <c r="R4057" s="24"/>
      <c r="S4057" s="4"/>
      <c r="T4057" s="24"/>
      <c r="U4057" s="24"/>
    </row>
    <row r="4058" spans="1:22" x14ac:dyDescent="0.2">
      <c r="D4058" s="22"/>
      <c r="E4058" s="24"/>
      <c r="F4058" s="24"/>
      <c r="G4058" s="24"/>
      <c r="H4058" s="24"/>
      <c r="I4058" s="5"/>
      <c r="J4058" s="5"/>
      <c r="L4058" s="18"/>
      <c r="M4058" s="24"/>
      <c r="N4058" s="24"/>
      <c r="O4058" s="24"/>
      <c r="P4058" s="33"/>
      <c r="R4058" s="24"/>
      <c r="S4058" s="4"/>
      <c r="T4058" s="24"/>
      <c r="U4058" s="24"/>
    </row>
    <row r="4059" spans="1:22" x14ac:dyDescent="0.2">
      <c r="D4059" s="22"/>
      <c r="E4059" s="24"/>
      <c r="F4059" s="24"/>
      <c r="G4059" s="24"/>
      <c r="H4059" s="24"/>
      <c r="I4059" s="5"/>
      <c r="J4059" s="5"/>
      <c r="L4059" s="18"/>
      <c r="M4059" s="24"/>
      <c r="N4059" s="24"/>
      <c r="O4059" s="24"/>
      <c r="P4059" s="33"/>
      <c r="R4059" s="24"/>
      <c r="S4059" s="4"/>
      <c r="T4059" s="24"/>
      <c r="U4059" s="24"/>
    </row>
    <row r="4060" spans="1:22" x14ac:dyDescent="0.2">
      <c r="D4060" s="22"/>
      <c r="E4060" s="24"/>
      <c r="F4060" s="24"/>
      <c r="G4060" s="24"/>
      <c r="H4060" s="24"/>
      <c r="I4060" s="5"/>
      <c r="J4060" s="5"/>
      <c r="L4060" s="18"/>
      <c r="M4060" s="24"/>
      <c r="N4060" s="24"/>
      <c r="O4060" s="24"/>
      <c r="P4060" s="33"/>
      <c r="R4060" s="24"/>
      <c r="S4060" s="4"/>
      <c r="T4060" s="24"/>
      <c r="U4060" s="24"/>
      <c r="V4060" s="24"/>
    </row>
    <row r="4061" spans="1:22" x14ac:dyDescent="0.2">
      <c r="D4061" s="22"/>
      <c r="E4061" s="24"/>
      <c r="F4061" s="24"/>
      <c r="G4061" s="24"/>
      <c r="H4061" s="24"/>
      <c r="I4061" s="5"/>
      <c r="J4061" s="5"/>
      <c r="K4061" s="29"/>
      <c r="L4061" s="18"/>
      <c r="M4061" s="24"/>
      <c r="N4061" s="24"/>
      <c r="O4061" s="24"/>
      <c r="P4061" s="33"/>
      <c r="R4061" s="24"/>
      <c r="S4061" s="4"/>
      <c r="T4061" s="24"/>
    </row>
    <row r="4062" spans="1:22" x14ac:dyDescent="0.2">
      <c r="D4062" s="22"/>
      <c r="E4062" s="24"/>
      <c r="F4062" s="24"/>
      <c r="G4062" s="24"/>
      <c r="H4062" s="24"/>
      <c r="I4062" s="5"/>
      <c r="J4062" s="5"/>
      <c r="L4062" s="18"/>
      <c r="M4062" s="24"/>
      <c r="N4062" s="24"/>
      <c r="O4062" s="24"/>
      <c r="P4062" s="33"/>
      <c r="R4062" s="24"/>
      <c r="S4062" s="4"/>
      <c r="T4062" s="24"/>
    </row>
    <row r="4063" spans="1:22" x14ac:dyDescent="0.2">
      <c r="D4063" s="22"/>
      <c r="E4063" s="24"/>
      <c r="F4063" s="24"/>
      <c r="G4063" s="24"/>
      <c r="H4063" s="24"/>
      <c r="I4063" s="5"/>
      <c r="J4063" s="5"/>
      <c r="L4063" s="18"/>
      <c r="M4063" s="24"/>
      <c r="N4063" s="24"/>
      <c r="O4063" s="24"/>
      <c r="P4063" s="33"/>
      <c r="R4063" s="24"/>
      <c r="S4063" s="4"/>
      <c r="T4063" s="24"/>
    </row>
    <row r="4064" spans="1:22" x14ac:dyDescent="0.2">
      <c r="D4064" s="22"/>
      <c r="E4064" s="24"/>
      <c r="F4064" s="24"/>
      <c r="G4064" s="24"/>
      <c r="H4064" s="24"/>
      <c r="I4064" s="5"/>
      <c r="J4064" s="4"/>
      <c r="L4064" s="18"/>
      <c r="M4064" s="24"/>
      <c r="N4064" s="24"/>
      <c r="O4064" s="24"/>
      <c r="P4064" s="33"/>
      <c r="R4064" s="24"/>
      <c r="S4064" s="4"/>
      <c r="T4064" s="24"/>
    </row>
    <row r="4065" spans="4:20" x14ac:dyDescent="0.2">
      <c r="D4065" s="22"/>
      <c r="E4065" s="24"/>
      <c r="F4065" s="24"/>
      <c r="G4065" s="24"/>
      <c r="H4065" s="24"/>
      <c r="I4065" s="5"/>
      <c r="J4065" s="5"/>
      <c r="L4065" s="18"/>
      <c r="M4065" s="24"/>
      <c r="N4065" s="24"/>
      <c r="O4065" s="24"/>
      <c r="P4065" s="33"/>
      <c r="R4065" s="24"/>
      <c r="S4065" s="4"/>
      <c r="T4065" s="24"/>
    </row>
    <row r="4066" spans="4:20" x14ac:dyDescent="0.2">
      <c r="D4066" s="22"/>
      <c r="E4066" s="24"/>
      <c r="F4066" s="24"/>
      <c r="G4066" s="24"/>
      <c r="H4066" s="24"/>
      <c r="I4066" s="5"/>
      <c r="J4066" s="5"/>
      <c r="L4066" s="18"/>
      <c r="M4066" s="24"/>
      <c r="N4066" s="24"/>
      <c r="O4066" s="24"/>
      <c r="P4066" s="33"/>
      <c r="R4066" s="24"/>
      <c r="S4066" s="4"/>
      <c r="T4066" s="24"/>
    </row>
    <row r="4067" spans="4:20" x14ac:dyDescent="0.2">
      <c r="D4067" s="22"/>
      <c r="E4067" s="24"/>
      <c r="F4067" s="24"/>
      <c r="G4067" s="24"/>
      <c r="H4067" s="24"/>
      <c r="I4067" s="5"/>
      <c r="J4067" s="5"/>
      <c r="L4067" s="18"/>
      <c r="M4067" s="24"/>
      <c r="N4067" s="24"/>
      <c r="O4067" s="24"/>
      <c r="P4067" s="33"/>
      <c r="R4067" s="24"/>
      <c r="S4067" s="4"/>
      <c r="T4067" s="24"/>
    </row>
    <row r="4068" spans="4:20" x14ac:dyDescent="0.2">
      <c r="D4068" s="22"/>
      <c r="E4068" s="24"/>
      <c r="F4068" s="24"/>
      <c r="G4068" s="24"/>
      <c r="H4068" s="24"/>
      <c r="I4068" s="5"/>
      <c r="J4068" s="5"/>
      <c r="L4068" s="18"/>
      <c r="M4068" s="24"/>
      <c r="N4068" s="24"/>
      <c r="O4068" s="24"/>
      <c r="P4068" s="33"/>
      <c r="R4068" s="24"/>
      <c r="S4068" s="4"/>
      <c r="T4068" s="24"/>
    </row>
    <row r="4069" spans="4:20" x14ac:dyDescent="0.2">
      <c r="D4069" s="22"/>
      <c r="E4069" s="24"/>
      <c r="F4069" s="24"/>
      <c r="G4069" s="24"/>
      <c r="H4069" s="24"/>
      <c r="I4069" s="5"/>
      <c r="J4069" s="5"/>
      <c r="K4069" s="29"/>
      <c r="L4069" s="18"/>
      <c r="M4069" s="24"/>
      <c r="N4069" s="24"/>
      <c r="O4069" s="24"/>
      <c r="P4069" s="33"/>
      <c r="R4069" s="24"/>
      <c r="S4069" s="4"/>
      <c r="T4069" s="24"/>
    </row>
    <row r="4070" spans="4:20" x14ac:dyDescent="0.2">
      <c r="D4070" s="22"/>
      <c r="E4070" s="24"/>
      <c r="F4070" s="24"/>
      <c r="G4070" s="24"/>
      <c r="H4070" s="24"/>
      <c r="I4070" s="5"/>
      <c r="J4070" s="5"/>
      <c r="K4070" s="46"/>
      <c r="L4070" s="18"/>
      <c r="M4070" s="24"/>
      <c r="N4070" s="24"/>
      <c r="O4070" s="24"/>
      <c r="P4070" s="33"/>
      <c r="R4070" s="24"/>
      <c r="S4070" s="4"/>
      <c r="T4070" s="24"/>
    </row>
    <row r="4071" spans="4:20" x14ac:dyDescent="0.2">
      <c r="D4071" s="22"/>
      <c r="E4071" s="24"/>
      <c r="F4071" s="24"/>
      <c r="G4071" s="24"/>
      <c r="H4071" s="24"/>
      <c r="I4071" s="5"/>
      <c r="J4071" s="4"/>
      <c r="K4071" s="29"/>
      <c r="L4071" s="18"/>
      <c r="M4071" s="24"/>
      <c r="N4071" s="24"/>
      <c r="O4071" s="24"/>
      <c r="P4071" s="33"/>
      <c r="R4071" s="24"/>
      <c r="S4071" s="4"/>
      <c r="T4071" s="24"/>
    </row>
    <row r="4072" spans="4:20" x14ac:dyDescent="0.2">
      <c r="D4072" s="22"/>
      <c r="E4072" s="24"/>
      <c r="F4072" s="24"/>
      <c r="G4072" s="24"/>
      <c r="H4072" s="24"/>
      <c r="I4072" s="5"/>
      <c r="J4072" s="5"/>
      <c r="L4072" s="18"/>
      <c r="M4072" s="24"/>
      <c r="N4072" s="24"/>
      <c r="O4072" s="24"/>
      <c r="P4072" s="33"/>
      <c r="R4072" s="24"/>
      <c r="S4072" s="4"/>
      <c r="T4072" s="24"/>
    </row>
    <row r="4073" spans="4:20" x14ac:dyDescent="0.2">
      <c r="D4073" s="31"/>
      <c r="E4073" s="24"/>
      <c r="F4073" s="24"/>
      <c r="G4073" s="24"/>
      <c r="H4073" s="24"/>
      <c r="I4073" s="5"/>
      <c r="J4073" s="5"/>
      <c r="L4073" s="34"/>
      <c r="M4073" s="24"/>
      <c r="N4073" s="24"/>
      <c r="O4073" s="24"/>
      <c r="P4073" s="33"/>
      <c r="R4073" s="24"/>
      <c r="S4073" s="4"/>
      <c r="T4073" s="24"/>
    </row>
    <row r="4074" spans="4:20" x14ac:dyDescent="0.2">
      <c r="D4074" s="22"/>
      <c r="E4074" s="24"/>
      <c r="F4074" s="24"/>
      <c r="G4074" s="24"/>
      <c r="H4074" s="24"/>
      <c r="I4074" s="5"/>
      <c r="J4074" s="5"/>
      <c r="K4074" s="48"/>
      <c r="L4074" s="24"/>
      <c r="M4074" s="24"/>
      <c r="N4074" s="24"/>
      <c r="O4074" s="24"/>
      <c r="P4074" s="33"/>
      <c r="R4074" s="24"/>
      <c r="S4074" s="4"/>
      <c r="T4074" s="24"/>
    </row>
    <row r="4075" spans="4:20" x14ac:dyDescent="0.2">
      <c r="D4075" s="22"/>
      <c r="E4075" s="24"/>
      <c r="F4075" s="24"/>
      <c r="G4075" s="24"/>
      <c r="H4075" s="24"/>
      <c r="I4075" s="5"/>
      <c r="J4075" s="5"/>
      <c r="K4075" s="48"/>
      <c r="L4075" s="34"/>
      <c r="M4075" s="24"/>
      <c r="N4075" s="24"/>
      <c r="O4075" s="24"/>
      <c r="P4075" s="33"/>
      <c r="R4075" s="24"/>
      <c r="S4075" s="4"/>
      <c r="T4075" s="24"/>
    </row>
    <row r="4076" spans="4:20" x14ac:dyDescent="0.2">
      <c r="D4076" s="22"/>
      <c r="E4076" s="24"/>
      <c r="F4076" s="24"/>
      <c r="G4076" s="24"/>
      <c r="H4076" s="24"/>
      <c r="I4076" s="5"/>
      <c r="J4076" s="5"/>
      <c r="L4076" s="24"/>
      <c r="M4076" s="24"/>
      <c r="N4076" s="24"/>
      <c r="O4076" s="24"/>
      <c r="P4076" s="33"/>
      <c r="R4076" s="24"/>
      <c r="S4076" s="4"/>
      <c r="T4076" s="24"/>
    </row>
    <row r="4077" spans="4:20" x14ac:dyDescent="0.2">
      <c r="D4077" s="22"/>
      <c r="E4077" s="24"/>
      <c r="F4077" s="24"/>
      <c r="G4077" s="24"/>
      <c r="H4077" s="24"/>
      <c r="I4077" s="5"/>
      <c r="J4077" s="5"/>
      <c r="K4077" s="48"/>
      <c r="L4077" s="34"/>
      <c r="M4077" s="24"/>
      <c r="N4077" s="24"/>
      <c r="O4077" s="24"/>
      <c r="P4077" s="33"/>
      <c r="R4077" s="24"/>
      <c r="S4077" s="4"/>
      <c r="T4077" s="24"/>
    </row>
    <row r="4078" spans="4:20" x14ac:dyDescent="0.2">
      <c r="D4078" s="22"/>
      <c r="E4078" s="24"/>
      <c r="F4078" s="24"/>
      <c r="G4078" s="24"/>
      <c r="H4078" s="24"/>
      <c r="I4078" s="5"/>
      <c r="J4078" s="4"/>
      <c r="L4078" s="18"/>
      <c r="M4078" s="24"/>
      <c r="N4078" s="24"/>
      <c r="O4078" s="24"/>
      <c r="P4078" s="33"/>
      <c r="R4078" s="24"/>
      <c r="S4078" s="4"/>
      <c r="T4078" s="24"/>
    </row>
    <row r="4079" spans="4:20" x14ac:dyDescent="0.2">
      <c r="D4079" s="22"/>
      <c r="E4079" s="24"/>
      <c r="F4079" s="24"/>
      <c r="G4079" s="24"/>
      <c r="H4079" s="24"/>
      <c r="I4079" s="5"/>
      <c r="J4079" s="5"/>
      <c r="L4079" s="18"/>
      <c r="M4079" s="24"/>
      <c r="N4079" s="24"/>
      <c r="O4079" s="24"/>
      <c r="P4079" s="33"/>
      <c r="R4079" s="24"/>
      <c r="S4079" s="4"/>
      <c r="T4079" s="24"/>
    </row>
    <row r="4080" spans="4:20" x14ac:dyDescent="0.2">
      <c r="D4080" s="22"/>
      <c r="E4080" s="24"/>
      <c r="F4080" s="24"/>
      <c r="G4080" s="24"/>
      <c r="H4080" s="24"/>
      <c r="I4080" s="5"/>
      <c r="J4080" s="5"/>
      <c r="L4080" s="18"/>
      <c r="M4080" s="24"/>
      <c r="N4080" s="24"/>
      <c r="O4080" s="24"/>
      <c r="P4080" s="33"/>
      <c r="R4080" s="24"/>
      <c r="S4080" s="4"/>
      <c r="T4080" s="24"/>
    </row>
    <row r="4081" spans="4:21" x14ac:dyDescent="0.2">
      <c r="D4081" s="22"/>
      <c r="E4081" s="24"/>
      <c r="F4081" s="24"/>
      <c r="G4081" s="24"/>
      <c r="H4081" s="24"/>
      <c r="I4081" s="5"/>
      <c r="J4081" s="5"/>
      <c r="L4081" s="18"/>
      <c r="M4081" s="24"/>
      <c r="N4081" s="24"/>
      <c r="O4081" s="24"/>
      <c r="P4081" s="33"/>
      <c r="R4081" s="24"/>
      <c r="S4081" s="4"/>
      <c r="T4081" s="24"/>
    </row>
    <row r="4082" spans="4:21" x14ac:dyDescent="0.2">
      <c r="D4082" s="22"/>
      <c r="E4082" s="24"/>
      <c r="F4082" s="24"/>
      <c r="G4082" s="24"/>
      <c r="H4082" s="24"/>
      <c r="I4082" s="5"/>
      <c r="J4082" s="5"/>
      <c r="L4082" s="18"/>
      <c r="M4082" s="24"/>
      <c r="N4082" s="24"/>
      <c r="O4082" s="24"/>
      <c r="P4082" s="33"/>
      <c r="R4082" s="24"/>
      <c r="S4082" s="4"/>
      <c r="T4082" s="24"/>
    </row>
    <row r="4083" spans="4:21" x14ac:dyDescent="0.2">
      <c r="D4083" s="22"/>
      <c r="E4083" s="24"/>
      <c r="F4083" s="24"/>
      <c r="G4083" s="24"/>
      <c r="H4083" s="24"/>
      <c r="I4083" s="5"/>
      <c r="J4083" s="5"/>
      <c r="L4083" s="18"/>
      <c r="M4083" s="24"/>
      <c r="N4083" s="24"/>
      <c r="O4083" s="24"/>
      <c r="P4083" s="33"/>
      <c r="R4083" s="24"/>
      <c r="S4083" s="4"/>
      <c r="T4083" s="24"/>
    </row>
    <row r="4084" spans="4:21" x14ac:dyDescent="0.2">
      <c r="D4084" s="22"/>
      <c r="E4084" s="24"/>
      <c r="F4084" s="24"/>
      <c r="G4084" s="24"/>
      <c r="H4084" s="24"/>
      <c r="I4084" s="5"/>
      <c r="J4084" s="5"/>
      <c r="L4084" s="18"/>
      <c r="M4084" s="24"/>
      <c r="N4084" s="24"/>
      <c r="O4084" s="24"/>
      <c r="P4084" s="33"/>
      <c r="R4084" s="24"/>
      <c r="S4084" s="4"/>
      <c r="T4084" s="24"/>
    </row>
    <row r="4085" spans="4:21" x14ac:dyDescent="0.2">
      <c r="D4085" s="22"/>
      <c r="E4085" s="24"/>
      <c r="F4085" s="24"/>
      <c r="G4085" s="24"/>
      <c r="H4085" s="24"/>
      <c r="I4085" s="5"/>
      <c r="J4085" s="5"/>
      <c r="L4085" s="18"/>
      <c r="M4085" s="24"/>
      <c r="N4085" s="24"/>
      <c r="O4085" s="24"/>
      <c r="P4085" s="33"/>
      <c r="R4085" s="24"/>
      <c r="S4085" s="4"/>
    </row>
    <row r="4086" spans="4:21" x14ac:dyDescent="0.2">
      <c r="D4086" s="22"/>
      <c r="E4086" s="24"/>
      <c r="F4086" s="24"/>
      <c r="G4086" s="24"/>
      <c r="H4086" s="24"/>
      <c r="I4086" s="5"/>
      <c r="J4086" s="5"/>
      <c r="L4086" s="18"/>
      <c r="M4086" s="24"/>
      <c r="N4086" s="24"/>
      <c r="O4086" s="24"/>
      <c r="P4086" s="33"/>
      <c r="R4086" s="24"/>
      <c r="S4086" s="4"/>
      <c r="T4086" s="24"/>
      <c r="U4086" s="24"/>
    </row>
    <row r="4087" spans="4:21" x14ac:dyDescent="0.2">
      <c r="D4087" s="22"/>
      <c r="E4087" s="24"/>
      <c r="F4087" s="24"/>
      <c r="G4087" s="24"/>
      <c r="H4087" s="24"/>
      <c r="I4087" s="5"/>
      <c r="J4087" s="4"/>
      <c r="K4087" s="29"/>
      <c r="L4087" s="18"/>
      <c r="M4087" s="24"/>
      <c r="N4087" s="24"/>
      <c r="O4087" s="24"/>
      <c r="P4087" s="33"/>
      <c r="R4087" s="24"/>
      <c r="S4087" s="4"/>
      <c r="T4087" s="24"/>
    </row>
    <row r="4088" spans="4:21" x14ac:dyDescent="0.2">
      <c r="D4088" s="22"/>
      <c r="E4088" s="24"/>
      <c r="F4088" s="24"/>
      <c r="G4088" s="24"/>
      <c r="H4088" s="24"/>
      <c r="I4088" s="5"/>
      <c r="J4088" s="5"/>
      <c r="L4088" s="18"/>
      <c r="M4088" s="24"/>
      <c r="N4088" s="24"/>
      <c r="O4088" s="24"/>
      <c r="P4088" s="33"/>
      <c r="R4088" s="24"/>
      <c r="S4088" s="4"/>
      <c r="T4088" s="24"/>
      <c r="U4088" s="24"/>
    </row>
    <row r="4089" spans="4:21" x14ac:dyDescent="0.2">
      <c r="D4089" s="22"/>
      <c r="E4089" s="24"/>
      <c r="F4089" s="24"/>
      <c r="G4089" s="24"/>
      <c r="H4089" s="24"/>
      <c r="I4089" s="5"/>
      <c r="J4089" s="5"/>
      <c r="L4089" s="18"/>
      <c r="M4089" s="24"/>
      <c r="N4089" s="24"/>
      <c r="O4089" s="24"/>
      <c r="P4089" s="33"/>
      <c r="R4089" s="24"/>
      <c r="S4089" s="4"/>
    </row>
    <row r="4090" spans="4:21" x14ac:dyDescent="0.2">
      <c r="D4090" s="22"/>
      <c r="E4090" s="24"/>
      <c r="F4090" s="24"/>
      <c r="G4090" s="24"/>
      <c r="H4090" s="24"/>
      <c r="I4090" s="5"/>
      <c r="J4090" s="5"/>
      <c r="L4090" s="18"/>
      <c r="M4090" s="24"/>
      <c r="N4090" s="24"/>
      <c r="O4090" s="24"/>
      <c r="P4090" s="33"/>
      <c r="R4090" s="24"/>
      <c r="S4090" s="4"/>
    </row>
    <row r="4091" spans="4:21" x14ac:dyDescent="0.2">
      <c r="D4091" s="22"/>
      <c r="E4091" s="24"/>
      <c r="F4091" s="24"/>
      <c r="G4091" s="24"/>
      <c r="H4091" s="24"/>
      <c r="I4091" s="5"/>
      <c r="J4091" s="5"/>
      <c r="L4091" s="18"/>
      <c r="M4091" s="24"/>
      <c r="N4091" s="24"/>
      <c r="O4091" s="24"/>
      <c r="P4091" s="33"/>
      <c r="R4091" s="24"/>
      <c r="S4091" s="4"/>
    </row>
    <row r="4092" spans="4:21" x14ac:dyDescent="0.2">
      <c r="D4092" s="22"/>
      <c r="E4092" s="24"/>
      <c r="F4092" s="24"/>
      <c r="G4092" s="24"/>
      <c r="H4092" s="24"/>
      <c r="I4092" s="5"/>
      <c r="J4092" s="5"/>
      <c r="L4092" s="18"/>
      <c r="M4092" s="24"/>
      <c r="N4092" s="24"/>
      <c r="O4092" s="24"/>
      <c r="P4092" s="33"/>
      <c r="R4092" s="24"/>
      <c r="S4092" s="4"/>
    </row>
    <row r="4093" spans="4:21" x14ac:dyDescent="0.2">
      <c r="D4093" s="22"/>
      <c r="E4093" s="24"/>
      <c r="F4093" s="24"/>
      <c r="G4093" s="24"/>
      <c r="H4093" s="24"/>
      <c r="I4093" s="5"/>
      <c r="J4093" s="5"/>
      <c r="L4093" s="18"/>
      <c r="M4093" s="24"/>
      <c r="N4093" s="24"/>
      <c r="O4093" s="24"/>
      <c r="P4093" s="33"/>
      <c r="R4093" s="24"/>
      <c r="S4093" s="4"/>
    </row>
    <row r="4094" spans="4:21" x14ac:dyDescent="0.2">
      <c r="D4094" s="22"/>
      <c r="E4094" s="24"/>
      <c r="F4094" s="24"/>
      <c r="G4094" s="24"/>
      <c r="H4094" s="24"/>
      <c r="I4094" s="5"/>
      <c r="J4094" s="5"/>
      <c r="K4094" s="29"/>
      <c r="L4094" s="18"/>
      <c r="M4094" s="24"/>
      <c r="N4094" s="24"/>
      <c r="O4094" s="24"/>
      <c r="P4094" s="33"/>
      <c r="R4094" s="24"/>
      <c r="S4094" s="4"/>
    </row>
    <row r="4095" spans="4:21" x14ac:dyDescent="0.2">
      <c r="D4095" s="22"/>
      <c r="E4095" s="24"/>
      <c r="F4095" s="24"/>
      <c r="G4095" s="24"/>
      <c r="H4095" s="24"/>
      <c r="I4095" s="69"/>
      <c r="J4095" s="4"/>
      <c r="K4095" s="29"/>
      <c r="L4095" s="18"/>
      <c r="P4095" s="33"/>
      <c r="R4095" s="24"/>
      <c r="S4095" s="4"/>
    </row>
    <row r="4096" spans="4:21" x14ac:dyDescent="0.2">
      <c r="D4096" s="22"/>
      <c r="E4096" s="24"/>
      <c r="F4096" s="24"/>
      <c r="G4096" s="24"/>
      <c r="H4096" s="24"/>
      <c r="I4096" s="5"/>
      <c r="J4096" s="5"/>
      <c r="L4096" s="18"/>
      <c r="P4096" s="33"/>
      <c r="R4096" s="24"/>
      <c r="S4096" s="4"/>
    </row>
    <row r="4097" spans="1:19" x14ac:dyDescent="0.2">
      <c r="D4097" s="22"/>
      <c r="E4097" s="24"/>
      <c r="F4097" s="24"/>
      <c r="G4097" s="24"/>
      <c r="H4097" s="24"/>
      <c r="I4097" s="5"/>
      <c r="J4097" s="5"/>
      <c r="L4097" s="18"/>
      <c r="P4097" s="33"/>
      <c r="R4097" s="24"/>
      <c r="S4097" s="4"/>
    </row>
    <row r="4098" spans="1:19" x14ac:dyDescent="0.2">
      <c r="D4098" s="22"/>
      <c r="E4098" s="24"/>
      <c r="F4098" s="24"/>
      <c r="G4098" s="24"/>
      <c r="H4098" s="24"/>
      <c r="I4098" s="5"/>
      <c r="J4098" s="5"/>
      <c r="L4098" s="34"/>
      <c r="M4098" s="24"/>
      <c r="N4098" s="24"/>
      <c r="O4098" s="24"/>
      <c r="P4098" s="33"/>
      <c r="R4098" s="24"/>
      <c r="S4098" s="4"/>
    </row>
    <row r="4099" spans="1:19" x14ac:dyDescent="0.2">
      <c r="D4099" s="22"/>
      <c r="E4099" s="24"/>
      <c r="F4099" s="24"/>
      <c r="G4099" s="24"/>
      <c r="H4099" s="24"/>
      <c r="I4099" s="5"/>
      <c r="J4099" s="5"/>
      <c r="L4099" s="34"/>
      <c r="M4099" s="24"/>
      <c r="N4099" s="24"/>
      <c r="O4099" s="24"/>
      <c r="P4099" s="33"/>
      <c r="R4099" s="24"/>
      <c r="S4099" s="4"/>
    </row>
    <row r="4100" spans="1:19" x14ac:dyDescent="0.2">
      <c r="D4100" s="22"/>
      <c r="E4100" s="24"/>
      <c r="F4100" s="24"/>
      <c r="G4100" s="24"/>
      <c r="H4100" s="24"/>
      <c r="I4100" s="5"/>
      <c r="J4100" s="5"/>
      <c r="L4100" s="34"/>
      <c r="M4100" s="24"/>
      <c r="P4100" s="33"/>
      <c r="R4100" s="24"/>
      <c r="S4100" s="4"/>
    </row>
    <row r="4101" spans="1:19" x14ac:dyDescent="0.2">
      <c r="D4101" s="22"/>
      <c r="E4101" s="24"/>
      <c r="F4101" s="24"/>
      <c r="G4101" s="24"/>
      <c r="H4101" s="24"/>
      <c r="I4101" s="5"/>
      <c r="J4101" s="5"/>
      <c r="L4101" s="18"/>
      <c r="P4101" s="33"/>
      <c r="R4101" s="24"/>
      <c r="S4101" s="4"/>
    </row>
    <row r="4102" spans="1:19" x14ac:dyDescent="0.2">
      <c r="D4102" s="22"/>
      <c r="E4102" s="24"/>
      <c r="F4102" s="24"/>
      <c r="G4102" s="24"/>
      <c r="H4102" s="24"/>
      <c r="I4102" s="5"/>
      <c r="J4102" s="5"/>
      <c r="L4102" s="18"/>
      <c r="P4102" s="33"/>
      <c r="R4102" s="24"/>
      <c r="S4102" s="4"/>
    </row>
    <row r="4103" spans="1:19" x14ac:dyDescent="0.2">
      <c r="D4103" s="22"/>
      <c r="E4103" s="24"/>
      <c r="F4103" s="24"/>
      <c r="G4103" s="24"/>
      <c r="H4103" s="24"/>
      <c r="I4103" s="5"/>
      <c r="J4103" s="5"/>
      <c r="L4103" s="18"/>
      <c r="P4103" s="33"/>
      <c r="R4103" s="24"/>
      <c r="S4103" s="4"/>
    </row>
    <row r="4104" spans="1:19" x14ac:dyDescent="0.2">
      <c r="D4104" s="22"/>
      <c r="E4104" s="24"/>
      <c r="F4104" s="24"/>
      <c r="G4104" s="24"/>
      <c r="H4104" s="24"/>
      <c r="I4104" s="5"/>
      <c r="J4104" s="5"/>
      <c r="L4104" s="18"/>
      <c r="P4104" s="33"/>
      <c r="R4104" s="24"/>
      <c r="S4104" s="4"/>
    </row>
    <row r="4105" spans="1:19" x14ac:dyDescent="0.2">
      <c r="D4105" s="22"/>
      <c r="E4105" s="24"/>
      <c r="F4105" s="24"/>
      <c r="G4105" s="24"/>
      <c r="I4105" s="5"/>
      <c r="J4105" s="5"/>
      <c r="R4105" s="24"/>
      <c r="S4105" s="4"/>
    </row>
    <row r="4106" spans="1:19" x14ac:dyDescent="0.2">
      <c r="D4106" s="22"/>
      <c r="E4106" s="24"/>
      <c r="F4106" s="24"/>
      <c r="G4106" s="24"/>
      <c r="H4106" s="24"/>
      <c r="I4106" s="5"/>
      <c r="J4106" s="5"/>
      <c r="L4106" s="18"/>
      <c r="P4106" s="33"/>
      <c r="R4106" s="24"/>
      <c r="S4106" s="4"/>
    </row>
    <row r="4107" spans="1:19" x14ac:dyDescent="0.2">
      <c r="D4107" s="22"/>
      <c r="E4107" s="24"/>
      <c r="F4107" s="24"/>
      <c r="G4107" s="24"/>
      <c r="H4107" s="24"/>
      <c r="I4107" s="5"/>
      <c r="J4107" s="5"/>
      <c r="L4107" s="18"/>
      <c r="P4107" s="33"/>
      <c r="R4107" s="24"/>
      <c r="S4107" s="4"/>
    </row>
    <row r="4108" spans="1:19" x14ac:dyDescent="0.2">
      <c r="D4108" s="22"/>
      <c r="E4108" s="24"/>
      <c r="F4108" s="24"/>
      <c r="G4108" s="24"/>
      <c r="H4108" s="24"/>
      <c r="I4108" s="5"/>
      <c r="J4108" s="5"/>
      <c r="L4108" s="18"/>
      <c r="P4108" s="4"/>
      <c r="Q4108" s="4"/>
      <c r="R4108" s="24"/>
      <c r="S4108">
        <f>SUM(S4014:S4107)</f>
        <v>0</v>
      </c>
    </row>
    <row r="4109" spans="1:19" x14ac:dyDescent="0.2">
      <c r="D4109" s="22"/>
      <c r="E4109" s="24"/>
      <c r="F4109" s="24"/>
      <c r="G4109" s="24"/>
      <c r="H4109" s="24"/>
      <c r="I4109" s="5"/>
      <c r="J4109" s="5"/>
      <c r="L4109" s="18"/>
      <c r="P4109" s="4"/>
      <c r="R4109" s="24"/>
      <c r="S4109" s="4"/>
    </row>
    <row r="4110" spans="1:19" x14ac:dyDescent="0.2">
      <c r="A4110">
        <f>COUNT(A4019:A4109)</f>
        <v>14</v>
      </c>
      <c r="B4110">
        <f>COUNT(B4019:B4109)</f>
        <v>14</v>
      </c>
      <c r="C4110">
        <f>COUNT(C4019:C4109)</f>
        <v>14</v>
      </c>
      <c r="F4110">
        <f>AVERAGE(F4019:F4109)</f>
        <v>102.28571428571429</v>
      </c>
      <c r="G4110">
        <f>AVERAGE(G4019:G4109)</f>
        <v>100.78571428571429</v>
      </c>
      <c r="H4110">
        <f>AVERAGE(H4019:H4109)</f>
        <v>76.714285714285708</v>
      </c>
      <c r="I4110" s="5">
        <f>SUM(I4016:I4109)</f>
        <v>-122.04999999999998</v>
      </c>
      <c r="J4110" s="4">
        <f>SUM(J4016:J4109)</f>
        <v>4</v>
      </c>
      <c r="P4110" s="4">
        <f>SUM(Q4019:Q4028)</f>
        <v>242.9</v>
      </c>
      <c r="Q4110" s="4">
        <f>(P4110*0.096)-0.05</f>
        <v>23.2684</v>
      </c>
    </row>
    <row r="4111" spans="1:19" x14ac:dyDescent="0.2">
      <c r="D4111" s="23"/>
      <c r="E4111" s="24"/>
      <c r="F4111" s="24"/>
      <c r="G4111" s="24"/>
      <c r="H4111" s="24"/>
      <c r="I4111" s="5"/>
      <c r="J4111" s="5"/>
      <c r="K4111" s="29"/>
      <c r="L4111" s="18"/>
      <c r="M4111" s="24"/>
      <c r="N4111" s="24"/>
      <c r="O4111" s="24"/>
      <c r="P4111" s="33"/>
      <c r="Q4111" s="4"/>
    </row>
    <row r="4112" spans="1:19" x14ac:dyDescent="0.2">
      <c r="D4112" s="23"/>
      <c r="E4112" s="24"/>
      <c r="F4112" s="24"/>
      <c r="G4112" s="24"/>
      <c r="H4112" s="24"/>
      <c r="I4112" s="5"/>
      <c r="J4112" s="5"/>
      <c r="L4112" s="18"/>
      <c r="M4112" s="24"/>
      <c r="N4112" s="24"/>
      <c r="O4112" s="24"/>
      <c r="P4112" s="33"/>
      <c r="Q4112" s="4"/>
    </row>
    <row r="4113" spans="4:17" x14ac:dyDescent="0.2">
      <c r="D4113" s="23"/>
      <c r="E4113" s="24"/>
      <c r="F4113" s="24"/>
      <c r="G4113" s="24"/>
      <c r="H4113" s="24"/>
      <c r="I4113" s="5"/>
      <c r="J4113" s="5"/>
      <c r="L4113" s="18"/>
      <c r="M4113" s="24"/>
      <c r="N4113" s="24"/>
      <c r="O4113" s="24"/>
      <c r="P4113" s="33"/>
      <c r="Q4113" s="4"/>
    </row>
    <row r="4114" spans="4:17" x14ac:dyDescent="0.2">
      <c r="D4114" s="23"/>
      <c r="E4114" s="24"/>
      <c r="F4114" s="24"/>
      <c r="G4114" s="24"/>
      <c r="H4114" s="24"/>
      <c r="I4114" s="5"/>
      <c r="J4114" s="5"/>
      <c r="L4114" s="18"/>
      <c r="M4114" s="24"/>
      <c r="N4114" s="24"/>
      <c r="O4114" s="24"/>
      <c r="P4114" s="33"/>
      <c r="Q4114" s="4"/>
    </row>
    <row r="4115" spans="4:17" x14ac:dyDescent="0.2">
      <c r="D4115" s="23"/>
      <c r="E4115" s="24"/>
      <c r="F4115" s="24"/>
      <c r="G4115" s="24"/>
      <c r="H4115" s="24"/>
      <c r="I4115" s="5"/>
      <c r="J4115" s="5"/>
      <c r="L4115" s="18"/>
      <c r="M4115" s="24"/>
      <c r="N4115" s="24"/>
      <c r="O4115" s="24"/>
      <c r="P4115" s="33"/>
      <c r="Q4115" s="4"/>
    </row>
    <row r="4116" spans="4:17" x14ac:dyDescent="0.2">
      <c r="D4116" s="23"/>
      <c r="E4116" s="24"/>
      <c r="F4116" s="24"/>
      <c r="G4116" s="24"/>
      <c r="H4116" s="24"/>
      <c r="I4116" s="5"/>
      <c r="J4116" s="5"/>
      <c r="L4116" s="18"/>
      <c r="M4116" s="24"/>
      <c r="N4116" s="24"/>
      <c r="O4116" s="24"/>
      <c r="P4116" s="33"/>
      <c r="Q4116" s="4"/>
    </row>
    <row r="4117" spans="4:17" x14ac:dyDescent="0.2">
      <c r="D4117" s="23"/>
      <c r="E4117" s="24"/>
      <c r="F4117" s="24"/>
      <c r="G4117" s="24"/>
      <c r="H4117" s="24"/>
      <c r="I4117" s="5"/>
      <c r="J4117" s="5"/>
      <c r="L4117" s="18"/>
      <c r="M4117" s="24"/>
      <c r="N4117" s="24"/>
      <c r="O4117" s="24"/>
      <c r="P4117" s="33"/>
      <c r="Q4117" s="4"/>
    </row>
    <row r="4118" spans="4:17" x14ac:dyDescent="0.2">
      <c r="D4118" s="23"/>
      <c r="E4118" s="24"/>
      <c r="F4118" s="24"/>
      <c r="G4118" s="24"/>
      <c r="H4118" s="24"/>
      <c r="I4118" s="5"/>
      <c r="J4118" s="5"/>
      <c r="L4118" s="18"/>
      <c r="M4118" s="24"/>
      <c r="N4118" s="24"/>
      <c r="O4118" s="24"/>
      <c r="P4118" s="33"/>
      <c r="Q4118" s="4"/>
    </row>
    <row r="4119" spans="4:17" x14ac:dyDescent="0.2">
      <c r="D4119" s="23"/>
      <c r="E4119" s="24"/>
      <c r="F4119" s="24"/>
      <c r="G4119" s="24"/>
      <c r="H4119" s="24"/>
      <c r="I4119" s="5"/>
      <c r="J4119" s="5"/>
      <c r="L4119" s="34"/>
      <c r="M4119" s="24"/>
      <c r="N4119" s="24"/>
      <c r="O4119" s="24"/>
      <c r="P4119" s="4"/>
      <c r="Q4119" s="4"/>
    </row>
    <row r="4120" spans="4:17" x14ac:dyDescent="0.2">
      <c r="D4120" s="23"/>
      <c r="E4120" s="24"/>
      <c r="F4120" s="24"/>
      <c r="G4120" s="24"/>
      <c r="H4120" s="24"/>
      <c r="I4120" s="5"/>
      <c r="J4120" s="5"/>
      <c r="L4120" s="34"/>
      <c r="M4120" s="24"/>
      <c r="N4120" s="24"/>
      <c r="O4120" s="24"/>
      <c r="P4120" s="4"/>
      <c r="Q4120" s="4"/>
    </row>
    <row r="4121" spans="4:17" x14ac:dyDescent="0.2">
      <c r="D4121" s="23"/>
      <c r="E4121" s="24"/>
      <c r="F4121" s="24"/>
      <c r="G4121" s="24"/>
      <c r="H4121" s="24"/>
      <c r="I4121" s="5"/>
      <c r="J4121" s="5"/>
      <c r="L4121" s="22"/>
      <c r="M4121" s="24"/>
      <c r="N4121" s="24"/>
      <c r="O4121" s="24"/>
      <c r="P4121" s="33"/>
      <c r="Q4121" s="24"/>
    </row>
    <row r="4122" spans="4:17" x14ac:dyDescent="0.2">
      <c r="D4122" s="23"/>
      <c r="E4122" s="24"/>
      <c r="F4122" s="24"/>
      <c r="G4122" s="24"/>
      <c r="H4122" s="24"/>
      <c r="I4122" s="5"/>
      <c r="J4122" s="5"/>
      <c r="L4122" s="36"/>
      <c r="M4122" s="24"/>
      <c r="N4122" s="24"/>
      <c r="O4122" s="24"/>
      <c r="P4122" s="4"/>
      <c r="Q4122" s="24"/>
    </row>
    <row r="4123" spans="4:17" x14ac:dyDescent="0.2">
      <c r="D4123" s="23"/>
      <c r="E4123" s="24"/>
      <c r="F4123" s="24"/>
      <c r="G4123" s="24"/>
      <c r="H4123" s="24"/>
      <c r="I4123" s="5"/>
      <c r="J4123" s="5"/>
      <c r="L4123" s="36"/>
      <c r="M4123" s="24"/>
      <c r="N4123" s="24"/>
      <c r="O4123" s="24"/>
      <c r="P4123" s="33"/>
      <c r="Q4123" s="24"/>
    </row>
    <row r="4124" spans="4:17" x14ac:dyDescent="0.2">
      <c r="D4124" s="23"/>
      <c r="E4124" s="24"/>
      <c r="F4124" s="24"/>
      <c r="G4124" s="24"/>
      <c r="H4124" s="24"/>
      <c r="I4124" s="5"/>
      <c r="J4124" s="5"/>
      <c r="L4124" s="24"/>
      <c r="M4124" s="24"/>
      <c r="N4124" s="24"/>
      <c r="O4124" s="24"/>
      <c r="P4124" s="33"/>
      <c r="Q4124" s="24"/>
    </row>
    <row r="4125" spans="4:17" x14ac:dyDescent="0.2">
      <c r="D4125" s="23"/>
      <c r="E4125" s="24"/>
      <c r="F4125" s="24"/>
      <c r="G4125" s="24"/>
      <c r="H4125" s="24"/>
      <c r="I4125" s="5"/>
      <c r="J4125" s="5"/>
      <c r="L4125" s="22"/>
      <c r="M4125" s="24"/>
      <c r="N4125" s="24"/>
      <c r="O4125" s="24"/>
      <c r="P4125" s="33"/>
      <c r="Q4125" s="24"/>
    </row>
    <row r="4126" spans="4:17" x14ac:dyDescent="0.2">
      <c r="D4126" s="23"/>
      <c r="E4126" s="24"/>
      <c r="F4126" s="24"/>
      <c r="G4126" s="24"/>
      <c r="H4126" s="24"/>
      <c r="I4126" s="5"/>
      <c r="J4126" s="5"/>
      <c r="L4126" s="22"/>
      <c r="M4126" s="24"/>
      <c r="N4126" s="24"/>
      <c r="O4126" s="24"/>
      <c r="P4126" s="33"/>
      <c r="Q4126" s="24"/>
    </row>
    <row r="4127" spans="4:17" x14ac:dyDescent="0.2">
      <c r="D4127" s="23"/>
      <c r="E4127" s="24"/>
      <c r="F4127" s="24"/>
      <c r="G4127" s="24"/>
      <c r="H4127" s="24"/>
      <c r="I4127" s="5"/>
      <c r="J4127" s="5"/>
      <c r="L4127" s="22"/>
      <c r="M4127" s="24"/>
      <c r="N4127" s="24"/>
      <c r="O4127" s="24"/>
      <c r="P4127" s="33"/>
      <c r="Q4127" s="24"/>
    </row>
    <row r="4128" spans="4:17" x14ac:dyDescent="0.2">
      <c r="D4128" s="23"/>
      <c r="E4128" s="24"/>
      <c r="F4128" s="24"/>
      <c r="G4128" s="24"/>
      <c r="H4128" s="24"/>
      <c r="I4128" s="5"/>
      <c r="J4128" s="5"/>
      <c r="L4128" s="22"/>
      <c r="M4128" s="24"/>
      <c r="N4128" s="24"/>
      <c r="O4128" s="24"/>
      <c r="P4128" s="33"/>
      <c r="Q4128" s="24"/>
    </row>
    <row r="4129" spans="4:17" x14ac:dyDescent="0.2">
      <c r="D4129" s="23"/>
      <c r="E4129" s="24"/>
      <c r="F4129" s="24"/>
      <c r="G4129" s="24"/>
      <c r="H4129" s="24"/>
      <c r="I4129" s="5"/>
      <c r="J4129" s="5"/>
      <c r="L4129" s="22"/>
      <c r="M4129" s="24"/>
      <c r="N4129" s="24"/>
      <c r="O4129" s="24"/>
      <c r="P4129" s="33"/>
      <c r="Q4129" s="24"/>
    </row>
    <row r="4130" spans="4:17" x14ac:dyDescent="0.2">
      <c r="D4130" s="23"/>
      <c r="E4130" s="24"/>
      <c r="F4130" s="24"/>
      <c r="G4130" s="24"/>
      <c r="H4130" s="24"/>
      <c r="I4130" s="5"/>
      <c r="J4130" s="5"/>
      <c r="L4130" s="22"/>
      <c r="M4130" s="24"/>
      <c r="N4130" s="24"/>
      <c r="O4130" s="24"/>
      <c r="P4130" s="33"/>
      <c r="Q4130" s="24"/>
    </row>
    <row r="4131" spans="4:17" x14ac:dyDescent="0.2">
      <c r="D4131" s="23"/>
      <c r="E4131" s="24"/>
      <c r="F4131" s="24"/>
      <c r="G4131" s="24"/>
      <c r="H4131" s="24"/>
      <c r="I4131" s="5"/>
      <c r="J4131" s="5"/>
      <c r="L4131" s="22"/>
      <c r="M4131" s="24"/>
      <c r="N4131" s="24"/>
      <c r="O4131" s="24"/>
      <c r="P4131" s="33"/>
      <c r="Q4131" s="24"/>
    </row>
    <row r="4132" spans="4:17" x14ac:dyDescent="0.2">
      <c r="D4132" s="23"/>
      <c r="E4132" s="24"/>
      <c r="F4132" s="24"/>
      <c r="G4132" s="24"/>
      <c r="H4132" s="24"/>
      <c r="I4132" s="5"/>
      <c r="J4132" s="5"/>
      <c r="L4132" s="22"/>
      <c r="M4132" s="24"/>
      <c r="N4132" s="24"/>
      <c r="O4132" s="24"/>
      <c r="P4132" s="33"/>
      <c r="Q4132" s="24"/>
    </row>
    <row r="4133" spans="4:17" x14ac:dyDescent="0.2">
      <c r="D4133" s="23"/>
      <c r="E4133" s="24"/>
      <c r="F4133" s="24"/>
      <c r="G4133" s="24"/>
      <c r="H4133" s="24"/>
      <c r="I4133" s="5"/>
      <c r="J4133" s="5"/>
      <c r="L4133" s="22"/>
      <c r="M4133" s="24"/>
      <c r="N4133" s="24"/>
      <c r="O4133" s="24"/>
      <c r="P4133" s="33"/>
      <c r="Q4133" s="24"/>
    </row>
    <row r="4134" spans="4:17" x14ac:dyDescent="0.2">
      <c r="D4134" s="23"/>
      <c r="E4134" s="24"/>
      <c r="F4134" s="24"/>
      <c r="G4134" s="24"/>
      <c r="H4134" s="24"/>
      <c r="I4134" s="5"/>
      <c r="J4134" s="5"/>
      <c r="L4134" s="35"/>
      <c r="M4134" s="24"/>
      <c r="N4134" s="24"/>
      <c r="O4134" s="24"/>
      <c r="P4134" s="33"/>
      <c r="Q4134" s="24"/>
    </row>
    <row r="4135" spans="4:17" x14ac:dyDescent="0.2">
      <c r="D4135" s="23"/>
      <c r="E4135" s="24"/>
      <c r="F4135" s="24"/>
      <c r="G4135" s="24"/>
      <c r="H4135" s="24"/>
      <c r="I4135" s="5"/>
      <c r="J4135" s="5"/>
      <c r="L4135" s="36"/>
      <c r="M4135" s="24"/>
      <c r="N4135" s="24"/>
      <c r="O4135" s="24"/>
      <c r="P4135" s="33"/>
      <c r="Q4135" s="24"/>
    </row>
    <row r="4136" spans="4:17" x14ac:dyDescent="0.2">
      <c r="D4136" s="23"/>
      <c r="E4136" s="24"/>
      <c r="F4136" s="24"/>
      <c r="G4136" s="24"/>
      <c r="H4136" s="24"/>
      <c r="I4136" s="5"/>
      <c r="J4136" s="5"/>
      <c r="L4136" s="36"/>
      <c r="M4136" s="24"/>
      <c r="N4136" s="24"/>
      <c r="O4136" s="24"/>
      <c r="P4136" s="33"/>
      <c r="Q4136" s="24"/>
    </row>
    <row r="4137" spans="4:17" x14ac:dyDescent="0.2">
      <c r="D4137" s="23"/>
      <c r="E4137" s="24"/>
      <c r="F4137" s="24"/>
      <c r="G4137" s="24"/>
      <c r="H4137" s="24"/>
      <c r="I4137" s="5"/>
      <c r="J4137" s="5"/>
      <c r="L4137" s="36"/>
      <c r="M4137" s="24"/>
      <c r="N4137" s="24"/>
      <c r="O4137" s="24"/>
      <c r="P4137" s="33"/>
      <c r="Q4137" s="24"/>
    </row>
    <row r="4138" spans="4:17" x14ac:dyDescent="0.2">
      <c r="D4138" s="23"/>
      <c r="E4138" s="24"/>
      <c r="F4138" s="24"/>
      <c r="G4138" s="24"/>
      <c r="H4138" s="24"/>
      <c r="I4138" s="5"/>
      <c r="J4138" s="5"/>
      <c r="L4138" s="18"/>
      <c r="M4138" s="24"/>
      <c r="N4138" s="24"/>
      <c r="O4138" s="24"/>
      <c r="P4138" s="33"/>
    </row>
    <row r="4139" spans="4:17" x14ac:dyDescent="0.2">
      <c r="D4139" s="23"/>
      <c r="E4139" s="24"/>
      <c r="F4139" s="24"/>
      <c r="G4139" s="24"/>
      <c r="H4139" s="24"/>
      <c r="I4139" s="5"/>
      <c r="J4139" s="5"/>
      <c r="L4139" s="18"/>
      <c r="M4139" s="24"/>
      <c r="N4139" s="24"/>
      <c r="O4139" s="24"/>
      <c r="P4139" s="33"/>
    </row>
    <row r="4140" spans="4:17" x14ac:dyDescent="0.2">
      <c r="D4140" s="23"/>
      <c r="E4140" s="24"/>
      <c r="F4140" s="24"/>
      <c r="G4140" s="24"/>
      <c r="H4140" s="24"/>
      <c r="I4140" s="5"/>
      <c r="J4140" s="5"/>
      <c r="L4140" s="18"/>
      <c r="M4140" s="24"/>
      <c r="N4140" s="24"/>
      <c r="O4140" s="24"/>
      <c r="P4140" s="33"/>
    </row>
    <row r="4141" spans="4:17" x14ac:dyDescent="0.2">
      <c r="D4141" s="23"/>
      <c r="E4141" s="24"/>
      <c r="F4141" s="24"/>
      <c r="G4141" s="24"/>
      <c r="H4141" s="24"/>
      <c r="I4141" s="5"/>
      <c r="J4141" s="5"/>
      <c r="L4141" s="18"/>
      <c r="M4141" s="24"/>
      <c r="N4141" s="24"/>
      <c r="O4141" s="24"/>
      <c r="P4141" s="33"/>
    </row>
    <row r="4142" spans="4:17" x14ac:dyDescent="0.2">
      <c r="D4142" s="23"/>
      <c r="E4142" s="24"/>
      <c r="F4142" s="24"/>
      <c r="G4142" s="24"/>
      <c r="H4142" s="24"/>
      <c r="I4142" s="5"/>
      <c r="J4142" s="5"/>
      <c r="L4142" s="18"/>
      <c r="M4142" s="24"/>
      <c r="N4142" s="24"/>
      <c r="O4142" s="24"/>
      <c r="P4142" s="33"/>
    </row>
    <row r="4143" spans="4:17" x14ac:dyDescent="0.2">
      <c r="D4143" s="23"/>
      <c r="E4143" s="24"/>
      <c r="F4143" s="24"/>
      <c r="G4143" s="24"/>
      <c r="H4143" s="24"/>
      <c r="I4143" s="5"/>
      <c r="J4143" s="5"/>
      <c r="L4143" s="18"/>
      <c r="M4143" s="24"/>
      <c r="N4143" s="24"/>
      <c r="O4143" s="24"/>
      <c r="P4143" s="33"/>
    </row>
    <row r="4144" spans="4:17" x14ac:dyDescent="0.2">
      <c r="D4144" s="23"/>
      <c r="E4144" s="24"/>
      <c r="F4144" s="24"/>
      <c r="G4144" s="24"/>
      <c r="H4144" s="24"/>
      <c r="I4144" s="5"/>
      <c r="J4144" s="5"/>
      <c r="L4144" s="18"/>
      <c r="M4144" s="24"/>
      <c r="N4144" s="24"/>
      <c r="O4144" s="24"/>
      <c r="P4144" s="33"/>
    </row>
    <row r="4145" spans="4:16" x14ac:dyDescent="0.2">
      <c r="D4145" s="23"/>
      <c r="E4145" s="24"/>
      <c r="F4145" s="24"/>
      <c r="G4145" s="24"/>
      <c r="H4145" s="24"/>
      <c r="I4145" s="5"/>
      <c r="J4145" s="5"/>
      <c r="L4145" s="18"/>
      <c r="M4145" s="24"/>
      <c r="N4145" s="24"/>
      <c r="O4145" s="24"/>
      <c r="P4145" s="33"/>
    </row>
    <row r="4146" spans="4:16" x14ac:dyDescent="0.2">
      <c r="D4146" s="23"/>
      <c r="E4146" s="24"/>
      <c r="F4146" s="24"/>
      <c r="G4146" s="24"/>
      <c r="H4146" s="24"/>
      <c r="I4146" s="5"/>
      <c r="J4146" s="5"/>
      <c r="L4146" s="18"/>
      <c r="M4146" s="24"/>
      <c r="N4146" s="24"/>
      <c r="O4146" s="24"/>
      <c r="P4146" s="33"/>
    </row>
    <row r="4147" spans="4:16" x14ac:dyDescent="0.2">
      <c r="D4147" s="23"/>
      <c r="E4147" s="24"/>
      <c r="F4147" s="24"/>
      <c r="G4147" s="24"/>
      <c r="H4147" s="24"/>
      <c r="I4147" s="5"/>
      <c r="J4147" s="5"/>
      <c r="L4147" s="18"/>
      <c r="M4147" s="24"/>
      <c r="N4147" s="24"/>
      <c r="O4147" s="24"/>
      <c r="P4147" s="33"/>
    </row>
    <row r="4148" spans="4:16" x14ac:dyDescent="0.2">
      <c r="D4148" s="23"/>
      <c r="E4148" s="24"/>
      <c r="F4148" s="24"/>
      <c r="G4148" s="24"/>
      <c r="H4148" s="24"/>
      <c r="I4148" s="5"/>
      <c r="J4148" s="5"/>
      <c r="L4148" s="18"/>
      <c r="M4148" s="24"/>
      <c r="N4148" s="24"/>
      <c r="O4148" s="24"/>
      <c r="P4148" s="33"/>
    </row>
    <row r="4149" spans="4:16" x14ac:dyDescent="0.2">
      <c r="D4149" s="23"/>
      <c r="E4149" s="24"/>
      <c r="F4149" s="24"/>
      <c r="G4149" s="24"/>
      <c r="I4149" s="5"/>
      <c r="J4149" s="5"/>
    </row>
    <row r="4150" spans="4:16" x14ac:dyDescent="0.2">
      <c r="I4150" s="5"/>
      <c r="J4150" s="5"/>
    </row>
    <row r="4151" spans="4:16" x14ac:dyDescent="0.2">
      <c r="I4151" s="5"/>
      <c r="J4151" s="5"/>
    </row>
    <row r="4152" spans="4:16" x14ac:dyDescent="0.2">
      <c r="I4152" s="5"/>
      <c r="J4152" s="5"/>
    </row>
    <row r="4153" spans="4:16" x14ac:dyDescent="0.2">
      <c r="I4153" s="5"/>
      <c r="J4153" s="5"/>
    </row>
    <row r="4154" spans="4:16" x14ac:dyDescent="0.2">
      <c r="I4154" s="5"/>
      <c r="J4154" s="5"/>
    </row>
    <row r="4155" spans="4:16" x14ac:dyDescent="0.2">
      <c r="I4155" s="5"/>
      <c r="J4155" s="5"/>
    </row>
    <row r="4156" spans="4:16" x14ac:dyDescent="0.2">
      <c r="I4156" s="5"/>
      <c r="J4156" s="5"/>
    </row>
    <row r="4157" spans="4:16" x14ac:dyDescent="0.2">
      <c r="I4157" s="5"/>
      <c r="J4157" s="5"/>
    </row>
    <row r="4158" spans="4:16" x14ac:dyDescent="0.2">
      <c r="I4158" s="5"/>
      <c r="J4158" s="5"/>
    </row>
    <row r="4159" spans="4:16" x14ac:dyDescent="0.2">
      <c r="I4159" s="5"/>
      <c r="J4159" s="5"/>
    </row>
    <row r="4160" spans="4:16" x14ac:dyDescent="0.2">
      <c r="I4160" s="5"/>
      <c r="J4160" s="5"/>
    </row>
    <row r="4161" spans="9:10" x14ac:dyDescent="0.2">
      <c r="I4161" s="5"/>
      <c r="J4161" s="5"/>
    </row>
    <row r="4162" spans="9:10" x14ac:dyDescent="0.2">
      <c r="I4162" s="5"/>
      <c r="J4162" s="5"/>
    </row>
    <row r="4163" spans="9:10" x14ac:dyDescent="0.2">
      <c r="I4163" s="5"/>
      <c r="J4163" s="5"/>
    </row>
    <row r="4164" spans="9:10" x14ac:dyDescent="0.2">
      <c r="I4164" s="5"/>
      <c r="J4164" s="5"/>
    </row>
    <row r="4165" spans="9:10" x14ac:dyDescent="0.2">
      <c r="I4165" s="5"/>
      <c r="J4165" s="5"/>
    </row>
    <row r="4166" spans="9:10" x14ac:dyDescent="0.2">
      <c r="I4166" s="5"/>
      <c r="J4166" s="5"/>
    </row>
    <row r="4167" spans="9:10" x14ac:dyDescent="0.2">
      <c r="I4167" s="5"/>
      <c r="J4167" s="5"/>
    </row>
    <row r="4168" spans="9:10" x14ac:dyDescent="0.2">
      <c r="I4168" s="5"/>
      <c r="J4168" s="5"/>
    </row>
    <row r="4169" spans="9:10" x14ac:dyDescent="0.2">
      <c r="I4169" s="5"/>
      <c r="J4169" s="5"/>
    </row>
    <row r="4170" spans="9:10" x14ac:dyDescent="0.2">
      <c r="I4170" s="5"/>
      <c r="J4170" s="5"/>
    </row>
    <row r="4171" spans="9:10" x14ac:dyDescent="0.2">
      <c r="I4171" s="5"/>
      <c r="J4171" s="5"/>
    </row>
    <row r="4172" spans="9:10" x14ac:dyDescent="0.2">
      <c r="I4172" s="5"/>
      <c r="J4172" s="5"/>
    </row>
    <row r="4173" spans="9:10" x14ac:dyDescent="0.2">
      <c r="I4173" s="5"/>
      <c r="J4173" s="5"/>
    </row>
    <row r="4174" spans="9:10" x14ac:dyDescent="0.2">
      <c r="I4174" s="5"/>
      <c r="J4174" s="5"/>
    </row>
    <row r="4175" spans="9:10" x14ac:dyDescent="0.2">
      <c r="I4175" s="5"/>
      <c r="J4175" s="5"/>
    </row>
    <row r="4176" spans="9:10" x14ac:dyDescent="0.2">
      <c r="I4176" s="5"/>
      <c r="J4176" s="5"/>
    </row>
    <row r="4177" spans="1:17" x14ac:dyDescent="0.2">
      <c r="I4177" s="5"/>
      <c r="J4177" s="5"/>
    </row>
    <row r="4178" spans="1:17" x14ac:dyDescent="0.2">
      <c r="I4178" s="5"/>
      <c r="J4178" s="5"/>
    </row>
    <row r="4179" spans="1:17" x14ac:dyDescent="0.2">
      <c r="I4179" s="5"/>
      <c r="J4179" s="5"/>
    </row>
    <row r="4180" spans="1:17" x14ac:dyDescent="0.2">
      <c r="I4180" s="5"/>
      <c r="J4180" s="5"/>
    </row>
    <row r="4181" spans="1:17" x14ac:dyDescent="0.2">
      <c r="I4181" s="5"/>
      <c r="J4181" s="5"/>
    </row>
    <row r="4182" spans="1:17" x14ac:dyDescent="0.2">
      <c r="I4182" s="5"/>
      <c r="J4182" s="5"/>
    </row>
    <row r="4183" spans="1:17" x14ac:dyDescent="0.2">
      <c r="I4183" s="5"/>
      <c r="J4183" s="5"/>
    </row>
    <row r="4184" spans="1:17" x14ac:dyDescent="0.2">
      <c r="I4184" s="5"/>
      <c r="J4184" s="5"/>
    </row>
    <row r="4185" spans="1:17" x14ac:dyDescent="0.2">
      <c r="I4185" s="5"/>
      <c r="J4185" s="5"/>
    </row>
    <row r="4186" spans="1:17" x14ac:dyDescent="0.2">
      <c r="I4186" s="5"/>
      <c r="J4186" s="5"/>
    </row>
    <row r="4187" spans="1:17" x14ac:dyDescent="0.2">
      <c r="I4187" s="5"/>
      <c r="J4187" s="5"/>
    </row>
    <row r="4188" spans="1:17" x14ac:dyDescent="0.2">
      <c r="I4188" s="5"/>
      <c r="J4188" s="5"/>
      <c r="P4188" s="4"/>
      <c r="Q4188" s="4"/>
    </row>
    <row r="4189" spans="1:17" x14ac:dyDescent="0.2">
      <c r="I4189" s="5"/>
      <c r="J4189" s="5"/>
    </row>
    <row r="4190" spans="1:17" x14ac:dyDescent="0.2">
      <c r="A4190">
        <f>COUNT(A4110:A4189)</f>
        <v>1</v>
      </c>
      <c r="B4190">
        <f>COUNT(B4110:B4189)</f>
        <v>1</v>
      </c>
      <c r="C4190">
        <f>COUNT(C4110:C4189)</f>
        <v>1</v>
      </c>
      <c r="F4190">
        <f>AVERAGE(F4110:F4189)</f>
        <v>102.28571428571429</v>
      </c>
      <c r="G4190">
        <f>AVERAGE(G4110:G4189)</f>
        <v>100.78571428571429</v>
      </c>
      <c r="H4190">
        <f>AVERAGE(H4110:H4189)</f>
        <v>76.714285714285708</v>
      </c>
      <c r="I4190" s="5">
        <f>SUM(I4110:I4189)</f>
        <v>-122.04999999999998</v>
      </c>
      <c r="J4190" s="4">
        <f>SUM(J4110:J4189)</f>
        <v>4</v>
      </c>
      <c r="P4190" s="4" t="e">
        <f>SUM(#REF!)</f>
        <v>#REF!</v>
      </c>
      <c r="Q4190" s="4" t="e">
        <f>(P4190*0.096)-0.05</f>
        <v>#REF!</v>
      </c>
    </row>
    <row r="4191" spans="1:17" ht="18" x14ac:dyDescent="0.25">
      <c r="A4191" s="3" t="s">
        <v>442</v>
      </c>
      <c r="C4191" s="11"/>
    </row>
    <row r="4192" spans="1:17" x14ac:dyDescent="0.2">
      <c r="A4192" t="s">
        <v>2</v>
      </c>
      <c r="D4192" s="4">
        <v>259.39999999999998</v>
      </c>
      <c r="E4192" t="s">
        <v>3</v>
      </c>
      <c r="F4192" s="4">
        <f>TRUNC(D4192*0.096,1)</f>
        <v>24.9</v>
      </c>
      <c r="H4192" s="4">
        <f>P4290</f>
        <v>278.8</v>
      </c>
    </row>
    <row r="4193" spans="1:19" x14ac:dyDescent="0.2">
      <c r="A4193" t="s">
        <v>4</v>
      </c>
      <c r="D4193" s="4">
        <v>278.8</v>
      </c>
      <c r="E4193" t="s">
        <v>5</v>
      </c>
      <c r="F4193" s="4">
        <f>TRUNC(D4193*0.096,1)</f>
        <v>26.7</v>
      </c>
    </row>
    <row r="4194" spans="1:19" x14ac:dyDescent="0.2">
      <c r="A4194" s="1" t="s">
        <v>9</v>
      </c>
      <c r="B4194" s="1" t="s">
        <v>6</v>
      </c>
      <c r="C4194" s="1" t="s">
        <v>7</v>
      </c>
      <c r="D4194" s="1" t="s">
        <v>10</v>
      </c>
      <c r="E4194" s="1" t="s">
        <v>11</v>
      </c>
      <c r="F4194" s="1" t="s">
        <v>12</v>
      </c>
      <c r="G4194" s="1" t="s">
        <v>13</v>
      </c>
      <c r="H4194" s="1" t="s">
        <v>7</v>
      </c>
      <c r="I4194" s="1" t="s">
        <v>14</v>
      </c>
      <c r="J4194" s="1" t="s">
        <v>258</v>
      </c>
      <c r="K4194" s="14" t="s">
        <v>125</v>
      </c>
      <c r="L4194" s="14" t="s">
        <v>12</v>
      </c>
      <c r="M4194" s="1" t="s">
        <v>13</v>
      </c>
      <c r="N4194" s="1" t="s">
        <v>15</v>
      </c>
      <c r="O4194" s="1" t="s">
        <v>16</v>
      </c>
      <c r="P4194" s="1" t="s">
        <v>18</v>
      </c>
      <c r="Q4194" s="1" t="s">
        <v>225</v>
      </c>
    </row>
    <row r="4196" spans="1:19" x14ac:dyDescent="0.2">
      <c r="D4196" s="2"/>
      <c r="E4196" t="s">
        <v>20</v>
      </c>
      <c r="I4196" s="5">
        <v>0</v>
      </c>
      <c r="J4196" s="5"/>
      <c r="K4196" s="14"/>
      <c r="L4196" s="4"/>
    </row>
    <row r="4197" spans="1:19" x14ac:dyDescent="0.2">
      <c r="E4197" t="s">
        <v>21</v>
      </c>
      <c r="I4197" s="5">
        <v>0</v>
      </c>
      <c r="J4197" s="5"/>
      <c r="L4197" s="1"/>
    </row>
    <row r="4198" spans="1:19" x14ac:dyDescent="0.2">
      <c r="E4198" t="s">
        <v>22</v>
      </c>
      <c r="I4198" s="5">
        <v>0</v>
      </c>
      <c r="J4198" s="5"/>
      <c r="L4198" s="23"/>
      <c r="M4198" s="24"/>
      <c r="N4198" s="24"/>
      <c r="O4198" s="24"/>
      <c r="P4198" s="24"/>
      <c r="Q4198" s="24"/>
    </row>
    <row r="4199" spans="1:19" x14ac:dyDescent="0.2">
      <c r="D4199" s="2" t="s">
        <v>236</v>
      </c>
      <c r="E4199" s="24" t="s">
        <v>443</v>
      </c>
      <c r="F4199" s="24">
        <v>103</v>
      </c>
      <c r="G4199" s="24">
        <v>102</v>
      </c>
      <c r="H4199" s="24"/>
      <c r="I4199" s="5"/>
      <c r="J4199" s="5"/>
      <c r="L4199" s="22">
        <v>103</v>
      </c>
      <c r="M4199" s="24">
        <v>102</v>
      </c>
      <c r="N4199" s="24">
        <v>67.7</v>
      </c>
      <c r="O4199" s="24">
        <v>116</v>
      </c>
      <c r="P4199" s="33">
        <f t="shared" ref="P4199:P4218" si="84">ROUND(((M4199-N4199)*113/O4199),1)</f>
        <v>33.4</v>
      </c>
      <c r="Q4199" s="4">
        <v>24.9</v>
      </c>
    </row>
    <row r="4200" spans="1:19" x14ac:dyDescent="0.2">
      <c r="D4200" s="2"/>
      <c r="E4200" s="24" t="s">
        <v>444</v>
      </c>
      <c r="F4200" s="24">
        <v>81</v>
      </c>
      <c r="G4200" s="24">
        <v>81</v>
      </c>
      <c r="H4200" s="24"/>
      <c r="I4200" s="5"/>
      <c r="J4200" s="5"/>
      <c r="L4200" s="22">
        <v>81</v>
      </c>
      <c r="M4200" s="24">
        <v>81</v>
      </c>
      <c r="N4200" s="32">
        <v>58</v>
      </c>
      <c r="O4200" s="24">
        <v>98</v>
      </c>
      <c r="P4200" s="33">
        <f t="shared" si="84"/>
        <v>26.5</v>
      </c>
      <c r="Q4200" s="4">
        <v>25.7</v>
      </c>
    </row>
    <row r="4201" spans="1:19" x14ac:dyDescent="0.2">
      <c r="D4201" s="2"/>
      <c r="E4201" s="24" t="s">
        <v>286</v>
      </c>
      <c r="F4201" s="24">
        <v>99</v>
      </c>
      <c r="G4201" s="24">
        <v>99</v>
      </c>
      <c r="H4201" s="24"/>
      <c r="I4201" s="5"/>
      <c r="J4201" s="5"/>
      <c r="L4201" s="22">
        <v>99</v>
      </c>
      <c r="M4201" s="24">
        <v>99</v>
      </c>
      <c r="N4201" s="24">
        <v>71.2</v>
      </c>
      <c r="O4201" s="24">
        <v>126</v>
      </c>
      <c r="P4201" s="33">
        <f t="shared" si="84"/>
        <v>24.9</v>
      </c>
      <c r="Q4201" s="32">
        <v>26.4</v>
      </c>
    </row>
    <row r="4202" spans="1:19" x14ac:dyDescent="0.2">
      <c r="D4202" s="2" t="s">
        <v>798</v>
      </c>
      <c r="E4202" s="24" t="s">
        <v>261</v>
      </c>
      <c r="F4202" s="24">
        <v>102</v>
      </c>
      <c r="G4202" s="24">
        <v>101</v>
      </c>
      <c r="H4202" s="24"/>
      <c r="I4202" s="5"/>
      <c r="J4202" s="5"/>
      <c r="L4202" s="22">
        <v>102</v>
      </c>
      <c r="M4202" s="24">
        <v>101</v>
      </c>
      <c r="N4202" s="24">
        <v>67.400000000000006</v>
      </c>
      <c r="O4202" s="24">
        <v>116</v>
      </c>
      <c r="P4202" s="33">
        <f t="shared" si="84"/>
        <v>32.700000000000003</v>
      </c>
      <c r="Q4202" s="4">
        <v>26.5</v>
      </c>
      <c r="R4202" s="4"/>
      <c r="S4202" s="4"/>
    </row>
    <row r="4203" spans="1:19" x14ac:dyDescent="0.2">
      <c r="D4203" s="2"/>
      <c r="E4203" s="24" t="s">
        <v>24</v>
      </c>
      <c r="F4203" s="24">
        <v>99</v>
      </c>
      <c r="G4203" s="24">
        <v>98</v>
      </c>
      <c r="H4203" s="24"/>
      <c r="I4203" s="5"/>
      <c r="J4203" s="5"/>
      <c r="L4203" s="22">
        <v>99</v>
      </c>
      <c r="M4203" s="24">
        <v>98</v>
      </c>
      <c r="N4203" s="32">
        <v>70</v>
      </c>
      <c r="O4203" s="24">
        <v>123</v>
      </c>
      <c r="P4203" s="33">
        <f t="shared" si="84"/>
        <v>25.7</v>
      </c>
      <c r="Q4203" s="4">
        <v>28.4</v>
      </c>
      <c r="R4203" s="4"/>
    </row>
    <row r="4204" spans="1:19" x14ac:dyDescent="0.2">
      <c r="D4204" s="2"/>
      <c r="E4204" s="24" t="s">
        <v>445</v>
      </c>
      <c r="F4204" s="24">
        <v>113</v>
      </c>
      <c r="G4204" s="24">
        <v>109</v>
      </c>
      <c r="H4204" s="24"/>
      <c r="I4204" s="5"/>
      <c r="J4204" s="5"/>
      <c r="L4204" s="35">
        <v>113</v>
      </c>
      <c r="M4204" s="24">
        <v>109</v>
      </c>
      <c r="N4204" s="32">
        <v>70</v>
      </c>
      <c r="O4204" s="24">
        <v>130</v>
      </c>
      <c r="P4204" s="33">
        <f t="shared" si="84"/>
        <v>33.9</v>
      </c>
      <c r="Q4204" s="32">
        <v>28.4</v>
      </c>
      <c r="R4204" s="39"/>
      <c r="S4204" s="39"/>
    </row>
    <row r="4205" spans="1:19" x14ac:dyDescent="0.2">
      <c r="D4205" s="2"/>
      <c r="E4205" s="24" t="s">
        <v>446</v>
      </c>
      <c r="F4205" s="24">
        <v>103</v>
      </c>
      <c r="G4205" s="24">
        <v>102</v>
      </c>
      <c r="H4205" s="24"/>
      <c r="I4205" s="5"/>
      <c r="J4205" s="5"/>
      <c r="L4205" s="36">
        <v>103</v>
      </c>
      <c r="M4205" s="24">
        <v>102</v>
      </c>
      <c r="N4205" s="32">
        <v>67.599999999999994</v>
      </c>
      <c r="O4205" s="24">
        <v>123</v>
      </c>
      <c r="P4205" s="33">
        <f t="shared" si="84"/>
        <v>31.6</v>
      </c>
      <c r="Q4205" s="4">
        <v>28.9</v>
      </c>
    </row>
    <row r="4206" spans="1:19" x14ac:dyDescent="0.2">
      <c r="D4206" s="2"/>
      <c r="E4206" s="24" t="s">
        <v>447</v>
      </c>
      <c r="F4206" s="24">
        <v>103</v>
      </c>
      <c r="G4206" s="24">
        <v>102</v>
      </c>
      <c r="H4206" s="24"/>
      <c r="I4206" s="5"/>
      <c r="J4206" s="5"/>
      <c r="L4206" s="36">
        <v>103</v>
      </c>
      <c r="M4206" s="24">
        <v>102</v>
      </c>
      <c r="N4206" s="32">
        <v>70.2</v>
      </c>
      <c r="O4206" s="24">
        <v>124</v>
      </c>
      <c r="P4206" s="33">
        <f t="shared" si="84"/>
        <v>29</v>
      </c>
      <c r="Q4206" s="4">
        <v>29</v>
      </c>
    </row>
    <row r="4207" spans="1:19" x14ac:dyDescent="0.2">
      <c r="D4207" s="2"/>
      <c r="E4207" s="24" t="s">
        <v>448</v>
      </c>
      <c r="F4207" s="24">
        <v>124</v>
      </c>
      <c r="G4207" s="24">
        <v>119</v>
      </c>
      <c r="H4207" s="24"/>
      <c r="I4207" s="5"/>
      <c r="J4207" s="5"/>
      <c r="L4207" s="36">
        <v>124</v>
      </c>
      <c r="M4207" s="24">
        <v>119</v>
      </c>
      <c r="N4207" s="32">
        <v>69.099999999999994</v>
      </c>
      <c r="O4207" s="24">
        <v>126</v>
      </c>
      <c r="P4207" s="33">
        <f t="shared" si="84"/>
        <v>44.8</v>
      </c>
      <c r="Q4207" s="4">
        <v>30.2</v>
      </c>
    </row>
    <row r="4208" spans="1:19" x14ac:dyDescent="0.2">
      <c r="D4208" s="22" t="s">
        <v>450</v>
      </c>
      <c r="E4208" s="24" t="s">
        <v>255</v>
      </c>
      <c r="F4208" s="24">
        <v>107</v>
      </c>
      <c r="G4208" s="24">
        <v>107</v>
      </c>
      <c r="H4208" s="24"/>
      <c r="I4208" s="5"/>
      <c r="J4208" s="5"/>
      <c r="L4208" s="24">
        <v>107</v>
      </c>
      <c r="M4208" s="24">
        <v>107</v>
      </c>
      <c r="N4208" s="24">
        <v>69.099999999999994</v>
      </c>
      <c r="O4208" s="24">
        <v>126</v>
      </c>
      <c r="P4208" s="33">
        <f t="shared" si="84"/>
        <v>34</v>
      </c>
      <c r="Q4208" s="4">
        <v>30.4</v>
      </c>
    </row>
    <row r="4209" spans="4:17" x14ac:dyDescent="0.2">
      <c r="D4209" s="22" t="s">
        <v>451</v>
      </c>
      <c r="E4209" s="24" t="s">
        <v>452</v>
      </c>
      <c r="F4209" s="24">
        <v>107</v>
      </c>
      <c r="G4209" s="24">
        <v>106</v>
      </c>
      <c r="H4209" s="24"/>
      <c r="I4209" s="5"/>
      <c r="J4209" s="5"/>
      <c r="L4209" s="24">
        <v>107</v>
      </c>
      <c r="M4209" s="24">
        <v>106</v>
      </c>
      <c r="N4209" s="24">
        <v>69.2</v>
      </c>
      <c r="O4209" s="24">
        <v>125</v>
      </c>
      <c r="P4209" s="33">
        <f t="shared" si="84"/>
        <v>33.299999999999997</v>
      </c>
      <c r="Q4209" s="32">
        <v>31.6</v>
      </c>
    </row>
    <row r="4210" spans="4:17" x14ac:dyDescent="0.2">
      <c r="D4210" s="22" t="s">
        <v>453</v>
      </c>
      <c r="E4210" s="24" t="s">
        <v>454</v>
      </c>
      <c r="F4210" s="24">
        <v>106</v>
      </c>
      <c r="G4210" s="24">
        <v>104</v>
      </c>
      <c r="H4210" s="24"/>
      <c r="I4210" s="5"/>
      <c r="J4210" s="4"/>
      <c r="L4210" s="24">
        <v>106</v>
      </c>
      <c r="M4210" s="24">
        <v>104</v>
      </c>
      <c r="N4210" s="24">
        <v>70.2</v>
      </c>
      <c r="O4210" s="24">
        <v>132</v>
      </c>
      <c r="P4210" s="33">
        <f t="shared" si="84"/>
        <v>28.9</v>
      </c>
      <c r="Q4210" s="4">
        <v>32.700000000000003</v>
      </c>
    </row>
    <row r="4211" spans="4:17" x14ac:dyDescent="0.2">
      <c r="D4211" s="22" t="s">
        <v>455</v>
      </c>
      <c r="E4211" s="24" t="s">
        <v>456</v>
      </c>
      <c r="F4211" s="24">
        <v>113</v>
      </c>
      <c r="G4211" s="24">
        <v>113</v>
      </c>
      <c r="H4211" s="24"/>
      <c r="I4211" s="5"/>
      <c r="J4211" s="5"/>
      <c r="L4211" s="24">
        <v>113</v>
      </c>
      <c r="M4211" s="24">
        <v>113</v>
      </c>
      <c r="N4211" s="24">
        <v>70.900000000000006</v>
      </c>
      <c r="O4211" s="24">
        <v>131</v>
      </c>
      <c r="P4211" s="33">
        <f t="shared" si="84"/>
        <v>36.299999999999997</v>
      </c>
      <c r="Q4211" s="4">
        <v>33.299999999999997</v>
      </c>
    </row>
    <row r="4212" spans="4:17" x14ac:dyDescent="0.2">
      <c r="D4212" s="22" t="s">
        <v>583</v>
      </c>
      <c r="E4212" s="24" t="s">
        <v>795</v>
      </c>
      <c r="F4212" s="24">
        <v>124</v>
      </c>
      <c r="G4212" s="24">
        <v>116</v>
      </c>
      <c r="H4212" s="24"/>
      <c r="I4212" s="5"/>
      <c r="J4212" s="5"/>
      <c r="K4212" s="13" t="s">
        <v>796</v>
      </c>
      <c r="L4212" s="34">
        <v>124</v>
      </c>
      <c r="M4212" s="24">
        <v>116</v>
      </c>
      <c r="N4212" s="24">
        <v>69.2</v>
      </c>
      <c r="O4212" s="24">
        <v>126</v>
      </c>
      <c r="P4212" s="33">
        <f t="shared" si="84"/>
        <v>42</v>
      </c>
      <c r="Q4212" s="4">
        <v>33.4</v>
      </c>
    </row>
    <row r="4213" spans="4:17" x14ac:dyDescent="0.2">
      <c r="D4213" s="22" t="s">
        <v>568</v>
      </c>
      <c r="E4213" s="24" t="s">
        <v>794</v>
      </c>
      <c r="F4213" s="24">
        <v>106</v>
      </c>
      <c r="G4213" s="24">
        <v>105</v>
      </c>
      <c r="H4213" s="24"/>
      <c r="I4213" s="5"/>
      <c r="J4213" s="5"/>
      <c r="K4213" s="13" t="s">
        <v>793</v>
      </c>
      <c r="L4213" s="24">
        <v>106</v>
      </c>
      <c r="M4213" s="24">
        <v>105</v>
      </c>
      <c r="N4213" s="24">
        <v>71.099999999999994</v>
      </c>
      <c r="O4213" s="24">
        <v>127</v>
      </c>
      <c r="P4213" s="33">
        <f t="shared" si="84"/>
        <v>30.2</v>
      </c>
      <c r="Q4213" s="4">
        <v>33.9</v>
      </c>
    </row>
    <row r="4214" spans="4:17" x14ac:dyDescent="0.2">
      <c r="D4214" s="23" t="s">
        <v>570</v>
      </c>
      <c r="E4214" s="24" t="s">
        <v>586</v>
      </c>
      <c r="F4214" s="24">
        <v>105</v>
      </c>
      <c r="G4214" s="24">
        <v>102</v>
      </c>
      <c r="H4214" s="24"/>
      <c r="I4214" s="5"/>
      <c r="J4214" s="5"/>
      <c r="K4214" s="13" t="s">
        <v>792</v>
      </c>
      <c r="L4214" s="24">
        <v>105</v>
      </c>
      <c r="M4214" s="24">
        <v>102</v>
      </c>
      <c r="N4214" s="24">
        <v>70.099999999999994</v>
      </c>
      <c r="O4214" s="24">
        <v>127</v>
      </c>
      <c r="P4214" s="33">
        <f t="shared" si="84"/>
        <v>28.4</v>
      </c>
      <c r="Q4214" s="4">
        <v>34</v>
      </c>
    </row>
    <row r="4215" spans="4:17" x14ac:dyDescent="0.2">
      <c r="D4215" s="23" t="s">
        <v>572</v>
      </c>
      <c r="E4215" s="24" t="s">
        <v>587</v>
      </c>
      <c r="F4215" s="24">
        <v>104</v>
      </c>
      <c r="G4215" s="24">
        <v>104</v>
      </c>
      <c r="H4215" s="24"/>
      <c r="I4215" s="5"/>
      <c r="J4215" s="5"/>
      <c r="K4215" s="13" t="s">
        <v>791</v>
      </c>
      <c r="L4215" s="24">
        <v>104</v>
      </c>
      <c r="M4215" s="24">
        <v>104</v>
      </c>
      <c r="N4215" s="24">
        <v>70.099999999999994</v>
      </c>
      <c r="O4215" s="24">
        <v>126</v>
      </c>
      <c r="P4215" s="33">
        <f t="shared" si="84"/>
        <v>30.4</v>
      </c>
      <c r="Q4215" s="4">
        <v>35.299999999999997</v>
      </c>
    </row>
    <row r="4216" spans="4:17" x14ac:dyDescent="0.2">
      <c r="D4216" s="23" t="s">
        <v>574</v>
      </c>
      <c r="E4216" s="24" t="s">
        <v>99</v>
      </c>
      <c r="F4216" s="24">
        <v>109</v>
      </c>
      <c r="G4216" s="24">
        <v>104</v>
      </c>
      <c r="H4216" s="24"/>
      <c r="I4216" s="5"/>
      <c r="J4216" s="5"/>
      <c r="K4216" s="13" t="s">
        <v>789</v>
      </c>
      <c r="L4216" s="24">
        <v>109</v>
      </c>
      <c r="M4216" s="24">
        <v>104</v>
      </c>
      <c r="N4216" s="24">
        <v>71.099999999999994</v>
      </c>
      <c r="O4216" s="24">
        <v>131</v>
      </c>
      <c r="P4216" s="33">
        <f t="shared" si="84"/>
        <v>28.4</v>
      </c>
      <c r="Q4216" s="4">
        <v>36.299999999999997</v>
      </c>
    </row>
    <row r="4217" spans="4:17" x14ac:dyDescent="0.2">
      <c r="D4217" s="23" t="s">
        <v>979</v>
      </c>
      <c r="E4217" s="24" t="s">
        <v>980</v>
      </c>
      <c r="F4217" s="24">
        <v>113</v>
      </c>
      <c r="G4217" s="24">
        <v>113</v>
      </c>
      <c r="H4217" s="24"/>
      <c r="I4217" s="5"/>
      <c r="J4217" s="5"/>
      <c r="K4217" s="86" t="s">
        <v>991</v>
      </c>
      <c r="L4217" s="18">
        <v>113</v>
      </c>
      <c r="M4217" s="24">
        <v>113</v>
      </c>
      <c r="N4217" s="24">
        <v>71.8</v>
      </c>
      <c r="O4217" s="24">
        <v>132</v>
      </c>
      <c r="P4217" s="33">
        <f t="shared" si="84"/>
        <v>35.299999999999997</v>
      </c>
      <c r="Q4217" s="32">
        <v>42</v>
      </c>
    </row>
    <row r="4218" spans="4:17" x14ac:dyDescent="0.2">
      <c r="D4218" s="23" t="s">
        <v>1152</v>
      </c>
      <c r="E4218" s="24" t="s">
        <v>1156</v>
      </c>
      <c r="F4218" s="24">
        <v>100</v>
      </c>
      <c r="G4218" s="24">
        <v>100</v>
      </c>
      <c r="H4218" s="24"/>
      <c r="I4218" s="5"/>
      <c r="J4218" s="5"/>
      <c r="K4218" s="86" t="s">
        <v>1157</v>
      </c>
      <c r="L4218" s="18">
        <v>100</v>
      </c>
      <c r="M4218" s="24">
        <v>100</v>
      </c>
      <c r="N4218" s="24">
        <v>70.3</v>
      </c>
      <c r="O4218" s="24">
        <v>127</v>
      </c>
      <c r="P4218" s="4">
        <f t="shared" si="84"/>
        <v>26.4</v>
      </c>
      <c r="Q4218" s="4">
        <v>44.8</v>
      </c>
    </row>
    <row r="4219" spans="4:17" x14ac:dyDescent="0.2">
      <c r="D4219" s="22"/>
      <c r="E4219" s="24"/>
      <c r="F4219" s="24"/>
      <c r="G4219" s="24"/>
      <c r="H4219" s="24"/>
      <c r="I4219" s="5"/>
      <c r="J4219" s="5"/>
      <c r="K4219" s="29"/>
      <c r="L4219" s="24"/>
      <c r="M4219" s="24"/>
      <c r="P4219" s="4"/>
      <c r="Q4219" s="4"/>
    </row>
    <row r="4220" spans="4:17" x14ac:dyDescent="0.2">
      <c r="D4220" s="22"/>
      <c r="E4220" s="24"/>
      <c r="F4220" s="24"/>
      <c r="G4220" s="24"/>
      <c r="H4220" s="24"/>
      <c r="I4220" s="5"/>
      <c r="J4220" s="5"/>
      <c r="L4220" s="34"/>
      <c r="M4220" s="24"/>
      <c r="P4220" s="4"/>
      <c r="Q4220" s="4"/>
    </row>
    <row r="4221" spans="4:17" x14ac:dyDescent="0.2">
      <c r="D4221" s="22"/>
      <c r="E4221" s="24"/>
      <c r="F4221" s="24"/>
      <c r="G4221" s="24"/>
      <c r="H4221" s="24"/>
      <c r="I4221" s="5"/>
      <c r="J4221" s="5"/>
      <c r="L4221" s="34"/>
      <c r="M4221" s="24"/>
      <c r="P4221" s="4"/>
      <c r="Q4221" s="4"/>
    </row>
    <row r="4222" spans="4:17" x14ac:dyDescent="0.2">
      <c r="D4222" s="22"/>
      <c r="E4222" s="24"/>
      <c r="F4222" s="24"/>
      <c r="G4222" s="24"/>
      <c r="H4222" s="24"/>
      <c r="I4222" s="5"/>
      <c r="J4222" s="5"/>
      <c r="L4222" s="34"/>
      <c r="M4222" s="24"/>
      <c r="P4222" s="4"/>
      <c r="Q4222" s="4"/>
    </row>
    <row r="4223" spans="4:17" x14ac:dyDescent="0.2">
      <c r="D4223" s="22"/>
      <c r="E4223" s="24"/>
      <c r="F4223" s="24"/>
      <c r="G4223" s="24"/>
      <c r="H4223" s="24"/>
      <c r="I4223" s="5"/>
      <c r="J4223" s="5"/>
      <c r="L4223" s="34"/>
      <c r="M4223" s="24"/>
      <c r="P4223" s="4"/>
      <c r="Q4223" s="4"/>
    </row>
    <row r="4224" spans="4:17" x14ac:dyDescent="0.2">
      <c r="D4224" s="22"/>
      <c r="E4224" s="24"/>
      <c r="F4224" s="24"/>
      <c r="G4224" s="24"/>
      <c r="H4224" s="24"/>
      <c r="I4224" s="5"/>
      <c r="J4224" s="5"/>
      <c r="L4224" s="34"/>
      <c r="M4224" s="24"/>
      <c r="N4224" s="24"/>
      <c r="O4224" s="24"/>
      <c r="P4224" s="4"/>
      <c r="Q4224" s="32"/>
    </row>
    <row r="4225" spans="4:17" x14ac:dyDescent="0.2">
      <c r="D4225" s="22"/>
      <c r="E4225" s="24"/>
      <c r="F4225" s="24"/>
      <c r="G4225" s="24"/>
      <c r="H4225" s="24"/>
      <c r="I4225" s="5"/>
      <c r="J4225" s="5"/>
      <c r="L4225" s="36"/>
      <c r="M4225" s="24"/>
      <c r="N4225" s="24"/>
      <c r="O4225" s="24"/>
      <c r="P4225" s="33"/>
      <c r="Q4225" s="4"/>
    </row>
    <row r="4226" spans="4:17" x14ac:dyDescent="0.2">
      <c r="D4226" s="22"/>
      <c r="E4226" s="24"/>
      <c r="F4226" s="24"/>
      <c r="G4226" s="24"/>
      <c r="H4226" s="24"/>
      <c r="I4226" s="5"/>
      <c r="J4226" s="5"/>
      <c r="L4226" s="22"/>
      <c r="M4226" s="24"/>
      <c r="N4226" s="24"/>
      <c r="O4226" s="24"/>
      <c r="P4226" s="33"/>
      <c r="Q4226" s="24"/>
    </row>
    <row r="4227" spans="4:17" x14ac:dyDescent="0.2">
      <c r="D4227" s="22"/>
      <c r="E4227" s="24"/>
      <c r="F4227" s="24"/>
      <c r="G4227" s="24"/>
      <c r="H4227" s="24"/>
      <c r="I4227" s="5"/>
      <c r="J4227" s="5"/>
      <c r="L4227" s="22"/>
      <c r="M4227" s="24"/>
      <c r="N4227" s="24"/>
      <c r="O4227" s="24"/>
      <c r="P4227" s="33"/>
      <c r="Q4227" s="24"/>
    </row>
    <row r="4228" spans="4:17" x14ac:dyDescent="0.2">
      <c r="D4228" s="22"/>
      <c r="E4228" s="24"/>
      <c r="F4228" s="24"/>
      <c r="G4228" s="24"/>
      <c r="H4228" s="24"/>
      <c r="I4228" s="5"/>
      <c r="J4228" s="5"/>
      <c r="L4228" s="22"/>
      <c r="M4228" s="24"/>
      <c r="N4228" s="24"/>
      <c r="O4228" s="24"/>
      <c r="P4228" s="33"/>
      <c r="Q4228" s="24"/>
    </row>
    <row r="4229" spans="4:17" x14ac:dyDescent="0.2">
      <c r="D4229" s="22"/>
      <c r="E4229" s="24"/>
      <c r="F4229" s="24"/>
      <c r="G4229" s="24"/>
      <c r="H4229" s="24"/>
      <c r="I4229" s="5"/>
      <c r="J4229" s="5"/>
      <c r="L4229" s="22"/>
      <c r="M4229" s="24"/>
      <c r="N4229" s="24"/>
      <c r="O4229" s="24"/>
      <c r="P4229" s="33"/>
      <c r="Q4229" s="24"/>
    </row>
    <row r="4230" spans="4:17" x14ac:dyDescent="0.2">
      <c r="D4230" s="22"/>
      <c r="E4230" s="24"/>
      <c r="F4230" s="24"/>
      <c r="G4230" s="24"/>
      <c r="H4230" s="24"/>
      <c r="I4230" s="5"/>
      <c r="J4230" s="5"/>
      <c r="L4230" s="22"/>
      <c r="M4230" s="24"/>
      <c r="N4230" s="24"/>
      <c r="O4230" s="24"/>
      <c r="P4230" s="33"/>
      <c r="Q4230" s="24"/>
    </row>
    <row r="4231" spans="4:17" x14ac:dyDescent="0.2">
      <c r="D4231" s="22"/>
      <c r="E4231" s="24"/>
      <c r="F4231" s="24"/>
      <c r="G4231" s="24"/>
      <c r="H4231" s="24"/>
      <c r="I4231" s="5"/>
      <c r="J4231" s="5"/>
      <c r="L4231" s="22"/>
      <c r="M4231" s="24"/>
      <c r="N4231" s="24"/>
      <c r="O4231" s="24"/>
      <c r="P4231" s="33"/>
      <c r="Q4231" s="24"/>
    </row>
    <row r="4232" spans="4:17" x14ac:dyDescent="0.2">
      <c r="D4232" s="22"/>
      <c r="E4232" s="24"/>
      <c r="F4232" s="24"/>
      <c r="G4232" s="24"/>
      <c r="H4232" s="24"/>
      <c r="I4232" s="5"/>
      <c r="J4232" s="5"/>
      <c r="L4232" s="22"/>
      <c r="M4232" s="24"/>
      <c r="N4232" s="24"/>
      <c r="O4232" s="24"/>
      <c r="P4232" s="33"/>
      <c r="Q4232" s="24"/>
    </row>
    <row r="4233" spans="4:17" x14ac:dyDescent="0.2">
      <c r="D4233" s="23"/>
      <c r="E4233" s="24"/>
      <c r="F4233" s="24"/>
      <c r="G4233" s="24"/>
      <c r="H4233" s="24"/>
      <c r="I4233" s="5"/>
      <c r="J4233" s="5"/>
      <c r="L4233" s="22"/>
      <c r="M4233" s="24"/>
      <c r="N4233" s="24"/>
      <c r="O4233" s="24"/>
      <c r="P4233" s="33"/>
      <c r="Q4233" s="24"/>
    </row>
    <row r="4234" spans="4:17" x14ac:dyDescent="0.2">
      <c r="D4234" s="23"/>
      <c r="E4234" s="24"/>
      <c r="F4234" s="24"/>
      <c r="G4234" s="24"/>
      <c r="H4234" s="24"/>
      <c r="I4234" s="5"/>
      <c r="J4234" s="5"/>
      <c r="L4234" s="35"/>
      <c r="M4234" s="24"/>
      <c r="N4234" s="24"/>
      <c r="O4234" s="24"/>
      <c r="P4234" s="33"/>
      <c r="Q4234" s="24"/>
    </row>
    <row r="4235" spans="4:17" x14ac:dyDescent="0.2">
      <c r="D4235" s="23"/>
      <c r="E4235" s="24"/>
      <c r="F4235" s="24"/>
      <c r="G4235" s="24"/>
      <c r="H4235" s="24"/>
      <c r="I4235" s="5"/>
      <c r="J4235" s="5"/>
      <c r="L4235" s="36"/>
      <c r="M4235" s="24"/>
      <c r="N4235" s="24"/>
      <c r="O4235" s="24"/>
      <c r="P4235" s="33"/>
      <c r="Q4235" s="24"/>
    </row>
    <row r="4236" spans="4:17" x14ac:dyDescent="0.2">
      <c r="D4236" s="23"/>
      <c r="E4236" s="24"/>
      <c r="F4236" s="24"/>
      <c r="G4236" s="24"/>
      <c r="H4236" s="24"/>
      <c r="I4236" s="5"/>
      <c r="J4236" s="5"/>
      <c r="L4236" s="36"/>
      <c r="M4236" s="24"/>
      <c r="N4236" s="24"/>
      <c r="O4236" s="24"/>
      <c r="P4236" s="33"/>
      <c r="Q4236" s="24"/>
    </row>
    <row r="4237" spans="4:17" x14ac:dyDescent="0.2">
      <c r="D4237" s="23"/>
      <c r="E4237" s="24"/>
      <c r="F4237" s="24"/>
      <c r="G4237" s="24"/>
      <c r="H4237" s="24"/>
      <c r="I4237" s="5"/>
      <c r="J4237" s="5"/>
      <c r="L4237" s="36"/>
      <c r="M4237" s="24"/>
      <c r="N4237" s="24"/>
      <c r="O4237" s="24"/>
      <c r="P4237" s="33"/>
      <c r="Q4237" s="24"/>
    </row>
    <row r="4238" spans="4:17" x14ac:dyDescent="0.2">
      <c r="D4238" s="23"/>
      <c r="E4238" s="24"/>
      <c r="F4238" s="24"/>
      <c r="G4238" s="24"/>
      <c r="H4238" s="24"/>
      <c r="I4238" s="5"/>
      <c r="J4238" s="5"/>
      <c r="L4238" s="18"/>
      <c r="M4238" s="24"/>
      <c r="N4238" s="24"/>
      <c r="O4238" s="24"/>
      <c r="P4238" s="33"/>
    </row>
    <row r="4239" spans="4:17" x14ac:dyDescent="0.2">
      <c r="D4239" s="23"/>
      <c r="E4239" s="24"/>
      <c r="F4239" s="24"/>
      <c r="G4239" s="24"/>
      <c r="H4239" s="24"/>
      <c r="I4239" s="5"/>
      <c r="J4239" s="5"/>
      <c r="L4239" s="18"/>
      <c r="M4239" s="24"/>
      <c r="N4239" s="24"/>
      <c r="O4239" s="24"/>
      <c r="P4239" s="33"/>
    </row>
    <row r="4240" spans="4:17" x14ac:dyDescent="0.2">
      <c r="D4240" s="23"/>
      <c r="E4240" s="24"/>
      <c r="F4240" s="24"/>
      <c r="G4240" s="24"/>
      <c r="H4240" s="24"/>
      <c r="I4240" s="5"/>
      <c r="J4240" s="5"/>
      <c r="L4240" s="18"/>
      <c r="M4240" s="24"/>
      <c r="N4240" s="24"/>
      <c r="O4240" s="24"/>
      <c r="P4240" s="33"/>
    </row>
    <row r="4241" spans="4:16" x14ac:dyDescent="0.2">
      <c r="D4241" s="23"/>
      <c r="E4241" s="24"/>
      <c r="F4241" s="24"/>
      <c r="G4241" s="24"/>
      <c r="H4241" s="24"/>
      <c r="I4241" s="5"/>
      <c r="J4241" s="5"/>
      <c r="L4241" s="18"/>
      <c r="M4241" s="24"/>
      <c r="N4241" s="24"/>
      <c r="O4241" s="24"/>
      <c r="P4241" s="33"/>
    </row>
    <row r="4242" spans="4:16" x14ac:dyDescent="0.2">
      <c r="D4242" s="23"/>
      <c r="E4242" s="24"/>
      <c r="F4242" s="24"/>
      <c r="G4242" s="24"/>
      <c r="H4242" s="24"/>
      <c r="I4242" s="5"/>
      <c r="J4242" s="5"/>
      <c r="L4242" s="18"/>
      <c r="M4242" s="24"/>
      <c r="N4242" s="24"/>
      <c r="O4242" s="24"/>
      <c r="P4242" s="33"/>
    </row>
    <row r="4243" spans="4:16" x14ac:dyDescent="0.2">
      <c r="D4243" s="23"/>
      <c r="E4243" s="24"/>
      <c r="F4243" s="24"/>
      <c r="G4243" s="24"/>
      <c r="H4243" s="24"/>
      <c r="I4243" s="5"/>
      <c r="J4243" s="5"/>
      <c r="L4243" s="18"/>
      <c r="M4243" s="24"/>
      <c r="N4243" s="24"/>
      <c r="O4243" s="24"/>
      <c r="P4243" s="33"/>
    </row>
    <row r="4244" spans="4:16" x14ac:dyDescent="0.2">
      <c r="D4244" s="23"/>
      <c r="E4244" s="24"/>
      <c r="F4244" s="24"/>
      <c r="G4244" s="24"/>
      <c r="H4244" s="24"/>
      <c r="I4244" s="5"/>
      <c r="J4244" s="5"/>
      <c r="L4244" s="18"/>
      <c r="M4244" s="24"/>
      <c r="N4244" s="24"/>
      <c r="O4244" s="24"/>
      <c r="P4244" s="33"/>
    </row>
    <row r="4245" spans="4:16" x14ac:dyDescent="0.2">
      <c r="D4245" s="23"/>
      <c r="E4245" s="24"/>
      <c r="F4245" s="24"/>
      <c r="G4245" s="24"/>
      <c r="H4245" s="24"/>
      <c r="I4245" s="5"/>
      <c r="J4245" s="5"/>
      <c r="L4245" s="18"/>
      <c r="M4245" s="24"/>
      <c r="N4245" s="24"/>
      <c r="O4245" s="24"/>
      <c r="P4245" s="33"/>
    </row>
    <row r="4246" spans="4:16" x14ac:dyDescent="0.2">
      <c r="D4246" s="23"/>
      <c r="E4246" s="24"/>
      <c r="F4246" s="24"/>
      <c r="G4246" s="24"/>
      <c r="H4246" s="24"/>
      <c r="I4246" s="5"/>
      <c r="J4246" s="5"/>
      <c r="L4246" s="18"/>
      <c r="M4246" s="24"/>
      <c r="N4246" s="24"/>
      <c r="O4246" s="24"/>
      <c r="P4246" s="33"/>
    </row>
    <row r="4247" spans="4:16" x14ac:dyDescent="0.2">
      <c r="D4247" s="23"/>
      <c r="E4247" s="24"/>
      <c r="F4247" s="24"/>
      <c r="G4247" s="24"/>
      <c r="H4247" s="24"/>
      <c r="I4247" s="5"/>
      <c r="J4247" s="5"/>
      <c r="L4247" s="18"/>
      <c r="M4247" s="24"/>
      <c r="N4247" s="24"/>
      <c r="O4247" s="24"/>
      <c r="P4247" s="33"/>
    </row>
    <row r="4248" spans="4:16" x14ac:dyDescent="0.2">
      <c r="D4248" s="23"/>
      <c r="E4248" s="24"/>
      <c r="F4248" s="24"/>
      <c r="G4248" s="24"/>
      <c r="H4248" s="24"/>
      <c r="I4248" s="5"/>
      <c r="J4248" s="5"/>
      <c r="L4248" s="18"/>
      <c r="M4248" s="24"/>
      <c r="N4248" s="24"/>
      <c r="O4248" s="24"/>
      <c r="P4248" s="33"/>
    </row>
    <row r="4249" spans="4:16" x14ac:dyDescent="0.2">
      <c r="D4249" s="23"/>
      <c r="E4249" s="24"/>
      <c r="F4249" s="24"/>
      <c r="G4249" s="24"/>
      <c r="I4249" s="5"/>
      <c r="J4249" s="5"/>
    </row>
    <row r="4250" spans="4:16" x14ac:dyDescent="0.2">
      <c r="I4250" s="5"/>
      <c r="J4250" s="5"/>
    </row>
    <row r="4251" spans="4:16" x14ac:dyDescent="0.2">
      <c r="I4251" s="5"/>
      <c r="J4251" s="5"/>
    </row>
    <row r="4252" spans="4:16" x14ac:dyDescent="0.2">
      <c r="I4252" s="5"/>
      <c r="J4252" s="5"/>
    </row>
    <row r="4253" spans="4:16" x14ac:dyDescent="0.2">
      <c r="I4253" s="5"/>
      <c r="J4253" s="5"/>
    </row>
    <row r="4254" spans="4:16" x14ac:dyDescent="0.2">
      <c r="I4254" s="5"/>
      <c r="J4254" s="5"/>
    </row>
    <row r="4255" spans="4:16" x14ac:dyDescent="0.2">
      <c r="I4255" s="5"/>
      <c r="J4255" s="5"/>
    </row>
    <row r="4256" spans="4:16" x14ac:dyDescent="0.2">
      <c r="I4256" s="5"/>
      <c r="J4256" s="5"/>
    </row>
    <row r="4257" spans="9:10" x14ac:dyDescent="0.2">
      <c r="I4257" s="5"/>
      <c r="J4257" s="5"/>
    </row>
    <row r="4258" spans="9:10" x14ac:dyDescent="0.2">
      <c r="I4258" s="5"/>
      <c r="J4258" s="5"/>
    </row>
    <row r="4259" spans="9:10" x14ac:dyDescent="0.2">
      <c r="I4259" s="5"/>
      <c r="J4259" s="5"/>
    </row>
    <row r="4260" spans="9:10" x14ac:dyDescent="0.2">
      <c r="I4260" s="5"/>
      <c r="J4260" s="5"/>
    </row>
    <row r="4261" spans="9:10" x14ac:dyDescent="0.2">
      <c r="I4261" s="5"/>
      <c r="J4261" s="5"/>
    </row>
    <row r="4262" spans="9:10" x14ac:dyDescent="0.2">
      <c r="I4262" s="5"/>
      <c r="J4262" s="5"/>
    </row>
    <row r="4263" spans="9:10" x14ac:dyDescent="0.2">
      <c r="I4263" s="5"/>
      <c r="J4263" s="5"/>
    </row>
    <row r="4264" spans="9:10" x14ac:dyDescent="0.2">
      <c r="I4264" s="5"/>
      <c r="J4264" s="5"/>
    </row>
    <row r="4265" spans="9:10" x14ac:dyDescent="0.2">
      <c r="I4265" s="5"/>
      <c r="J4265" s="5"/>
    </row>
    <row r="4266" spans="9:10" x14ac:dyDescent="0.2">
      <c r="I4266" s="5"/>
      <c r="J4266" s="5"/>
    </row>
    <row r="4267" spans="9:10" x14ac:dyDescent="0.2">
      <c r="I4267" s="5"/>
      <c r="J4267" s="5"/>
    </row>
    <row r="4268" spans="9:10" x14ac:dyDescent="0.2">
      <c r="I4268" s="5"/>
      <c r="J4268" s="5"/>
    </row>
    <row r="4269" spans="9:10" x14ac:dyDescent="0.2">
      <c r="I4269" s="5"/>
      <c r="J4269" s="5"/>
    </row>
    <row r="4270" spans="9:10" x14ac:dyDescent="0.2">
      <c r="I4270" s="5"/>
      <c r="J4270" s="5"/>
    </row>
    <row r="4271" spans="9:10" x14ac:dyDescent="0.2">
      <c r="I4271" s="5"/>
      <c r="J4271" s="5"/>
    </row>
    <row r="4272" spans="9:10" x14ac:dyDescent="0.2">
      <c r="I4272" s="5"/>
      <c r="J4272" s="5"/>
    </row>
    <row r="4273" spans="9:17" x14ac:dyDescent="0.2">
      <c r="I4273" s="5"/>
      <c r="J4273" s="5"/>
    </row>
    <row r="4274" spans="9:17" x14ac:dyDescent="0.2">
      <c r="I4274" s="5"/>
      <c r="J4274" s="5"/>
    </row>
    <row r="4275" spans="9:17" x14ac:dyDescent="0.2">
      <c r="I4275" s="5"/>
      <c r="J4275" s="5"/>
    </row>
    <row r="4276" spans="9:17" x14ac:dyDescent="0.2">
      <c r="I4276" s="5"/>
      <c r="J4276" s="5"/>
    </row>
    <row r="4277" spans="9:17" x14ac:dyDescent="0.2">
      <c r="I4277" s="5"/>
      <c r="J4277" s="5"/>
    </row>
    <row r="4278" spans="9:17" x14ac:dyDescent="0.2">
      <c r="I4278" s="5"/>
      <c r="J4278" s="5"/>
    </row>
    <row r="4279" spans="9:17" x14ac:dyDescent="0.2">
      <c r="I4279" s="5"/>
      <c r="J4279" s="5"/>
    </row>
    <row r="4280" spans="9:17" x14ac:dyDescent="0.2">
      <c r="I4280" s="5"/>
      <c r="J4280" s="5"/>
    </row>
    <row r="4281" spans="9:17" x14ac:dyDescent="0.2">
      <c r="I4281" s="5"/>
      <c r="J4281" s="5"/>
    </row>
    <row r="4282" spans="9:17" x14ac:dyDescent="0.2">
      <c r="I4282" s="5"/>
      <c r="J4282" s="5"/>
    </row>
    <row r="4283" spans="9:17" x14ac:dyDescent="0.2">
      <c r="I4283" s="5"/>
      <c r="J4283" s="5"/>
    </row>
    <row r="4284" spans="9:17" x14ac:dyDescent="0.2">
      <c r="I4284" s="5"/>
      <c r="J4284" s="5"/>
    </row>
    <row r="4285" spans="9:17" x14ac:dyDescent="0.2">
      <c r="I4285" s="5"/>
      <c r="J4285" s="5"/>
    </row>
    <row r="4286" spans="9:17" x14ac:dyDescent="0.2">
      <c r="I4286" s="5"/>
      <c r="J4286" s="5"/>
    </row>
    <row r="4287" spans="9:17" x14ac:dyDescent="0.2">
      <c r="I4287" s="5"/>
      <c r="J4287" s="5"/>
    </row>
    <row r="4288" spans="9:17" x14ac:dyDescent="0.2">
      <c r="I4288" s="5"/>
      <c r="J4288" s="5"/>
      <c r="P4288" s="4"/>
      <c r="Q4288" s="4"/>
    </row>
    <row r="4289" spans="1:19" x14ac:dyDescent="0.2">
      <c r="I4289" s="5"/>
      <c r="J4289" s="5"/>
    </row>
    <row r="4290" spans="1:19" x14ac:dyDescent="0.2">
      <c r="A4290">
        <f>COUNT(A4199:A4289)</f>
        <v>0</v>
      </c>
      <c r="B4290">
        <f>COUNT(B4199:B4289)</f>
        <v>0</v>
      </c>
      <c r="C4290">
        <f>COUNT(C4199:C4289)</f>
        <v>0</v>
      </c>
      <c r="F4290">
        <f>AVERAGE(F4199:F4289)</f>
        <v>106.05</v>
      </c>
      <c r="G4290">
        <f>AVERAGE(G4199:G4289)</f>
        <v>104.35</v>
      </c>
      <c r="H4290" t="e">
        <f>AVERAGE(H4199:H4289)</f>
        <v>#DIV/0!</v>
      </c>
      <c r="I4290" s="5">
        <f>SUM(I4196:I4289)</f>
        <v>0</v>
      </c>
      <c r="J4290" s="4">
        <f>SUM(J4196:J4289)</f>
        <v>0</v>
      </c>
      <c r="P4290" s="4">
        <f>SUM(Q4199:Q4208)</f>
        <v>278.8</v>
      </c>
      <c r="Q4290" s="4">
        <f>(P4290*0.096)-0.05</f>
        <v>26.7148</v>
      </c>
    </row>
    <row r="4291" spans="1:19" ht="18" x14ac:dyDescent="0.25">
      <c r="A4291" s="3" t="s">
        <v>790</v>
      </c>
      <c r="C4291" s="11"/>
    </row>
    <row r="4292" spans="1:19" x14ac:dyDescent="0.2">
      <c r="A4292" t="s">
        <v>2</v>
      </c>
      <c r="D4292" s="4">
        <v>259.39999999999998</v>
      </c>
      <c r="E4292" t="s">
        <v>3</v>
      </c>
      <c r="F4292" s="4">
        <f>TRUNC(D4292*0.096,1)</f>
        <v>24.9</v>
      </c>
      <c r="H4292" s="4">
        <f>P4385</f>
        <v>0</v>
      </c>
    </row>
    <row r="4293" spans="1:19" x14ac:dyDescent="0.2">
      <c r="A4293" t="s">
        <v>4</v>
      </c>
      <c r="D4293" s="4">
        <v>186.2</v>
      </c>
      <c r="E4293" t="s">
        <v>5</v>
      </c>
      <c r="F4293" s="4">
        <f>TRUNC(D4293*0.096,1)</f>
        <v>17.8</v>
      </c>
    </row>
    <row r="4294" spans="1:19" x14ac:dyDescent="0.2">
      <c r="A4294" s="1" t="s">
        <v>9</v>
      </c>
      <c r="B4294" s="1" t="s">
        <v>6</v>
      </c>
      <c r="C4294" s="1" t="s">
        <v>7</v>
      </c>
      <c r="D4294" s="1" t="s">
        <v>10</v>
      </c>
      <c r="E4294" s="1" t="s">
        <v>11</v>
      </c>
      <c r="F4294" s="1" t="s">
        <v>12</v>
      </c>
      <c r="G4294" s="1" t="s">
        <v>13</v>
      </c>
      <c r="H4294" s="1" t="s">
        <v>7</v>
      </c>
      <c r="I4294" s="1" t="s">
        <v>14</v>
      </c>
      <c r="J4294" s="1" t="s">
        <v>258</v>
      </c>
      <c r="K4294" s="14" t="s">
        <v>125</v>
      </c>
      <c r="L4294" s="14" t="s">
        <v>12</v>
      </c>
      <c r="M4294" s="1" t="s">
        <v>13</v>
      </c>
      <c r="N4294" s="1" t="s">
        <v>15</v>
      </c>
      <c r="O4294" s="1" t="s">
        <v>16</v>
      </c>
      <c r="P4294" s="1" t="s">
        <v>18</v>
      </c>
      <c r="Q4294" s="1" t="s">
        <v>225</v>
      </c>
    </row>
    <row r="4296" spans="1:19" x14ac:dyDescent="0.2">
      <c r="D4296" s="2"/>
      <c r="E4296" t="s">
        <v>20</v>
      </c>
      <c r="I4296" s="5">
        <v>0</v>
      </c>
      <c r="J4296" s="5"/>
      <c r="K4296" s="14"/>
      <c r="L4296" s="4"/>
    </row>
    <row r="4297" spans="1:19" x14ac:dyDescent="0.2">
      <c r="E4297" t="s">
        <v>21</v>
      </c>
      <c r="I4297" s="5">
        <v>0</v>
      </c>
      <c r="J4297" s="5"/>
      <c r="L4297" s="1"/>
    </row>
    <row r="4298" spans="1:19" x14ac:dyDescent="0.2">
      <c r="E4298" t="s">
        <v>22</v>
      </c>
      <c r="I4298" s="5">
        <v>0</v>
      </c>
      <c r="J4298" s="5"/>
      <c r="L4298" s="23"/>
      <c r="M4298" s="24"/>
      <c r="N4298" s="24"/>
      <c r="O4298" s="24"/>
      <c r="P4298" s="24"/>
      <c r="Q4298" s="24"/>
    </row>
    <row r="4299" spans="1:19" x14ac:dyDescent="0.2">
      <c r="D4299" s="2" t="s">
        <v>236</v>
      </c>
      <c r="E4299" s="24" t="s">
        <v>443</v>
      </c>
      <c r="F4299" s="24">
        <v>88</v>
      </c>
      <c r="G4299" s="24">
        <v>88</v>
      </c>
      <c r="H4299" s="24"/>
      <c r="I4299" s="5"/>
      <c r="J4299" s="5"/>
      <c r="L4299" s="22">
        <v>88</v>
      </c>
      <c r="M4299" s="24">
        <v>88</v>
      </c>
      <c r="N4299" s="24">
        <v>67.7</v>
      </c>
      <c r="O4299" s="24">
        <v>116</v>
      </c>
      <c r="P4299" s="33">
        <f t="shared" ref="P4299:P4311" si="85">ROUND(((M4299-N4299)*113/O4299),1)</f>
        <v>19.8</v>
      </c>
      <c r="Q4299" s="4">
        <v>19.8</v>
      </c>
    </row>
    <row r="4300" spans="1:19" x14ac:dyDescent="0.2">
      <c r="E4300" s="24" t="s">
        <v>286</v>
      </c>
      <c r="F4300" s="24">
        <v>93</v>
      </c>
      <c r="G4300" s="24">
        <v>92</v>
      </c>
      <c r="H4300" s="24"/>
      <c r="I4300" s="5"/>
      <c r="J4300" s="5"/>
      <c r="L4300" s="22">
        <v>93</v>
      </c>
      <c r="M4300" s="24">
        <v>92</v>
      </c>
      <c r="N4300" s="24">
        <v>71.2</v>
      </c>
      <c r="O4300" s="24">
        <v>126</v>
      </c>
      <c r="P4300" s="33">
        <f t="shared" si="85"/>
        <v>18.7</v>
      </c>
      <c r="Q4300" s="24">
        <v>17.8</v>
      </c>
      <c r="R4300" s="4"/>
    </row>
    <row r="4301" spans="1:19" x14ac:dyDescent="0.2">
      <c r="D4301" s="2" t="s">
        <v>797</v>
      </c>
      <c r="E4301" s="24" t="s">
        <v>261</v>
      </c>
      <c r="F4301" s="24">
        <v>88</v>
      </c>
      <c r="G4301" s="24">
        <v>88</v>
      </c>
      <c r="H4301" s="24"/>
      <c r="I4301" s="5"/>
      <c r="J4301" s="5"/>
      <c r="L4301" s="22">
        <v>88</v>
      </c>
      <c r="M4301" s="24">
        <v>88</v>
      </c>
      <c r="N4301" s="24">
        <v>67.400000000000006</v>
      </c>
      <c r="O4301" s="24">
        <v>116</v>
      </c>
      <c r="P4301" s="33">
        <f t="shared" si="85"/>
        <v>20.100000000000001</v>
      </c>
      <c r="Q4301" s="24">
        <v>17.899999999999999</v>
      </c>
      <c r="R4301" s="4">
        <f>SUM(Q4299:Q4303)</f>
        <v>93.1</v>
      </c>
      <c r="S4301">
        <f>R4301*2</f>
        <v>186.2</v>
      </c>
    </row>
    <row r="4302" spans="1:19" x14ac:dyDescent="0.2">
      <c r="E4302" s="24" t="s">
        <v>445</v>
      </c>
      <c r="F4302" s="24">
        <v>102</v>
      </c>
      <c r="G4302" s="24">
        <v>100</v>
      </c>
      <c r="H4302" s="24"/>
      <c r="I4302" s="5"/>
      <c r="J4302" s="5"/>
      <c r="L4302" s="35">
        <v>102</v>
      </c>
      <c r="M4302" s="24">
        <v>100</v>
      </c>
      <c r="N4302" s="32">
        <v>70</v>
      </c>
      <c r="O4302" s="24">
        <v>130</v>
      </c>
      <c r="P4302" s="33">
        <f t="shared" si="85"/>
        <v>26.1</v>
      </c>
      <c r="Q4302" s="24">
        <v>18.7</v>
      </c>
      <c r="R4302" s="4"/>
    </row>
    <row r="4303" spans="1:19" x14ac:dyDescent="0.2">
      <c r="D4303" s="2" t="s">
        <v>450</v>
      </c>
      <c r="E4303" s="24" t="s">
        <v>255</v>
      </c>
      <c r="F4303" s="24">
        <v>89</v>
      </c>
      <c r="G4303" s="24">
        <v>89</v>
      </c>
      <c r="H4303" s="24"/>
      <c r="I4303" s="5"/>
      <c r="J4303" s="5"/>
      <c r="L4303" s="35">
        <v>89</v>
      </c>
      <c r="M4303" s="24">
        <v>89</v>
      </c>
      <c r="N4303" s="24">
        <v>69.099999999999994</v>
      </c>
      <c r="O4303" s="24">
        <v>126</v>
      </c>
      <c r="P4303" s="33">
        <f t="shared" si="85"/>
        <v>17.8</v>
      </c>
      <c r="Q4303" s="32">
        <v>18.899999999999999</v>
      </c>
    </row>
    <row r="4304" spans="1:19" x14ac:dyDescent="0.2">
      <c r="D4304" s="22" t="s">
        <v>451</v>
      </c>
      <c r="E4304" s="24" t="s">
        <v>452</v>
      </c>
      <c r="F4304" s="24">
        <v>89</v>
      </c>
      <c r="G4304" s="24">
        <v>89</v>
      </c>
      <c r="H4304" s="24"/>
      <c r="I4304" s="5"/>
      <c r="J4304" s="5"/>
      <c r="L4304" s="24">
        <v>89</v>
      </c>
      <c r="M4304" s="24">
        <v>89</v>
      </c>
      <c r="N4304" s="24">
        <v>69.2</v>
      </c>
      <c r="O4304" s="24">
        <v>125</v>
      </c>
      <c r="P4304" s="33">
        <f t="shared" si="85"/>
        <v>17.899999999999999</v>
      </c>
      <c r="Q4304" s="4">
        <v>20.100000000000001</v>
      </c>
    </row>
    <row r="4305" spans="4:17" x14ac:dyDescent="0.2">
      <c r="D4305" s="22" t="s">
        <v>453</v>
      </c>
      <c r="E4305" s="24" t="s">
        <v>454</v>
      </c>
      <c r="F4305" s="24">
        <v>97</v>
      </c>
      <c r="G4305" s="24">
        <v>97</v>
      </c>
      <c r="H4305" s="24"/>
      <c r="I4305" s="5"/>
      <c r="J4305" s="4"/>
      <c r="L4305" s="24">
        <v>97</v>
      </c>
      <c r="M4305" s="24">
        <v>97</v>
      </c>
      <c r="N4305" s="24">
        <v>70.2</v>
      </c>
      <c r="O4305" s="24">
        <v>132</v>
      </c>
      <c r="P4305" s="33">
        <f t="shared" si="85"/>
        <v>22.9</v>
      </c>
      <c r="Q4305" s="32">
        <v>20.399999999999999</v>
      </c>
    </row>
    <row r="4306" spans="4:17" x14ac:dyDescent="0.2">
      <c r="D4306" s="22" t="s">
        <v>455</v>
      </c>
      <c r="E4306" s="24" t="s">
        <v>456</v>
      </c>
      <c r="F4306" s="24">
        <v>98</v>
      </c>
      <c r="G4306" s="24">
        <v>97</v>
      </c>
      <c r="H4306" s="24"/>
      <c r="I4306" s="5"/>
      <c r="J4306" s="5"/>
      <c r="L4306" s="24">
        <v>98</v>
      </c>
      <c r="M4306" s="24">
        <v>97</v>
      </c>
      <c r="N4306" s="24">
        <v>70.900000000000006</v>
      </c>
      <c r="O4306" s="24">
        <v>131</v>
      </c>
      <c r="P4306" s="33">
        <f t="shared" si="85"/>
        <v>22.5</v>
      </c>
      <c r="Q4306" s="4">
        <v>20.399999999999999</v>
      </c>
    </row>
    <row r="4307" spans="4:17" x14ac:dyDescent="0.2">
      <c r="D4307" s="22" t="s">
        <v>583</v>
      </c>
      <c r="E4307" s="24" t="s">
        <v>795</v>
      </c>
      <c r="F4307" s="24">
        <v>99</v>
      </c>
      <c r="G4307" s="24">
        <v>98</v>
      </c>
      <c r="H4307" s="24"/>
      <c r="I4307" s="5"/>
      <c r="J4307" s="5"/>
      <c r="L4307" s="24">
        <v>99</v>
      </c>
      <c r="M4307" s="24">
        <v>98</v>
      </c>
      <c r="N4307" s="24">
        <v>69.2</v>
      </c>
      <c r="O4307" s="24">
        <v>126</v>
      </c>
      <c r="P4307" s="33">
        <f t="shared" si="85"/>
        <v>25.8</v>
      </c>
      <c r="Q4307" s="4">
        <v>22.5</v>
      </c>
    </row>
    <row r="4308" spans="4:17" x14ac:dyDescent="0.2">
      <c r="D4308" s="22" t="s">
        <v>568</v>
      </c>
      <c r="E4308" s="24" t="s">
        <v>794</v>
      </c>
      <c r="F4308" s="24">
        <v>95</v>
      </c>
      <c r="G4308" s="24">
        <v>94</v>
      </c>
      <c r="H4308" s="24"/>
      <c r="I4308" s="5"/>
      <c r="J4308" s="5"/>
      <c r="L4308" s="24">
        <v>95</v>
      </c>
      <c r="M4308" s="24">
        <v>94</v>
      </c>
      <c r="N4308" s="24">
        <v>71.099999999999994</v>
      </c>
      <c r="O4308" s="24">
        <v>127</v>
      </c>
      <c r="P4308" s="33">
        <f t="shared" si="85"/>
        <v>20.399999999999999</v>
      </c>
      <c r="Q4308" s="32">
        <v>22.9</v>
      </c>
    </row>
    <row r="4309" spans="4:17" x14ac:dyDescent="0.2">
      <c r="D4309" s="23" t="s">
        <v>570</v>
      </c>
      <c r="E4309" s="24" t="s">
        <v>586</v>
      </c>
      <c r="F4309" s="24">
        <v>93</v>
      </c>
      <c r="G4309" s="24">
        <v>93</v>
      </c>
      <c r="H4309" s="24"/>
      <c r="I4309" s="5"/>
      <c r="J4309" s="5"/>
      <c r="L4309" s="24">
        <v>93</v>
      </c>
      <c r="M4309" s="24">
        <v>93</v>
      </c>
      <c r="N4309" s="24">
        <v>70.099999999999994</v>
      </c>
      <c r="O4309" s="24">
        <v>127</v>
      </c>
      <c r="P4309" s="33">
        <f t="shared" si="85"/>
        <v>20.399999999999999</v>
      </c>
      <c r="Q4309" s="4">
        <v>25.8</v>
      </c>
    </row>
    <row r="4310" spans="4:17" x14ac:dyDescent="0.2">
      <c r="D4310" s="23" t="s">
        <v>572</v>
      </c>
      <c r="E4310" s="24" t="s">
        <v>587</v>
      </c>
      <c r="F4310" s="24">
        <v>108</v>
      </c>
      <c r="G4310" s="24">
        <v>104</v>
      </c>
      <c r="H4310" s="24"/>
      <c r="I4310" s="5"/>
      <c r="J4310" s="5"/>
      <c r="L4310" s="24">
        <v>108</v>
      </c>
      <c r="M4310" s="24">
        <v>104</v>
      </c>
      <c r="N4310" s="24">
        <v>70.099999999999994</v>
      </c>
      <c r="O4310" s="24">
        <v>126</v>
      </c>
      <c r="P4310" s="33">
        <f t="shared" si="85"/>
        <v>30.4</v>
      </c>
      <c r="Q4310" s="24">
        <v>26.1</v>
      </c>
    </row>
    <row r="4311" spans="4:17" x14ac:dyDescent="0.2">
      <c r="D4311" s="23" t="s">
        <v>574</v>
      </c>
      <c r="E4311" s="24" t="s">
        <v>99</v>
      </c>
      <c r="F4311" s="24">
        <v>96</v>
      </c>
      <c r="G4311" s="24">
        <v>93</v>
      </c>
      <c r="H4311" s="24"/>
      <c r="I4311" s="5"/>
      <c r="J4311" s="5"/>
      <c r="L4311" s="24">
        <v>96</v>
      </c>
      <c r="M4311" s="24">
        <v>93</v>
      </c>
      <c r="N4311" s="24">
        <v>71.099999999999994</v>
      </c>
      <c r="O4311" s="24">
        <v>131</v>
      </c>
      <c r="P4311" s="33">
        <f t="shared" si="85"/>
        <v>18.899999999999999</v>
      </c>
      <c r="Q4311" s="24">
        <v>30.4</v>
      </c>
    </row>
    <row r="4312" spans="4:17" x14ac:dyDescent="0.2">
      <c r="I4312" s="5"/>
      <c r="J4312" s="5"/>
    </row>
    <row r="4313" spans="4:17" x14ac:dyDescent="0.2">
      <c r="I4313" s="5"/>
      <c r="J4313" s="5"/>
    </row>
    <row r="4314" spans="4:17" x14ac:dyDescent="0.2">
      <c r="I4314" s="5"/>
      <c r="J4314" s="5"/>
    </row>
    <row r="4315" spans="4:17" x14ac:dyDescent="0.2">
      <c r="I4315" s="5"/>
      <c r="J4315" s="5"/>
    </row>
    <row r="4316" spans="4:17" x14ac:dyDescent="0.2">
      <c r="I4316" s="5"/>
      <c r="J4316" s="5"/>
    </row>
    <row r="4317" spans="4:17" x14ac:dyDescent="0.2">
      <c r="I4317" s="5"/>
      <c r="J4317" s="5"/>
    </row>
    <row r="4318" spans="4:17" x14ac:dyDescent="0.2">
      <c r="I4318" s="5"/>
      <c r="J4318" s="5"/>
    </row>
    <row r="4319" spans="4:17" x14ac:dyDescent="0.2">
      <c r="I4319" s="5"/>
      <c r="J4319" s="5"/>
    </row>
    <row r="4320" spans="4:17" x14ac:dyDescent="0.2">
      <c r="I4320" s="5"/>
      <c r="J4320" s="5"/>
    </row>
    <row r="4321" spans="9:10" x14ac:dyDescent="0.2">
      <c r="I4321" s="5"/>
      <c r="J4321" s="5"/>
    </row>
    <row r="4322" spans="9:10" x14ac:dyDescent="0.2">
      <c r="I4322" s="5"/>
      <c r="J4322" s="5"/>
    </row>
    <row r="4323" spans="9:10" x14ac:dyDescent="0.2">
      <c r="I4323" s="5"/>
      <c r="J4323" s="5"/>
    </row>
    <row r="4324" spans="9:10" x14ac:dyDescent="0.2">
      <c r="I4324" s="5"/>
      <c r="J4324" s="5"/>
    </row>
    <row r="4325" spans="9:10" x14ac:dyDescent="0.2">
      <c r="I4325" s="5"/>
      <c r="J4325" s="5"/>
    </row>
    <row r="4326" spans="9:10" x14ac:dyDescent="0.2">
      <c r="I4326" s="5"/>
      <c r="J4326" s="5"/>
    </row>
    <row r="4327" spans="9:10" x14ac:dyDescent="0.2">
      <c r="I4327" s="5"/>
      <c r="J4327" s="5"/>
    </row>
    <row r="4328" spans="9:10" x14ac:dyDescent="0.2">
      <c r="I4328" s="5"/>
      <c r="J4328" s="5"/>
    </row>
    <row r="4329" spans="9:10" x14ac:dyDescent="0.2">
      <c r="I4329" s="5"/>
      <c r="J4329" s="5"/>
    </row>
    <row r="4330" spans="9:10" x14ac:dyDescent="0.2">
      <c r="I4330" s="5"/>
      <c r="J4330" s="5"/>
    </row>
    <row r="4331" spans="9:10" x14ac:dyDescent="0.2">
      <c r="I4331" s="5"/>
      <c r="J4331" s="5"/>
    </row>
    <row r="4332" spans="9:10" x14ac:dyDescent="0.2">
      <c r="I4332" s="5"/>
      <c r="J4332" s="5"/>
    </row>
    <row r="4333" spans="9:10" x14ac:dyDescent="0.2">
      <c r="I4333" s="5"/>
      <c r="J4333" s="5"/>
    </row>
    <row r="4334" spans="9:10" x14ac:dyDescent="0.2">
      <c r="I4334" s="5"/>
      <c r="J4334" s="5"/>
    </row>
    <row r="4335" spans="9:10" x14ac:dyDescent="0.2">
      <c r="I4335" s="5"/>
      <c r="J4335" s="5"/>
    </row>
    <row r="4336" spans="9:10" x14ac:dyDescent="0.2">
      <c r="I4336" s="5"/>
      <c r="J4336" s="5"/>
    </row>
    <row r="4337" spans="9:10" x14ac:dyDescent="0.2">
      <c r="I4337" s="5"/>
      <c r="J4337" s="5"/>
    </row>
    <row r="4338" spans="9:10" x14ac:dyDescent="0.2">
      <c r="I4338" s="5"/>
      <c r="J4338" s="5"/>
    </row>
    <row r="4339" spans="9:10" x14ac:dyDescent="0.2">
      <c r="I4339" s="5"/>
      <c r="J4339" s="5"/>
    </row>
    <row r="4340" spans="9:10" x14ac:dyDescent="0.2">
      <c r="I4340" s="5"/>
      <c r="J4340" s="5"/>
    </row>
    <row r="4341" spans="9:10" x14ac:dyDescent="0.2">
      <c r="I4341" s="5"/>
      <c r="J4341" s="5"/>
    </row>
    <row r="4342" spans="9:10" x14ac:dyDescent="0.2">
      <c r="I4342" s="5"/>
      <c r="J4342" s="5"/>
    </row>
    <row r="4343" spans="9:10" x14ac:dyDescent="0.2">
      <c r="I4343" s="5"/>
      <c r="J4343" s="5"/>
    </row>
    <row r="4344" spans="9:10" x14ac:dyDescent="0.2">
      <c r="I4344" s="5"/>
      <c r="J4344" s="5"/>
    </row>
    <row r="4345" spans="9:10" x14ac:dyDescent="0.2">
      <c r="I4345" s="5"/>
      <c r="J4345" s="5"/>
    </row>
    <row r="4346" spans="9:10" x14ac:dyDescent="0.2">
      <c r="I4346" s="5"/>
      <c r="J4346" s="5"/>
    </row>
    <row r="4347" spans="9:10" x14ac:dyDescent="0.2">
      <c r="I4347" s="5"/>
      <c r="J4347" s="5"/>
    </row>
    <row r="4348" spans="9:10" x14ac:dyDescent="0.2">
      <c r="I4348" s="5"/>
      <c r="J4348" s="5"/>
    </row>
    <row r="4349" spans="9:10" x14ac:dyDescent="0.2">
      <c r="I4349" s="5"/>
      <c r="J4349" s="5"/>
    </row>
    <row r="4350" spans="9:10" x14ac:dyDescent="0.2">
      <c r="I4350" s="5"/>
      <c r="J4350" s="5"/>
    </row>
    <row r="4351" spans="9:10" x14ac:dyDescent="0.2">
      <c r="I4351" s="5"/>
      <c r="J4351" s="5"/>
    </row>
    <row r="4352" spans="9:10" x14ac:dyDescent="0.2">
      <c r="I4352" s="5"/>
      <c r="J4352" s="5"/>
    </row>
    <row r="4353" spans="9:10" x14ac:dyDescent="0.2">
      <c r="I4353" s="5"/>
      <c r="J4353" s="5"/>
    </row>
    <row r="4354" spans="9:10" x14ac:dyDescent="0.2">
      <c r="I4354" s="5"/>
      <c r="J4354" s="5"/>
    </row>
    <row r="4355" spans="9:10" x14ac:dyDescent="0.2">
      <c r="I4355" s="5"/>
      <c r="J4355" s="5"/>
    </row>
    <row r="4356" spans="9:10" x14ac:dyDescent="0.2">
      <c r="I4356" s="5"/>
      <c r="J4356" s="5"/>
    </row>
    <row r="4357" spans="9:10" x14ac:dyDescent="0.2">
      <c r="I4357" s="5"/>
      <c r="J4357" s="5"/>
    </row>
    <row r="4358" spans="9:10" x14ac:dyDescent="0.2">
      <c r="I4358" s="5"/>
      <c r="J4358" s="5"/>
    </row>
    <row r="4359" spans="9:10" x14ac:dyDescent="0.2">
      <c r="I4359" s="5"/>
      <c r="J4359" s="5"/>
    </row>
    <row r="4360" spans="9:10" x14ac:dyDescent="0.2">
      <c r="I4360" s="5"/>
      <c r="J4360" s="5"/>
    </row>
    <row r="4361" spans="9:10" x14ac:dyDescent="0.2">
      <c r="I4361" s="5"/>
      <c r="J4361" s="5"/>
    </row>
    <row r="4362" spans="9:10" x14ac:dyDescent="0.2">
      <c r="I4362" s="5"/>
      <c r="J4362" s="5"/>
    </row>
    <row r="4363" spans="9:10" x14ac:dyDescent="0.2">
      <c r="I4363" s="5"/>
      <c r="J4363" s="5"/>
    </row>
    <row r="4364" spans="9:10" x14ac:dyDescent="0.2">
      <c r="I4364" s="5"/>
      <c r="J4364" s="5"/>
    </row>
    <row r="4365" spans="9:10" x14ac:dyDescent="0.2">
      <c r="I4365" s="5"/>
      <c r="J4365" s="5"/>
    </row>
    <row r="4366" spans="9:10" x14ac:dyDescent="0.2">
      <c r="I4366" s="5"/>
      <c r="J4366" s="5"/>
    </row>
    <row r="4367" spans="9:10" x14ac:dyDescent="0.2">
      <c r="I4367" s="5"/>
      <c r="J4367" s="5"/>
    </row>
    <row r="4368" spans="9:10" x14ac:dyDescent="0.2">
      <c r="I4368" s="5"/>
      <c r="J4368" s="5"/>
    </row>
    <row r="4369" spans="9:10" x14ac:dyDescent="0.2">
      <c r="I4369" s="5"/>
      <c r="J4369" s="5"/>
    </row>
    <row r="4370" spans="9:10" x14ac:dyDescent="0.2">
      <c r="I4370" s="5"/>
      <c r="J4370" s="5"/>
    </row>
    <row r="4371" spans="9:10" x14ac:dyDescent="0.2">
      <c r="I4371" s="5"/>
      <c r="J4371" s="5"/>
    </row>
    <row r="4372" spans="9:10" x14ac:dyDescent="0.2">
      <c r="I4372" s="5"/>
      <c r="J4372" s="5"/>
    </row>
    <row r="4373" spans="9:10" x14ac:dyDescent="0.2">
      <c r="I4373" s="5"/>
      <c r="J4373" s="5"/>
    </row>
    <row r="4374" spans="9:10" x14ac:dyDescent="0.2">
      <c r="I4374" s="5"/>
      <c r="J4374" s="5"/>
    </row>
    <row r="4375" spans="9:10" x14ac:dyDescent="0.2">
      <c r="I4375" s="5"/>
      <c r="J4375" s="5"/>
    </row>
    <row r="4376" spans="9:10" x14ac:dyDescent="0.2">
      <c r="I4376" s="5"/>
      <c r="J4376" s="5"/>
    </row>
    <row r="4377" spans="9:10" x14ac:dyDescent="0.2">
      <c r="I4377" s="5"/>
      <c r="J4377" s="5"/>
    </row>
    <row r="4378" spans="9:10" x14ac:dyDescent="0.2">
      <c r="I4378" s="5"/>
      <c r="J4378" s="5"/>
    </row>
    <row r="4379" spans="9:10" x14ac:dyDescent="0.2">
      <c r="I4379" s="5"/>
      <c r="J4379" s="5"/>
    </row>
    <row r="4380" spans="9:10" x14ac:dyDescent="0.2">
      <c r="I4380" s="5"/>
      <c r="J4380" s="5"/>
    </row>
    <row r="4381" spans="9:10" x14ac:dyDescent="0.2">
      <c r="I4381" s="5"/>
      <c r="J4381" s="5"/>
    </row>
    <row r="4382" spans="9:10" x14ac:dyDescent="0.2">
      <c r="I4382" s="5"/>
      <c r="J4382" s="5"/>
    </row>
    <row r="4383" spans="9:10" x14ac:dyDescent="0.2">
      <c r="I4383" s="5"/>
      <c r="J4383" s="5"/>
    </row>
    <row r="4384" spans="9:10" x14ac:dyDescent="0.2">
      <c r="I4384" s="5"/>
      <c r="J4384" s="5"/>
    </row>
    <row r="4385" spans="1:19" x14ac:dyDescent="0.2">
      <c r="I4385" s="5"/>
      <c r="J4385" s="5"/>
    </row>
    <row r="4386" spans="1:19" x14ac:dyDescent="0.2">
      <c r="I4386" s="5"/>
      <c r="J4386" s="5"/>
    </row>
    <row r="4387" spans="1:19" ht="18" x14ac:dyDescent="0.25">
      <c r="A4387" s="3" t="s">
        <v>458</v>
      </c>
      <c r="C4387" s="11"/>
    </row>
    <row r="4388" spans="1:19" x14ac:dyDescent="0.2">
      <c r="A4388" t="s">
        <v>2</v>
      </c>
      <c r="D4388" s="4">
        <v>123</v>
      </c>
      <c r="E4388" t="s">
        <v>3</v>
      </c>
      <c r="F4388" s="4">
        <f>TRUNC(D4388*0.096,1)</f>
        <v>11.8</v>
      </c>
      <c r="H4388" s="4">
        <f>P4486</f>
        <v>100.8</v>
      </c>
    </row>
    <row r="4389" spans="1:19" x14ac:dyDescent="0.2">
      <c r="A4389" t="s">
        <v>4</v>
      </c>
      <c r="D4389" s="4">
        <v>123</v>
      </c>
      <c r="E4389" t="s">
        <v>5</v>
      </c>
      <c r="F4389" s="4">
        <f>TRUNC(D4389*0.096,1)</f>
        <v>11.8</v>
      </c>
    </row>
    <row r="4390" spans="1:19" x14ac:dyDescent="0.2">
      <c r="A4390" s="1" t="s">
        <v>9</v>
      </c>
      <c r="B4390" s="1" t="s">
        <v>6</v>
      </c>
      <c r="C4390" s="1" t="s">
        <v>7</v>
      </c>
      <c r="D4390" s="1" t="s">
        <v>10</v>
      </c>
      <c r="E4390" s="1" t="s">
        <v>11</v>
      </c>
      <c r="F4390" s="1" t="s">
        <v>12</v>
      </c>
      <c r="G4390" s="1" t="s">
        <v>13</v>
      </c>
      <c r="H4390" s="1" t="s">
        <v>7</v>
      </c>
      <c r="I4390" s="1" t="s">
        <v>14</v>
      </c>
      <c r="J4390" s="1" t="s">
        <v>258</v>
      </c>
      <c r="K4390" s="14" t="s">
        <v>125</v>
      </c>
      <c r="L4390" s="14" t="s">
        <v>12</v>
      </c>
      <c r="M4390" s="1" t="s">
        <v>13</v>
      </c>
      <c r="N4390" s="1" t="s">
        <v>15</v>
      </c>
      <c r="O4390" s="1" t="s">
        <v>16</v>
      </c>
      <c r="P4390" s="1" t="s">
        <v>18</v>
      </c>
      <c r="Q4390" s="1" t="s">
        <v>225</v>
      </c>
    </row>
    <row r="4392" spans="1:19" x14ac:dyDescent="0.2">
      <c r="D4392" s="2"/>
      <c r="E4392" t="s">
        <v>20</v>
      </c>
      <c r="I4392" s="5">
        <v>0</v>
      </c>
      <c r="J4392" s="5"/>
      <c r="K4392" s="14"/>
      <c r="L4392" s="4"/>
    </row>
    <row r="4393" spans="1:19" x14ac:dyDescent="0.2">
      <c r="E4393" t="s">
        <v>21</v>
      </c>
      <c r="I4393" s="5">
        <v>0</v>
      </c>
      <c r="J4393" s="5"/>
      <c r="L4393" s="1"/>
    </row>
    <row r="4394" spans="1:19" x14ac:dyDescent="0.2">
      <c r="E4394" t="s">
        <v>22</v>
      </c>
      <c r="I4394" s="5">
        <v>0</v>
      </c>
      <c r="J4394" s="5"/>
      <c r="L4394" s="23"/>
      <c r="M4394" s="24"/>
      <c r="N4394" s="24"/>
      <c r="O4394" s="24"/>
      <c r="P4394" s="24"/>
      <c r="Q4394" s="24"/>
    </row>
    <row r="4395" spans="1:19" x14ac:dyDescent="0.2">
      <c r="D4395" s="22" t="s">
        <v>450</v>
      </c>
      <c r="E4395" s="24" t="s">
        <v>255</v>
      </c>
      <c r="F4395" s="24">
        <v>101</v>
      </c>
      <c r="G4395" s="24">
        <v>98</v>
      </c>
      <c r="H4395" s="24"/>
      <c r="I4395" s="5"/>
      <c r="J4395" s="5"/>
      <c r="L4395" s="36">
        <v>101</v>
      </c>
      <c r="M4395" s="24">
        <v>98</v>
      </c>
      <c r="N4395" s="24">
        <v>69.099999999999994</v>
      </c>
      <c r="O4395" s="24">
        <v>126</v>
      </c>
      <c r="P4395" s="33">
        <f>ROUND(((M4395-N4395)*113/O4395),1)</f>
        <v>25.9</v>
      </c>
      <c r="Q4395" s="4">
        <v>19.600000000000001</v>
      </c>
    </row>
    <row r="4396" spans="1:19" x14ac:dyDescent="0.2">
      <c r="D4396" s="22" t="s">
        <v>451</v>
      </c>
      <c r="E4396" s="24" t="s">
        <v>452</v>
      </c>
      <c r="F4396" s="24">
        <v>96</v>
      </c>
      <c r="G4396" s="24">
        <v>92</v>
      </c>
      <c r="H4396" s="24"/>
      <c r="I4396" s="5"/>
      <c r="J4396" s="5"/>
      <c r="L4396" s="24">
        <v>96</v>
      </c>
      <c r="M4396" s="24">
        <v>92</v>
      </c>
      <c r="N4396" s="24">
        <v>69.2</v>
      </c>
      <c r="O4396" s="24">
        <v>125</v>
      </c>
      <c r="P4396" s="33">
        <f>ROUND(((M4396-N4396)*113/O4396),1)</f>
        <v>20.6</v>
      </c>
      <c r="Q4396" s="4">
        <v>25.7</v>
      </c>
    </row>
    <row r="4397" spans="1:19" x14ac:dyDescent="0.2">
      <c r="D4397" s="22" t="s">
        <v>453</v>
      </c>
      <c r="E4397" s="24" t="s">
        <v>454</v>
      </c>
      <c r="F4397" s="24">
        <v>98</v>
      </c>
      <c r="G4397" s="24">
        <v>94</v>
      </c>
      <c r="H4397" s="24"/>
      <c r="I4397" s="5"/>
      <c r="J4397" s="4"/>
      <c r="L4397" s="24">
        <v>98</v>
      </c>
      <c r="M4397" s="24">
        <v>94</v>
      </c>
      <c r="N4397" s="24">
        <v>70.2</v>
      </c>
      <c r="O4397" s="24">
        <v>132</v>
      </c>
      <c r="P4397" s="33">
        <f>ROUND(((M4397-N4397)*113/O4397),1)</f>
        <v>20.399999999999999</v>
      </c>
      <c r="Q4397" s="4">
        <v>26.5</v>
      </c>
    </row>
    <row r="4398" spans="1:19" x14ac:dyDescent="0.2">
      <c r="D4398" s="22" t="s">
        <v>455</v>
      </c>
      <c r="E4398" s="24" t="s">
        <v>456</v>
      </c>
      <c r="F4398" s="24">
        <v>102</v>
      </c>
      <c r="G4398" s="24">
        <v>96</v>
      </c>
      <c r="H4398" s="24"/>
      <c r="I4398" s="5"/>
      <c r="J4398" s="5"/>
      <c r="L4398" s="24">
        <v>102</v>
      </c>
      <c r="M4398" s="24">
        <v>96</v>
      </c>
      <c r="N4398" s="24">
        <v>70.900000000000006</v>
      </c>
      <c r="O4398" s="24">
        <v>131</v>
      </c>
      <c r="P4398" s="33">
        <f>ROUND(((M4398-N4398)*113/O4398),1)</f>
        <v>21.7</v>
      </c>
      <c r="Q4398" s="4">
        <v>29</v>
      </c>
      <c r="R4398" s="4">
        <f>SUM(Q4395:Q4398)</f>
        <v>100.8</v>
      </c>
      <c r="S4398" s="4">
        <f>R4398*2.5</f>
        <v>252</v>
      </c>
    </row>
    <row r="4399" spans="1:19" x14ac:dyDescent="0.2">
      <c r="D4399" s="2"/>
      <c r="E4399" s="24"/>
      <c r="F4399" s="24"/>
      <c r="G4399" s="24"/>
      <c r="H4399" s="24"/>
      <c r="I4399" s="5"/>
      <c r="J4399" s="5"/>
      <c r="L4399" s="22"/>
      <c r="M4399" s="24"/>
      <c r="N4399" s="32"/>
      <c r="O4399" s="24"/>
      <c r="P4399" s="33"/>
      <c r="Q4399" s="4"/>
      <c r="R4399" s="4">
        <f>SUM(Q4395:Q4399)</f>
        <v>100.8</v>
      </c>
      <c r="S4399">
        <f>R4399*2</f>
        <v>201.6</v>
      </c>
    </row>
    <row r="4400" spans="1:19" x14ac:dyDescent="0.2">
      <c r="D4400" s="2"/>
      <c r="E4400" s="24"/>
      <c r="F4400" s="24"/>
      <c r="G4400" s="24"/>
      <c r="H4400" s="24"/>
      <c r="I4400" s="5"/>
      <c r="J4400" s="5"/>
      <c r="L4400" s="35"/>
      <c r="M4400" s="24"/>
      <c r="N4400" s="32"/>
      <c r="O4400" s="24"/>
      <c r="P4400" s="33"/>
      <c r="Q4400" s="4"/>
    </row>
    <row r="4401" spans="4:17" x14ac:dyDescent="0.2">
      <c r="D4401" s="2"/>
      <c r="E4401" s="24"/>
      <c r="F4401" s="24"/>
      <c r="G4401" s="24"/>
      <c r="H4401" s="24"/>
      <c r="I4401" s="5"/>
      <c r="J4401" s="5"/>
      <c r="L4401" s="36"/>
      <c r="M4401" s="24"/>
      <c r="N4401" s="32"/>
      <c r="O4401" s="24"/>
      <c r="P4401" s="33"/>
      <c r="Q4401" s="4"/>
    </row>
    <row r="4402" spans="4:17" x14ac:dyDescent="0.2">
      <c r="D4402" s="2"/>
      <c r="E4402" s="24"/>
      <c r="F4402" s="24"/>
      <c r="G4402" s="24"/>
      <c r="H4402" s="24"/>
      <c r="I4402" s="5"/>
      <c r="J4402" s="5"/>
      <c r="L4402" s="36"/>
      <c r="M4402" s="24"/>
      <c r="N4402" s="32"/>
      <c r="O4402" s="24"/>
      <c r="P4402" s="33"/>
      <c r="Q4402" s="4"/>
    </row>
    <row r="4403" spans="4:17" x14ac:dyDescent="0.2">
      <c r="D4403" s="2"/>
      <c r="E4403" s="24"/>
      <c r="F4403" s="24"/>
      <c r="G4403" s="24"/>
      <c r="H4403" s="24"/>
      <c r="I4403" s="5"/>
      <c r="J4403" s="5"/>
      <c r="L4403" s="36"/>
      <c r="M4403" s="24"/>
      <c r="N4403" s="32"/>
      <c r="O4403" s="24"/>
      <c r="P4403" s="33"/>
      <c r="Q4403" s="4"/>
    </row>
    <row r="4404" spans="4:17" x14ac:dyDescent="0.2">
      <c r="D4404" s="22"/>
      <c r="E4404" s="24"/>
      <c r="F4404" s="24"/>
      <c r="G4404" s="24"/>
      <c r="H4404" s="24"/>
      <c r="I4404" s="5"/>
      <c r="J4404" s="5"/>
      <c r="L4404" s="36"/>
      <c r="M4404" s="24"/>
      <c r="N4404" s="24"/>
      <c r="O4404" s="24"/>
      <c r="P4404" s="33"/>
      <c r="Q4404" s="4"/>
    </row>
    <row r="4405" spans="4:17" x14ac:dyDescent="0.2">
      <c r="D4405" s="22"/>
      <c r="E4405" s="24"/>
      <c r="F4405" s="24"/>
      <c r="G4405" s="24"/>
      <c r="H4405" s="24"/>
      <c r="I4405" s="5"/>
      <c r="J4405" s="5"/>
      <c r="L4405" s="36"/>
      <c r="M4405" s="24"/>
      <c r="N4405" s="24"/>
      <c r="O4405" s="24"/>
      <c r="P4405" s="33"/>
      <c r="Q4405" s="4"/>
    </row>
    <row r="4406" spans="4:17" x14ac:dyDescent="0.2">
      <c r="D4406" s="22"/>
      <c r="E4406" s="24"/>
      <c r="F4406" s="24"/>
      <c r="G4406" s="24"/>
      <c r="H4406" s="24"/>
      <c r="I4406" s="5"/>
      <c r="J4406" s="5"/>
      <c r="L4406" s="36"/>
      <c r="M4406" s="24"/>
      <c r="N4406" s="24"/>
      <c r="O4406" s="24"/>
      <c r="P4406" s="33"/>
      <c r="Q4406" s="4"/>
    </row>
    <row r="4407" spans="4:17" x14ac:dyDescent="0.2">
      <c r="D4407" s="22"/>
      <c r="E4407" s="24"/>
      <c r="F4407" s="24"/>
      <c r="G4407" s="24"/>
      <c r="H4407" s="24"/>
      <c r="I4407" s="5"/>
      <c r="J4407" s="4"/>
      <c r="L4407" s="34"/>
      <c r="M4407" s="24"/>
      <c r="N4407" s="24"/>
      <c r="O4407" s="24"/>
      <c r="P4407" s="33"/>
      <c r="Q4407" s="32"/>
    </row>
    <row r="4408" spans="4:17" x14ac:dyDescent="0.2">
      <c r="D4408" s="22"/>
      <c r="E4408" s="24"/>
      <c r="F4408" s="24"/>
      <c r="G4408" s="24"/>
      <c r="H4408" s="24"/>
      <c r="I4408" s="5"/>
      <c r="J4408" s="5"/>
      <c r="L4408" s="34"/>
      <c r="M4408" s="24"/>
      <c r="N4408" s="24"/>
      <c r="O4408" s="24"/>
      <c r="P4408" s="33"/>
      <c r="Q4408" s="4"/>
    </row>
    <row r="4409" spans="4:17" x14ac:dyDescent="0.2">
      <c r="D4409" s="2"/>
      <c r="E4409" s="24"/>
      <c r="F4409" s="24"/>
      <c r="G4409" s="24"/>
      <c r="H4409" s="24"/>
      <c r="I4409" s="5"/>
      <c r="J4409" s="5"/>
      <c r="L4409" s="18"/>
      <c r="M4409" s="24"/>
      <c r="N4409" s="24"/>
      <c r="O4409" s="24"/>
      <c r="P4409" s="33"/>
      <c r="Q4409" s="32"/>
    </row>
    <row r="4410" spans="4:17" x14ac:dyDescent="0.2">
      <c r="D4410" s="23"/>
      <c r="E4410" s="24"/>
      <c r="F4410" s="24"/>
      <c r="G4410" s="24"/>
      <c r="H4410" s="24"/>
      <c r="I4410" s="5"/>
      <c r="J4410" s="5"/>
      <c r="L4410" s="18"/>
      <c r="M4410" s="24"/>
      <c r="N4410" s="24"/>
      <c r="O4410" s="24"/>
      <c r="P4410" s="33"/>
      <c r="Q4410" s="4"/>
    </row>
    <row r="4411" spans="4:17" x14ac:dyDescent="0.2">
      <c r="D4411" s="23"/>
      <c r="E4411" s="24"/>
      <c r="F4411" s="24"/>
      <c r="G4411" s="24"/>
      <c r="H4411" s="24"/>
      <c r="I4411" s="5"/>
      <c r="J4411" s="5"/>
      <c r="L4411" s="18"/>
      <c r="M4411" s="24"/>
      <c r="N4411" s="24"/>
      <c r="O4411" s="24"/>
      <c r="P4411" s="33"/>
      <c r="Q4411" s="32"/>
    </row>
    <row r="4412" spans="4:17" x14ac:dyDescent="0.2">
      <c r="D4412" s="23"/>
      <c r="E4412" s="24"/>
      <c r="F4412" s="24"/>
      <c r="G4412" s="24"/>
      <c r="H4412" s="24"/>
      <c r="I4412" s="5"/>
      <c r="J4412" s="5"/>
      <c r="L4412" s="18"/>
      <c r="M4412" s="24"/>
      <c r="N4412" s="24"/>
      <c r="O4412" s="24"/>
      <c r="P4412" s="33"/>
      <c r="Q4412" s="4"/>
    </row>
    <row r="4413" spans="4:17" x14ac:dyDescent="0.2">
      <c r="D4413" s="23"/>
      <c r="E4413" s="24"/>
      <c r="F4413" s="24"/>
      <c r="G4413" s="24"/>
      <c r="H4413" s="24"/>
      <c r="I4413" s="5"/>
      <c r="J4413" s="5"/>
      <c r="L4413" s="18"/>
      <c r="M4413" s="24"/>
      <c r="N4413" s="24"/>
      <c r="O4413" s="24"/>
      <c r="P4413" s="33"/>
      <c r="Q4413" s="4"/>
    </row>
    <row r="4414" spans="4:17" x14ac:dyDescent="0.2">
      <c r="D4414" s="23"/>
      <c r="E4414" s="24"/>
      <c r="F4414" s="24"/>
      <c r="G4414" s="24"/>
      <c r="H4414" s="24"/>
      <c r="I4414" s="5"/>
      <c r="J4414" s="5"/>
      <c r="L4414" s="18"/>
      <c r="M4414" s="24"/>
      <c r="P4414" s="4"/>
      <c r="Q4414" s="32"/>
    </row>
    <row r="4415" spans="4:17" x14ac:dyDescent="0.2">
      <c r="D4415" s="22"/>
      <c r="E4415" s="24"/>
      <c r="F4415" s="24"/>
      <c r="G4415" s="24"/>
      <c r="H4415" s="24"/>
      <c r="I4415" s="5"/>
      <c r="J4415" s="5"/>
      <c r="K4415" s="29"/>
      <c r="L4415" s="24"/>
      <c r="M4415" s="24"/>
      <c r="P4415" s="4"/>
      <c r="Q4415" s="4"/>
    </row>
    <row r="4416" spans="4:17" x14ac:dyDescent="0.2">
      <c r="D4416" s="22"/>
      <c r="E4416" s="24"/>
      <c r="F4416" s="24"/>
      <c r="G4416" s="24"/>
      <c r="H4416" s="24"/>
      <c r="I4416" s="5"/>
      <c r="J4416" s="5"/>
      <c r="L4416" s="34"/>
      <c r="M4416" s="24"/>
      <c r="P4416" s="4"/>
      <c r="Q4416" s="4"/>
    </row>
    <row r="4417" spans="4:17" x14ac:dyDescent="0.2">
      <c r="D4417" s="22"/>
      <c r="E4417" s="24"/>
      <c r="F4417" s="24"/>
      <c r="G4417" s="24"/>
      <c r="H4417" s="24"/>
      <c r="I4417" s="5"/>
      <c r="J4417" s="5"/>
      <c r="L4417" s="34"/>
      <c r="M4417" s="24"/>
      <c r="P4417" s="4"/>
      <c r="Q4417" s="4"/>
    </row>
    <row r="4418" spans="4:17" x14ac:dyDescent="0.2">
      <c r="D4418" s="22"/>
      <c r="E4418" s="24"/>
      <c r="F4418" s="24"/>
      <c r="G4418" s="24"/>
      <c r="H4418" s="24"/>
      <c r="I4418" s="5"/>
      <c r="J4418" s="5"/>
      <c r="L4418" s="34"/>
      <c r="M4418" s="24"/>
      <c r="P4418" s="4"/>
      <c r="Q4418" s="4"/>
    </row>
    <row r="4419" spans="4:17" x14ac:dyDescent="0.2">
      <c r="D4419" s="22"/>
      <c r="E4419" s="24"/>
      <c r="F4419" s="24"/>
      <c r="G4419" s="24"/>
      <c r="H4419" s="24"/>
      <c r="I4419" s="5"/>
      <c r="J4419" s="5"/>
      <c r="L4419" s="34"/>
      <c r="M4419" s="24"/>
      <c r="P4419" s="4"/>
      <c r="Q4419" s="4"/>
    </row>
    <row r="4420" spans="4:17" x14ac:dyDescent="0.2">
      <c r="D4420" s="22"/>
      <c r="E4420" s="24"/>
      <c r="F4420" s="24"/>
      <c r="G4420" s="24"/>
      <c r="H4420" s="24"/>
      <c r="I4420" s="5"/>
      <c r="J4420" s="5"/>
      <c r="L4420" s="34"/>
      <c r="M4420" s="24"/>
      <c r="N4420" s="24"/>
      <c r="O4420" s="24"/>
      <c r="P4420" s="4"/>
      <c r="Q4420" s="32"/>
    </row>
    <row r="4421" spans="4:17" x14ac:dyDescent="0.2">
      <c r="D4421" s="22"/>
      <c r="E4421" s="24"/>
      <c r="F4421" s="24"/>
      <c r="G4421" s="24"/>
      <c r="H4421" s="24"/>
      <c r="I4421" s="5"/>
      <c r="J4421" s="5"/>
      <c r="L4421" s="36"/>
      <c r="M4421" s="24"/>
      <c r="N4421" s="24"/>
      <c r="O4421" s="24"/>
      <c r="P4421" s="33"/>
      <c r="Q4421" s="4"/>
    </row>
    <row r="4422" spans="4:17" x14ac:dyDescent="0.2">
      <c r="D4422" s="22"/>
      <c r="E4422" s="24"/>
      <c r="F4422" s="24"/>
      <c r="G4422" s="24"/>
      <c r="H4422" s="24"/>
      <c r="I4422" s="5"/>
      <c r="J4422" s="5"/>
      <c r="L4422" s="22"/>
      <c r="M4422" s="24"/>
      <c r="N4422" s="24"/>
      <c r="O4422" s="24"/>
      <c r="P4422" s="33"/>
      <c r="Q4422" s="24"/>
    </row>
    <row r="4423" spans="4:17" x14ac:dyDescent="0.2">
      <c r="D4423" s="22"/>
      <c r="E4423" s="24"/>
      <c r="F4423" s="24"/>
      <c r="G4423" s="24"/>
      <c r="H4423" s="24"/>
      <c r="I4423" s="5"/>
      <c r="J4423" s="5"/>
      <c r="L4423" s="22"/>
      <c r="M4423" s="24"/>
      <c r="N4423" s="24"/>
      <c r="O4423" s="24"/>
      <c r="P4423" s="33"/>
      <c r="Q4423" s="24"/>
    </row>
    <row r="4424" spans="4:17" x14ac:dyDescent="0.2">
      <c r="D4424" s="22"/>
      <c r="E4424" s="24"/>
      <c r="F4424" s="24"/>
      <c r="G4424" s="24"/>
      <c r="H4424" s="24"/>
      <c r="I4424" s="5"/>
      <c r="J4424" s="5"/>
      <c r="L4424" s="22"/>
      <c r="M4424" s="24"/>
      <c r="N4424" s="24"/>
      <c r="O4424" s="24"/>
      <c r="P4424" s="33"/>
      <c r="Q4424" s="24"/>
    </row>
    <row r="4425" spans="4:17" x14ac:dyDescent="0.2">
      <c r="D4425" s="22"/>
      <c r="E4425" s="24"/>
      <c r="F4425" s="24"/>
      <c r="G4425" s="24"/>
      <c r="H4425" s="24"/>
      <c r="I4425" s="5"/>
      <c r="J4425" s="5"/>
      <c r="L4425" s="22"/>
      <c r="M4425" s="24"/>
      <c r="N4425" s="24"/>
      <c r="O4425" s="24"/>
      <c r="P4425" s="33"/>
      <c r="Q4425" s="24"/>
    </row>
    <row r="4426" spans="4:17" x14ac:dyDescent="0.2">
      <c r="D4426" s="22"/>
      <c r="E4426" s="24"/>
      <c r="F4426" s="24"/>
      <c r="G4426" s="24"/>
      <c r="H4426" s="24"/>
      <c r="I4426" s="5"/>
      <c r="J4426" s="5"/>
      <c r="L4426" s="22"/>
      <c r="M4426" s="24"/>
      <c r="N4426" s="24"/>
      <c r="O4426" s="24"/>
      <c r="P4426" s="33"/>
      <c r="Q4426" s="24"/>
    </row>
    <row r="4427" spans="4:17" x14ac:dyDescent="0.2">
      <c r="D4427" s="22"/>
      <c r="E4427" s="24"/>
      <c r="F4427" s="24"/>
      <c r="G4427" s="24"/>
      <c r="H4427" s="24"/>
      <c r="I4427" s="5"/>
      <c r="J4427" s="5"/>
      <c r="L4427" s="22"/>
      <c r="M4427" s="24"/>
      <c r="N4427" s="24"/>
      <c r="O4427" s="24"/>
      <c r="P4427" s="33"/>
      <c r="Q4427" s="24"/>
    </row>
    <row r="4428" spans="4:17" x14ac:dyDescent="0.2">
      <c r="D4428" s="22"/>
      <c r="E4428" s="24"/>
      <c r="F4428" s="24"/>
      <c r="G4428" s="24"/>
      <c r="H4428" s="24"/>
      <c r="I4428" s="5"/>
      <c r="J4428" s="5"/>
      <c r="L4428" s="22"/>
      <c r="M4428" s="24"/>
      <c r="N4428" s="24"/>
      <c r="O4428" s="24"/>
      <c r="P4428" s="33"/>
      <c r="Q4428" s="24"/>
    </row>
    <row r="4429" spans="4:17" x14ac:dyDescent="0.2">
      <c r="D4429" s="23"/>
      <c r="E4429" s="24"/>
      <c r="F4429" s="24"/>
      <c r="G4429" s="24"/>
      <c r="H4429" s="24"/>
      <c r="I4429" s="5"/>
      <c r="J4429" s="5"/>
      <c r="L4429" s="22"/>
      <c r="M4429" s="24"/>
      <c r="N4429" s="24"/>
      <c r="O4429" s="24"/>
      <c r="P4429" s="33"/>
      <c r="Q4429" s="24"/>
    </row>
    <row r="4430" spans="4:17" x14ac:dyDescent="0.2">
      <c r="D4430" s="23"/>
      <c r="E4430" s="24"/>
      <c r="F4430" s="24"/>
      <c r="G4430" s="24"/>
      <c r="H4430" s="24"/>
      <c r="I4430" s="5"/>
      <c r="J4430" s="5"/>
      <c r="L4430" s="35"/>
      <c r="M4430" s="24"/>
      <c r="N4430" s="24"/>
      <c r="O4430" s="24"/>
      <c r="P4430" s="33"/>
      <c r="Q4430" s="24"/>
    </row>
    <row r="4431" spans="4:17" x14ac:dyDescent="0.2">
      <c r="D4431" s="23"/>
      <c r="E4431" s="24"/>
      <c r="F4431" s="24"/>
      <c r="G4431" s="24"/>
      <c r="H4431" s="24"/>
      <c r="I4431" s="5"/>
      <c r="J4431" s="5"/>
      <c r="L4431" s="36"/>
      <c r="M4431" s="24"/>
      <c r="N4431" s="24"/>
      <c r="O4431" s="24"/>
      <c r="P4431" s="33"/>
      <c r="Q4431" s="24"/>
    </row>
    <row r="4432" spans="4:17" x14ac:dyDescent="0.2">
      <c r="D4432" s="23"/>
      <c r="E4432" s="24"/>
      <c r="F4432" s="24"/>
      <c r="G4432" s="24"/>
      <c r="H4432" s="24"/>
      <c r="I4432" s="5"/>
      <c r="J4432" s="5"/>
      <c r="L4432" s="36"/>
      <c r="M4432" s="24"/>
      <c r="N4432" s="24"/>
      <c r="O4432" s="24"/>
      <c r="P4432" s="33"/>
      <c r="Q4432" s="24"/>
    </row>
    <row r="4433" spans="4:17" x14ac:dyDescent="0.2">
      <c r="D4433" s="23"/>
      <c r="E4433" s="24"/>
      <c r="F4433" s="24"/>
      <c r="G4433" s="24"/>
      <c r="H4433" s="24"/>
      <c r="I4433" s="5"/>
      <c r="J4433" s="5"/>
      <c r="L4433" s="36"/>
      <c r="M4433" s="24"/>
      <c r="N4433" s="24"/>
      <c r="O4433" s="24"/>
      <c r="P4433" s="33"/>
      <c r="Q4433" s="24"/>
    </row>
    <row r="4434" spans="4:17" x14ac:dyDescent="0.2">
      <c r="D4434" s="23"/>
      <c r="E4434" s="24"/>
      <c r="F4434" s="24"/>
      <c r="G4434" s="24"/>
      <c r="H4434" s="24"/>
      <c r="I4434" s="5"/>
      <c r="J4434" s="5"/>
      <c r="L4434" s="18"/>
      <c r="M4434" s="24"/>
      <c r="N4434" s="24"/>
      <c r="O4434" s="24"/>
      <c r="P4434" s="33"/>
    </row>
    <row r="4435" spans="4:17" x14ac:dyDescent="0.2">
      <c r="D4435" s="23"/>
      <c r="E4435" s="24"/>
      <c r="F4435" s="24"/>
      <c r="G4435" s="24"/>
      <c r="H4435" s="24"/>
      <c r="I4435" s="5"/>
      <c r="J4435" s="5"/>
      <c r="L4435" s="18"/>
      <c r="M4435" s="24"/>
      <c r="N4435" s="24"/>
      <c r="O4435" s="24"/>
      <c r="P4435" s="33"/>
    </row>
    <row r="4436" spans="4:17" x14ac:dyDescent="0.2">
      <c r="D4436" s="23"/>
      <c r="E4436" s="24"/>
      <c r="F4436" s="24"/>
      <c r="G4436" s="24"/>
      <c r="H4436" s="24"/>
      <c r="I4436" s="5"/>
      <c r="J4436" s="5"/>
      <c r="L4436" s="18"/>
      <c r="M4436" s="24"/>
      <c r="N4436" s="24"/>
      <c r="O4436" s="24"/>
      <c r="P4436" s="33"/>
    </row>
    <row r="4437" spans="4:17" x14ac:dyDescent="0.2">
      <c r="D4437" s="23"/>
      <c r="E4437" s="24"/>
      <c r="F4437" s="24"/>
      <c r="G4437" s="24"/>
      <c r="H4437" s="24"/>
      <c r="I4437" s="5"/>
      <c r="J4437" s="5"/>
      <c r="L4437" s="18"/>
      <c r="M4437" s="24"/>
      <c r="N4437" s="24"/>
      <c r="O4437" s="24"/>
      <c r="P4437" s="33"/>
    </row>
    <row r="4438" spans="4:17" x14ac:dyDescent="0.2">
      <c r="D4438" s="23"/>
      <c r="E4438" s="24"/>
      <c r="F4438" s="24"/>
      <c r="G4438" s="24"/>
      <c r="H4438" s="24"/>
      <c r="I4438" s="5"/>
      <c r="J4438" s="5"/>
      <c r="L4438" s="18"/>
      <c r="M4438" s="24"/>
      <c r="N4438" s="24"/>
      <c r="O4438" s="24"/>
      <c r="P4438" s="33"/>
    </row>
    <row r="4439" spans="4:17" x14ac:dyDescent="0.2">
      <c r="D4439" s="23"/>
      <c r="E4439" s="24"/>
      <c r="F4439" s="24"/>
      <c r="G4439" s="24"/>
      <c r="H4439" s="24"/>
      <c r="I4439" s="5"/>
      <c r="J4439" s="5"/>
      <c r="L4439" s="18"/>
      <c r="M4439" s="24"/>
      <c r="N4439" s="24"/>
      <c r="O4439" s="24"/>
      <c r="P4439" s="33"/>
    </row>
    <row r="4440" spans="4:17" x14ac:dyDescent="0.2">
      <c r="D4440" s="23"/>
      <c r="E4440" s="24"/>
      <c r="F4440" s="24"/>
      <c r="G4440" s="24"/>
      <c r="H4440" s="24"/>
      <c r="I4440" s="5"/>
      <c r="J4440" s="5"/>
      <c r="L4440" s="18"/>
      <c r="M4440" s="24"/>
      <c r="N4440" s="24"/>
      <c r="O4440" s="24"/>
      <c r="P4440" s="33"/>
    </row>
    <row r="4441" spans="4:17" x14ac:dyDescent="0.2">
      <c r="D4441" s="23"/>
      <c r="E4441" s="24"/>
      <c r="F4441" s="24"/>
      <c r="G4441" s="24"/>
      <c r="H4441" s="24"/>
      <c r="I4441" s="5"/>
      <c r="J4441" s="5"/>
      <c r="L4441" s="18"/>
      <c r="M4441" s="24"/>
      <c r="N4441" s="24"/>
      <c r="O4441" s="24"/>
      <c r="P4441" s="33"/>
    </row>
    <row r="4442" spans="4:17" x14ac:dyDescent="0.2">
      <c r="D4442" s="23"/>
      <c r="E4442" s="24"/>
      <c r="F4442" s="24"/>
      <c r="G4442" s="24"/>
      <c r="H4442" s="24"/>
      <c r="I4442" s="5"/>
      <c r="J4442" s="5"/>
      <c r="L4442" s="18"/>
      <c r="M4442" s="24"/>
      <c r="N4442" s="24"/>
      <c r="O4442" s="24"/>
      <c r="P4442" s="33"/>
    </row>
    <row r="4443" spans="4:17" x14ac:dyDescent="0.2">
      <c r="D4443" s="23"/>
      <c r="E4443" s="24"/>
      <c r="F4443" s="24"/>
      <c r="G4443" s="24"/>
      <c r="H4443" s="24"/>
      <c r="I4443" s="5"/>
      <c r="J4443" s="5"/>
      <c r="L4443" s="18"/>
      <c r="M4443" s="24"/>
      <c r="N4443" s="24"/>
      <c r="O4443" s="24"/>
      <c r="P4443" s="33"/>
    </row>
    <row r="4444" spans="4:17" x14ac:dyDescent="0.2">
      <c r="D4444" s="23"/>
      <c r="E4444" s="24"/>
      <c r="F4444" s="24"/>
      <c r="G4444" s="24"/>
      <c r="H4444" s="24"/>
      <c r="I4444" s="5"/>
      <c r="J4444" s="5"/>
      <c r="L4444" s="18"/>
      <c r="M4444" s="24"/>
      <c r="N4444" s="24"/>
      <c r="O4444" s="24"/>
      <c r="P4444" s="33"/>
    </row>
    <row r="4445" spans="4:17" x14ac:dyDescent="0.2">
      <c r="D4445" s="23"/>
      <c r="E4445" s="24"/>
      <c r="F4445" s="24"/>
      <c r="G4445" s="24"/>
      <c r="I4445" s="5"/>
      <c r="J4445" s="5"/>
    </row>
    <row r="4446" spans="4:17" x14ac:dyDescent="0.2">
      <c r="I4446" s="5"/>
      <c r="J4446" s="5"/>
    </row>
    <row r="4447" spans="4:17" x14ac:dyDescent="0.2">
      <c r="I4447" s="5"/>
      <c r="J4447" s="5"/>
    </row>
    <row r="4448" spans="4:17" x14ac:dyDescent="0.2">
      <c r="I4448" s="5"/>
      <c r="J4448" s="5"/>
    </row>
    <row r="4449" spans="9:10" x14ac:dyDescent="0.2">
      <c r="I4449" s="5"/>
      <c r="J4449" s="5"/>
    </row>
    <row r="4450" spans="9:10" x14ac:dyDescent="0.2">
      <c r="I4450" s="5"/>
      <c r="J4450" s="5"/>
    </row>
    <row r="4451" spans="9:10" x14ac:dyDescent="0.2">
      <c r="I4451" s="5"/>
      <c r="J4451" s="5"/>
    </row>
    <row r="4452" spans="9:10" x14ac:dyDescent="0.2">
      <c r="I4452" s="5"/>
      <c r="J4452" s="5"/>
    </row>
    <row r="4453" spans="9:10" x14ac:dyDescent="0.2">
      <c r="I4453" s="5"/>
      <c r="J4453" s="5"/>
    </row>
    <row r="4454" spans="9:10" x14ac:dyDescent="0.2">
      <c r="I4454" s="5"/>
      <c r="J4454" s="5"/>
    </row>
    <row r="4455" spans="9:10" x14ac:dyDescent="0.2">
      <c r="I4455" s="5"/>
      <c r="J4455" s="5"/>
    </row>
    <row r="4456" spans="9:10" x14ac:dyDescent="0.2">
      <c r="I4456" s="5"/>
      <c r="J4456" s="5"/>
    </row>
    <row r="4457" spans="9:10" x14ac:dyDescent="0.2">
      <c r="I4457" s="5"/>
      <c r="J4457" s="5"/>
    </row>
    <row r="4458" spans="9:10" x14ac:dyDescent="0.2">
      <c r="I4458" s="5"/>
      <c r="J4458" s="5"/>
    </row>
    <row r="4459" spans="9:10" x14ac:dyDescent="0.2">
      <c r="I4459" s="5"/>
      <c r="J4459" s="5"/>
    </row>
    <row r="4460" spans="9:10" x14ac:dyDescent="0.2">
      <c r="I4460" s="5"/>
      <c r="J4460" s="5"/>
    </row>
    <row r="4461" spans="9:10" x14ac:dyDescent="0.2">
      <c r="I4461" s="5"/>
      <c r="J4461" s="5"/>
    </row>
    <row r="4462" spans="9:10" x14ac:dyDescent="0.2">
      <c r="I4462" s="5"/>
      <c r="J4462" s="5"/>
    </row>
    <row r="4463" spans="9:10" x14ac:dyDescent="0.2">
      <c r="I4463" s="5"/>
      <c r="J4463" s="5"/>
    </row>
    <row r="4464" spans="9:10" x14ac:dyDescent="0.2">
      <c r="I4464" s="5"/>
      <c r="J4464" s="5"/>
    </row>
    <row r="4465" spans="9:10" x14ac:dyDescent="0.2">
      <c r="I4465" s="5"/>
      <c r="J4465" s="5"/>
    </row>
    <row r="4466" spans="9:10" x14ac:dyDescent="0.2">
      <c r="I4466" s="5"/>
      <c r="J4466" s="5"/>
    </row>
    <row r="4467" spans="9:10" x14ac:dyDescent="0.2">
      <c r="I4467" s="5"/>
      <c r="J4467" s="5"/>
    </row>
    <row r="4468" spans="9:10" x14ac:dyDescent="0.2">
      <c r="I4468" s="5"/>
      <c r="J4468" s="5"/>
    </row>
    <row r="4469" spans="9:10" x14ac:dyDescent="0.2">
      <c r="I4469" s="5"/>
      <c r="J4469" s="5"/>
    </row>
    <row r="4470" spans="9:10" x14ac:dyDescent="0.2">
      <c r="I4470" s="5"/>
      <c r="J4470" s="5"/>
    </row>
    <row r="4471" spans="9:10" x14ac:dyDescent="0.2">
      <c r="I4471" s="5"/>
      <c r="J4471" s="5"/>
    </row>
    <row r="4472" spans="9:10" x14ac:dyDescent="0.2">
      <c r="I4472" s="5"/>
      <c r="J4472" s="5"/>
    </row>
    <row r="4473" spans="9:10" x14ac:dyDescent="0.2">
      <c r="I4473" s="5"/>
      <c r="J4473" s="5"/>
    </row>
    <row r="4474" spans="9:10" x14ac:dyDescent="0.2">
      <c r="I4474" s="5"/>
      <c r="J4474" s="5"/>
    </row>
    <row r="4475" spans="9:10" x14ac:dyDescent="0.2">
      <c r="I4475" s="5"/>
      <c r="J4475" s="5"/>
    </row>
    <row r="4476" spans="9:10" x14ac:dyDescent="0.2">
      <c r="I4476" s="5"/>
      <c r="J4476" s="5"/>
    </row>
    <row r="4477" spans="9:10" x14ac:dyDescent="0.2">
      <c r="I4477" s="5"/>
      <c r="J4477" s="5"/>
    </row>
    <row r="4478" spans="9:10" x14ac:dyDescent="0.2">
      <c r="I4478" s="5"/>
      <c r="J4478" s="5"/>
    </row>
    <row r="4479" spans="9:10" x14ac:dyDescent="0.2">
      <c r="I4479" s="5"/>
      <c r="J4479" s="5"/>
    </row>
    <row r="4480" spans="9:10" x14ac:dyDescent="0.2">
      <c r="I4480" s="5"/>
      <c r="J4480" s="5"/>
    </row>
    <row r="4481" spans="1:17" x14ac:dyDescent="0.2">
      <c r="I4481" s="5"/>
      <c r="J4481" s="5"/>
    </row>
    <row r="4482" spans="1:17" x14ac:dyDescent="0.2">
      <c r="I4482" s="5"/>
      <c r="J4482" s="5"/>
    </row>
    <row r="4483" spans="1:17" x14ac:dyDescent="0.2">
      <c r="I4483" s="5"/>
      <c r="J4483" s="5"/>
    </row>
    <row r="4484" spans="1:17" x14ac:dyDescent="0.2">
      <c r="I4484" s="5"/>
      <c r="J4484" s="5"/>
      <c r="P4484" s="4"/>
      <c r="Q4484" s="4"/>
    </row>
    <row r="4485" spans="1:17" x14ac:dyDescent="0.2">
      <c r="I4485" s="5"/>
      <c r="J4485" s="5"/>
    </row>
    <row r="4486" spans="1:17" x14ac:dyDescent="0.2">
      <c r="A4486">
        <f>COUNT(A4395:A4485)</f>
        <v>0</v>
      </c>
      <c r="B4486">
        <f>COUNT(B4395:B4485)</f>
        <v>0</v>
      </c>
      <c r="C4486">
        <f>COUNT(C4395:C4485)</f>
        <v>0</v>
      </c>
      <c r="F4486">
        <f>AVERAGE(F4395:F4485)</f>
        <v>99.25</v>
      </c>
      <c r="G4486">
        <f>AVERAGE(G4395:G4485)</f>
        <v>95</v>
      </c>
      <c r="H4486" t="e">
        <f>AVERAGE(H4395:H4485)</f>
        <v>#DIV/0!</v>
      </c>
      <c r="I4486" s="5">
        <f>SUM(I4392:I4485)</f>
        <v>0</v>
      </c>
      <c r="J4486" s="4">
        <f>SUM(J4392:J4485)</f>
        <v>0</v>
      </c>
      <c r="P4486" s="4">
        <f>SUM(Q4395:Q4404)</f>
        <v>100.8</v>
      </c>
      <c r="Q4486" s="4">
        <f>(P4486*0.096)-0.05</f>
        <v>9.6267999999999994</v>
      </c>
    </row>
    <row r="4487" spans="1:17" x14ac:dyDescent="0.2">
      <c r="I4487" s="5"/>
      <c r="J4487" s="5"/>
    </row>
    <row r="4488" spans="1:17" x14ac:dyDescent="0.2">
      <c r="I4488" s="5"/>
      <c r="J4488" s="5"/>
    </row>
    <row r="4489" spans="1:17" x14ac:dyDescent="0.2">
      <c r="I4489" s="5"/>
      <c r="J4489" s="5"/>
    </row>
    <row r="4490" spans="1:17" x14ac:dyDescent="0.2">
      <c r="I4490" s="5"/>
      <c r="J4490" s="5"/>
    </row>
    <row r="4494" spans="1:17" x14ac:dyDescent="0.2">
      <c r="E4494" t="s">
        <v>91</v>
      </c>
      <c r="I4494" s="5">
        <f>I6+I106+I206+I306+I406+I506+I606+I706+I806+I906+I1006+I1106+I1206+I1306+I1506+I1606+I1706+I1806+I1906+I2006+I2106+I2206+I2306+I2406+I2506+I2606+I2706+I2816+I2916+I3016+I3116+I3216+I3316+I3416+I3516+I3616+I3716+I3816+I3916+I4016</f>
        <v>-312</v>
      </c>
      <c r="J4494" s="5"/>
    </row>
    <row r="4495" spans="1:17" x14ac:dyDescent="0.2">
      <c r="E4495" t="s">
        <v>92</v>
      </c>
      <c r="I4495" s="5">
        <f>I7+I107+I207+I307+I407+I507+I607+I707+I807+I907+I1007+I1107+I1207+I1307+I1507+I1607+I1707+I1807+I1907+I2007+I2107+I2207+I2307+I2407+I2507+I2607+I2707+I2817+I2917+I3017+I3116+I3217+I3317+I3417+I3517+I3617+I3717+I3817+I3917+I4017</f>
        <v>-336</v>
      </c>
      <c r="J4495" s="5"/>
    </row>
    <row r="4496" spans="1:17" x14ac:dyDescent="0.2">
      <c r="E4496" t="s">
        <v>93</v>
      </c>
      <c r="I4496" s="5">
        <f>I8+I108+I208+I308+I408+I508+I608+I708+I808+I908+I1008+I1108+I1208+I1308+I1508+I1608+I1708+I1808+I1908+I2008+I2108+I2208+I2308+I2408+I2508+I2608+I2708+I2818+I2918+I3018+I3118+I3218+I3318+I3418+I3518+I3618+I3718+I3818+I3918+I4018</f>
        <v>-420</v>
      </c>
      <c r="J4496" s="5"/>
    </row>
  </sheetData>
  <sortState ref="Q3609:Q3631">
    <sortCondition ref="Q3609"/>
  </sortState>
  <phoneticPr fontId="0" type="noConversion"/>
  <printOptions gridLines="1" gridLinesSet="0"/>
  <pageMargins left="0.75" right="0.75" top="1" bottom="1" header="0.5" footer="0.5"/>
  <pageSetup fitToHeight="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3" sqref="L23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1380"/>
  <sheetViews>
    <sheetView topLeftCell="A1259" workbookViewId="0">
      <selection activeCell="D1265" sqref="D1265"/>
    </sheetView>
  </sheetViews>
  <sheetFormatPr defaultRowHeight="12.75" x14ac:dyDescent="0.2"/>
  <cols>
    <col min="5" max="5" width="12.7109375" bestFit="1" customWidth="1"/>
  </cols>
  <sheetData>
    <row r="1" spans="1:11" ht="18" x14ac:dyDescent="0.25">
      <c r="A1" s="3" t="s">
        <v>132</v>
      </c>
      <c r="C1" s="12" t="s">
        <v>45</v>
      </c>
      <c r="J1" s="13"/>
    </row>
    <row r="2" spans="1:11" x14ac:dyDescent="0.2">
      <c r="A2" t="s">
        <v>2</v>
      </c>
      <c r="D2" s="4">
        <v>79</v>
      </c>
      <c r="E2" t="s">
        <v>3</v>
      </c>
      <c r="F2" s="4">
        <f>(D2*0.096)-0.05</f>
        <v>7.5340000000000007</v>
      </c>
      <c r="J2" s="13"/>
    </row>
    <row r="3" spans="1:11" x14ac:dyDescent="0.2">
      <c r="A3" t="s">
        <v>4</v>
      </c>
      <c r="D3" s="4">
        <v>79</v>
      </c>
      <c r="E3" t="s">
        <v>5</v>
      </c>
      <c r="F3" s="4">
        <f>(D3*0.096)-0.05</f>
        <v>7.5340000000000007</v>
      </c>
      <c r="H3" t="s">
        <v>128</v>
      </c>
      <c r="J3" s="13"/>
      <c r="K3" s="4">
        <v>79</v>
      </c>
    </row>
    <row r="4" spans="1:11" x14ac:dyDescent="0.2">
      <c r="A4" s="1" t="s">
        <v>9</v>
      </c>
      <c r="B4" s="1" t="s">
        <v>6</v>
      </c>
      <c r="C4" s="1" t="s">
        <v>7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7</v>
      </c>
      <c r="I4" s="1" t="s">
        <v>14</v>
      </c>
      <c r="J4" s="14" t="s">
        <v>125</v>
      </c>
      <c r="K4" s="1"/>
    </row>
    <row r="5" spans="1:11" x14ac:dyDescent="0.2">
      <c r="J5" s="13"/>
    </row>
    <row r="6" spans="1:11" x14ac:dyDescent="0.2">
      <c r="D6" s="2"/>
      <c r="E6" t="s">
        <v>20</v>
      </c>
      <c r="I6" s="5">
        <v>0</v>
      </c>
      <c r="J6" s="13"/>
    </row>
    <row r="7" spans="1:11" x14ac:dyDescent="0.2">
      <c r="E7" t="s">
        <v>21</v>
      </c>
      <c r="I7" s="5">
        <v>0</v>
      </c>
      <c r="J7" s="13"/>
    </row>
    <row r="8" spans="1:11" x14ac:dyDescent="0.2">
      <c r="D8" s="2"/>
      <c r="E8" t="s">
        <v>22</v>
      </c>
      <c r="I8" s="5">
        <v>0</v>
      </c>
      <c r="J8" s="13"/>
    </row>
    <row r="9" spans="1:11" x14ac:dyDescent="0.2">
      <c r="A9">
        <v>1</v>
      </c>
      <c r="B9">
        <v>1</v>
      </c>
      <c r="D9" s="2" t="s">
        <v>135</v>
      </c>
      <c r="E9" t="s">
        <v>25</v>
      </c>
      <c r="F9">
        <v>85</v>
      </c>
      <c r="G9">
        <v>84</v>
      </c>
      <c r="I9" s="5">
        <v>-10</v>
      </c>
      <c r="J9" s="13"/>
    </row>
    <row r="10" spans="1:11" x14ac:dyDescent="0.2">
      <c r="A10">
        <v>2</v>
      </c>
      <c r="B10">
        <v>2</v>
      </c>
      <c r="D10" s="2" t="s">
        <v>136</v>
      </c>
      <c r="E10" t="s">
        <v>24</v>
      </c>
      <c r="F10">
        <v>86</v>
      </c>
      <c r="G10">
        <v>86</v>
      </c>
      <c r="I10" s="5">
        <v>-10</v>
      </c>
      <c r="J10" s="13"/>
    </row>
    <row r="11" spans="1:11" x14ac:dyDescent="0.2">
      <c r="D11" s="2"/>
      <c r="I11" s="5"/>
      <c r="J11" s="13"/>
    </row>
    <row r="12" spans="1:11" x14ac:dyDescent="0.2">
      <c r="I12" s="5"/>
      <c r="J12" s="13"/>
    </row>
    <row r="13" spans="1:11" x14ac:dyDescent="0.2">
      <c r="A13">
        <f>COUNT(A8:A12)</f>
        <v>2</v>
      </c>
      <c r="B13">
        <f>COUNT(B8:B12)</f>
        <v>2</v>
      </c>
      <c r="C13">
        <f>COUNT(C8:C12)</f>
        <v>0</v>
      </c>
      <c r="F13">
        <f>AVERAGE(F8:F12)</f>
        <v>85.5</v>
      </c>
      <c r="G13">
        <f>AVERAGE(G8:G12)</f>
        <v>85</v>
      </c>
      <c r="H13" t="e">
        <f>AVERAGE(H8:H12)</f>
        <v>#DIV/0!</v>
      </c>
      <c r="I13" s="5">
        <f>SUM(I6:I12)</f>
        <v>-20</v>
      </c>
      <c r="J13" s="15">
        <f>SUM(J6:J12)</f>
        <v>0</v>
      </c>
    </row>
    <row r="14" spans="1:11" ht="18" x14ac:dyDescent="0.25">
      <c r="A14" s="3" t="s">
        <v>73</v>
      </c>
      <c r="C14" s="12" t="s">
        <v>32</v>
      </c>
      <c r="J14" s="13"/>
    </row>
    <row r="15" spans="1:11" x14ac:dyDescent="0.2">
      <c r="A15" t="s">
        <v>2</v>
      </c>
      <c r="D15" s="4">
        <v>188.1</v>
      </c>
      <c r="E15" t="s">
        <v>3</v>
      </c>
      <c r="F15" s="4">
        <f>(D15*0.096)-0.05</f>
        <v>18.0076</v>
      </c>
      <c r="J15" s="13"/>
    </row>
    <row r="16" spans="1:11" x14ac:dyDescent="0.2">
      <c r="A16" t="s">
        <v>4</v>
      </c>
      <c r="D16" s="4">
        <v>188.1</v>
      </c>
      <c r="E16" t="s">
        <v>5</v>
      </c>
      <c r="F16" s="4">
        <f>(D16*0.096)-0.05</f>
        <v>18.0076</v>
      </c>
      <c r="H16" t="s">
        <v>128</v>
      </c>
      <c r="J16" s="13"/>
      <c r="K16" s="4">
        <v>188.1</v>
      </c>
    </row>
    <row r="17" spans="1:12" x14ac:dyDescent="0.2">
      <c r="A17" s="1" t="s">
        <v>9</v>
      </c>
      <c r="B17" s="1" t="s">
        <v>6</v>
      </c>
      <c r="C17" s="1" t="s">
        <v>7</v>
      </c>
      <c r="D17" s="1" t="s">
        <v>10</v>
      </c>
      <c r="E17" s="1" t="s">
        <v>11</v>
      </c>
      <c r="F17" s="1" t="s">
        <v>12</v>
      </c>
      <c r="G17" s="1" t="s">
        <v>13</v>
      </c>
      <c r="H17" s="1" t="s">
        <v>7</v>
      </c>
      <c r="I17" s="1" t="s">
        <v>14</v>
      </c>
      <c r="J17" s="14" t="s">
        <v>125</v>
      </c>
      <c r="K17" s="1"/>
      <c r="L17" s="1"/>
    </row>
    <row r="18" spans="1:12" x14ac:dyDescent="0.2">
      <c r="J18" s="13"/>
    </row>
    <row r="19" spans="1:12" x14ac:dyDescent="0.2">
      <c r="D19" s="2"/>
      <c r="E19" t="s">
        <v>20</v>
      </c>
      <c r="I19" s="5">
        <v>0</v>
      </c>
      <c r="J19" s="13"/>
    </row>
    <row r="20" spans="1:12" x14ac:dyDescent="0.2">
      <c r="E20" t="s">
        <v>21</v>
      </c>
      <c r="I20" s="5">
        <v>0</v>
      </c>
      <c r="J20" s="13"/>
    </row>
    <row r="21" spans="1:12" x14ac:dyDescent="0.2">
      <c r="D21" s="2"/>
      <c r="E21" t="s">
        <v>22</v>
      </c>
      <c r="I21" s="5">
        <v>0</v>
      </c>
      <c r="J21" s="13"/>
    </row>
    <row r="22" spans="1:12" x14ac:dyDescent="0.2">
      <c r="D22" s="2"/>
      <c r="I22" s="5"/>
      <c r="J22" s="13"/>
    </row>
    <row r="23" spans="1:12" x14ac:dyDescent="0.2">
      <c r="D23" s="2"/>
      <c r="I23" s="5"/>
      <c r="J23" s="13"/>
    </row>
    <row r="24" spans="1:12" x14ac:dyDescent="0.2">
      <c r="D24" s="2"/>
      <c r="I24" s="5"/>
      <c r="J24" s="13"/>
    </row>
    <row r="25" spans="1:12" x14ac:dyDescent="0.2">
      <c r="D25" s="2"/>
      <c r="I25" s="5"/>
      <c r="J25" s="13"/>
    </row>
    <row r="26" spans="1:12" x14ac:dyDescent="0.2">
      <c r="D26" s="2"/>
      <c r="I26" s="5"/>
      <c r="J26" s="13"/>
    </row>
    <row r="27" spans="1:12" x14ac:dyDescent="0.2">
      <c r="D27" s="2"/>
      <c r="I27" s="5"/>
      <c r="J27" s="13"/>
    </row>
    <row r="28" spans="1:12" x14ac:dyDescent="0.2">
      <c r="A28" s="2"/>
      <c r="D28" s="2"/>
      <c r="I28" s="5"/>
      <c r="J28" s="13"/>
    </row>
    <row r="29" spans="1:12" x14ac:dyDescent="0.2">
      <c r="D29" s="2"/>
      <c r="I29" s="5"/>
      <c r="J29" s="13"/>
    </row>
    <row r="30" spans="1:12" x14ac:dyDescent="0.2">
      <c r="D30" s="2"/>
      <c r="I30" s="5"/>
      <c r="J30" s="13"/>
    </row>
    <row r="31" spans="1:12" x14ac:dyDescent="0.2">
      <c r="D31" s="2"/>
      <c r="I31" s="5"/>
      <c r="J31" s="13"/>
    </row>
    <row r="32" spans="1:12" x14ac:dyDescent="0.2">
      <c r="D32" s="2"/>
      <c r="I32" s="5"/>
      <c r="J32" s="13"/>
    </row>
    <row r="33" spans="1:12" ht="18" x14ac:dyDescent="0.25">
      <c r="A33" s="3" t="s">
        <v>48</v>
      </c>
      <c r="C33" s="12" t="s">
        <v>49</v>
      </c>
      <c r="J33" s="13"/>
    </row>
    <row r="34" spans="1:12" x14ac:dyDescent="0.2">
      <c r="A34" t="s">
        <v>2</v>
      </c>
      <c r="D34" s="4">
        <v>308.7</v>
      </c>
      <c r="E34" t="s">
        <v>3</v>
      </c>
      <c r="F34" s="4">
        <f>(D34*0.096)-0.05</f>
        <v>29.5852</v>
      </c>
      <c r="J34" s="13"/>
    </row>
    <row r="35" spans="1:12" x14ac:dyDescent="0.2">
      <c r="A35" t="s">
        <v>4</v>
      </c>
      <c r="D35" s="4">
        <v>308.7</v>
      </c>
      <c r="E35" t="s">
        <v>5</v>
      </c>
      <c r="F35" s="4">
        <f>(D35*0.096)-0.05</f>
        <v>29.5852</v>
      </c>
      <c r="H35" t="s">
        <v>128</v>
      </c>
      <c r="J35" s="13"/>
      <c r="K35" s="4">
        <v>308.7</v>
      </c>
    </row>
    <row r="36" spans="1:12" x14ac:dyDescent="0.2">
      <c r="A36" s="1" t="s">
        <v>9</v>
      </c>
      <c r="B36" s="1" t="s">
        <v>6</v>
      </c>
      <c r="C36" s="1" t="s">
        <v>7</v>
      </c>
      <c r="D36" s="1" t="s">
        <v>10</v>
      </c>
      <c r="E36" s="1" t="s">
        <v>11</v>
      </c>
      <c r="F36" s="1" t="s">
        <v>12</v>
      </c>
      <c r="G36" s="1" t="s">
        <v>13</v>
      </c>
      <c r="H36" s="1" t="s">
        <v>7</v>
      </c>
      <c r="I36" s="1" t="s">
        <v>14</v>
      </c>
      <c r="J36" s="14" t="s">
        <v>125</v>
      </c>
      <c r="K36" s="1"/>
    </row>
    <row r="37" spans="1:12" x14ac:dyDescent="0.2">
      <c r="J37" s="13"/>
      <c r="L37" s="1"/>
    </row>
    <row r="38" spans="1:12" x14ac:dyDescent="0.2">
      <c r="D38" s="2"/>
      <c r="E38" t="s">
        <v>20</v>
      </c>
      <c r="I38" s="5">
        <v>0</v>
      </c>
      <c r="J38" s="13"/>
    </row>
    <row r="39" spans="1:12" x14ac:dyDescent="0.2">
      <c r="E39" t="s">
        <v>21</v>
      </c>
      <c r="I39" s="5">
        <v>-10</v>
      </c>
      <c r="J39" s="13"/>
    </row>
    <row r="40" spans="1:12" x14ac:dyDescent="0.2">
      <c r="D40" s="2"/>
      <c r="E40" t="s">
        <v>22</v>
      </c>
      <c r="I40" s="5">
        <v>0</v>
      </c>
      <c r="J40" s="13"/>
    </row>
    <row r="41" spans="1:12" x14ac:dyDescent="0.2">
      <c r="A41" s="2"/>
      <c r="D41" s="2"/>
      <c r="I41" s="5"/>
      <c r="J41" s="13"/>
    </row>
    <row r="42" spans="1:12" x14ac:dyDescent="0.2">
      <c r="D42" s="2"/>
      <c r="I42" s="5"/>
      <c r="J42" s="13"/>
    </row>
    <row r="43" spans="1:12" x14ac:dyDescent="0.2">
      <c r="I43" s="5"/>
      <c r="J43" s="13"/>
    </row>
    <row r="44" spans="1:12" x14ac:dyDescent="0.2">
      <c r="I44" s="5"/>
      <c r="J44" s="13"/>
    </row>
    <row r="45" spans="1:12" ht="18" x14ac:dyDescent="0.25">
      <c r="A45" s="3" t="s">
        <v>137</v>
      </c>
      <c r="C45" s="12" t="s">
        <v>47</v>
      </c>
      <c r="E45" s="12"/>
      <c r="F45" s="12"/>
      <c r="J45" s="13"/>
    </row>
    <row r="46" spans="1:12" x14ac:dyDescent="0.2">
      <c r="A46" t="s">
        <v>2</v>
      </c>
      <c r="D46" s="4">
        <v>128</v>
      </c>
      <c r="E46" t="s">
        <v>3</v>
      </c>
      <c r="F46" s="4">
        <f>(D46*0.096)-0.05</f>
        <v>12.238</v>
      </c>
      <c r="J46" s="13"/>
    </row>
    <row r="47" spans="1:12" x14ac:dyDescent="0.2">
      <c r="A47" t="s">
        <v>4</v>
      </c>
      <c r="D47" s="4">
        <v>128</v>
      </c>
      <c r="E47" t="s">
        <v>5</v>
      </c>
      <c r="F47" s="4">
        <f>(D47*0.096)</f>
        <v>12.288</v>
      </c>
      <c r="H47" t="s">
        <v>128</v>
      </c>
      <c r="J47" s="13"/>
      <c r="K47" s="4">
        <v>128</v>
      </c>
    </row>
    <row r="48" spans="1:12" x14ac:dyDescent="0.2">
      <c r="A48" s="1" t="s">
        <v>9</v>
      </c>
      <c r="B48" s="1" t="s">
        <v>6</v>
      </c>
      <c r="C48" s="1" t="s">
        <v>7</v>
      </c>
      <c r="D48" s="1" t="s">
        <v>10</v>
      </c>
      <c r="E48" s="1" t="s">
        <v>11</v>
      </c>
      <c r="F48" s="1" t="s">
        <v>12</v>
      </c>
      <c r="G48" s="1" t="s">
        <v>13</v>
      </c>
      <c r="H48" s="1" t="s">
        <v>7</v>
      </c>
      <c r="I48" s="1" t="s">
        <v>14</v>
      </c>
      <c r="J48" s="14" t="s">
        <v>125</v>
      </c>
      <c r="K48" s="1"/>
    </row>
    <row r="49" spans="1:11" x14ac:dyDescent="0.2">
      <c r="J49" s="13"/>
    </row>
    <row r="50" spans="1:11" x14ac:dyDescent="0.2">
      <c r="D50" s="2"/>
      <c r="E50" t="s">
        <v>20</v>
      </c>
      <c r="I50" s="5">
        <v>0</v>
      </c>
      <c r="J50" s="13"/>
    </row>
    <row r="51" spans="1:11" x14ac:dyDescent="0.2">
      <c r="E51" t="s">
        <v>21</v>
      </c>
      <c r="I51" s="5">
        <v>0</v>
      </c>
      <c r="J51" s="13"/>
    </row>
    <row r="52" spans="1:11" x14ac:dyDescent="0.2">
      <c r="D52" s="2"/>
      <c r="E52" t="s">
        <v>22</v>
      </c>
      <c r="I52" s="5">
        <v>0</v>
      </c>
      <c r="J52" s="13"/>
    </row>
    <row r="53" spans="1:11" x14ac:dyDescent="0.2">
      <c r="I53" s="5"/>
      <c r="J53" s="13"/>
    </row>
    <row r="54" spans="1:11" ht="18" x14ac:dyDescent="0.25">
      <c r="A54" s="3" t="s">
        <v>143</v>
      </c>
      <c r="C54" s="12" t="s">
        <v>134</v>
      </c>
      <c r="J54" s="13"/>
      <c r="K54" s="16"/>
    </row>
    <row r="55" spans="1:11" x14ac:dyDescent="0.2">
      <c r="A55" t="s">
        <v>2</v>
      </c>
      <c r="D55" s="4">
        <v>157</v>
      </c>
      <c r="E55" t="s">
        <v>3</v>
      </c>
      <c r="F55" s="4">
        <f>(D55*0.096)-0.05</f>
        <v>15.022</v>
      </c>
      <c r="J55" s="13"/>
      <c r="K55" s="16"/>
    </row>
    <row r="56" spans="1:11" x14ac:dyDescent="0.2">
      <c r="A56" t="s">
        <v>4</v>
      </c>
      <c r="D56" s="4">
        <v>173</v>
      </c>
      <c r="E56" t="s">
        <v>5</v>
      </c>
      <c r="F56" s="4">
        <f>(D56*0.096)-0.05</f>
        <v>16.558</v>
      </c>
      <c r="H56" t="s">
        <v>128</v>
      </c>
      <c r="J56" s="13"/>
      <c r="K56" s="4">
        <v>157</v>
      </c>
    </row>
    <row r="57" spans="1:11" x14ac:dyDescent="0.2">
      <c r="A57" s="1" t="s">
        <v>9</v>
      </c>
      <c r="B57" s="1" t="s">
        <v>6</v>
      </c>
      <c r="C57" s="1" t="s">
        <v>7</v>
      </c>
      <c r="D57" s="1" t="s">
        <v>10</v>
      </c>
      <c r="E57" s="1" t="s">
        <v>11</v>
      </c>
      <c r="F57" s="1" t="s">
        <v>12</v>
      </c>
      <c r="G57" s="1" t="s">
        <v>13</v>
      </c>
      <c r="H57" s="1" t="s">
        <v>7</v>
      </c>
      <c r="I57" s="1" t="s">
        <v>14</v>
      </c>
      <c r="J57" s="14" t="s">
        <v>125</v>
      </c>
      <c r="K57" s="16"/>
    </row>
    <row r="58" spans="1:11" x14ac:dyDescent="0.2">
      <c r="J58" s="13"/>
      <c r="K58" s="16"/>
    </row>
    <row r="59" spans="1:11" x14ac:dyDescent="0.2">
      <c r="D59" s="2"/>
      <c r="E59" t="s">
        <v>20</v>
      </c>
      <c r="I59" s="5">
        <v>0</v>
      </c>
      <c r="J59" s="13"/>
      <c r="K59" s="16"/>
    </row>
    <row r="60" spans="1:11" x14ac:dyDescent="0.2">
      <c r="E60" t="s">
        <v>21</v>
      </c>
      <c r="I60" s="5">
        <v>0</v>
      </c>
      <c r="J60" s="13"/>
      <c r="K60" s="16"/>
    </row>
    <row r="61" spans="1:11" x14ac:dyDescent="0.2">
      <c r="D61" s="2"/>
      <c r="E61" t="s">
        <v>22</v>
      </c>
      <c r="I61" s="5">
        <v>0</v>
      </c>
      <c r="J61" s="13"/>
      <c r="K61" s="16"/>
    </row>
    <row r="62" spans="1:11" x14ac:dyDescent="0.2">
      <c r="A62">
        <v>1</v>
      </c>
      <c r="B62">
        <v>1</v>
      </c>
      <c r="D62" s="2" t="s">
        <v>142</v>
      </c>
      <c r="E62" t="s">
        <v>24</v>
      </c>
      <c r="F62">
        <v>90</v>
      </c>
      <c r="G62">
        <v>90</v>
      </c>
      <c r="I62" s="5">
        <v>5</v>
      </c>
      <c r="J62" s="13"/>
      <c r="K62" s="16"/>
    </row>
    <row r="63" spans="1:11" x14ac:dyDescent="0.2">
      <c r="A63">
        <v>2</v>
      </c>
      <c r="B63">
        <v>2</v>
      </c>
      <c r="D63" s="2" t="s">
        <v>146</v>
      </c>
      <c r="E63" t="s">
        <v>23</v>
      </c>
      <c r="F63">
        <v>89</v>
      </c>
      <c r="G63">
        <v>89</v>
      </c>
      <c r="I63" s="5">
        <v>5</v>
      </c>
      <c r="J63" s="13"/>
      <c r="K63" s="16"/>
    </row>
    <row r="64" spans="1:11" x14ac:dyDescent="0.2">
      <c r="A64">
        <v>3</v>
      </c>
      <c r="B64">
        <v>3</v>
      </c>
      <c r="D64" s="9" t="s">
        <v>147</v>
      </c>
      <c r="E64" t="s">
        <v>130</v>
      </c>
      <c r="F64">
        <v>98</v>
      </c>
      <c r="G64">
        <v>95</v>
      </c>
      <c r="I64" s="5">
        <v>-10</v>
      </c>
      <c r="J64" s="13"/>
      <c r="K64" s="16"/>
    </row>
    <row r="65" spans="1:11" x14ac:dyDescent="0.2">
      <c r="A65">
        <v>4</v>
      </c>
      <c r="B65">
        <v>4</v>
      </c>
      <c r="D65" s="2" t="s">
        <v>149</v>
      </c>
      <c r="E65" t="s">
        <v>25</v>
      </c>
      <c r="F65">
        <v>89</v>
      </c>
      <c r="G65">
        <v>89</v>
      </c>
      <c r="I65" s="5">
        <v>5</v>
      </c>
      <c r="J65" s="13"/>
      <c r="K65" s="16"/>
    </row>
    <row r="66" spans="1:11" x14ac:dyDescent="0.2">
      <c r="A66">
        <v>5</v>
      </c>
      <c r="B66">
        <v>5</v>
      </c>
      <c r="D66" s="2" t="s">
        <v>150</v>
      </c>
      <c r="E66" t="s">
        <v>26</v>
      </c>
      <c r="F66">
        <v>92</v>
      </c>
      <c r="G66">
        <v>91</v>
      </c>
      <c r="I66" s="5">
        <v>-10</v>
      </c>
      <c r="J66" s="13"/>
      <c r="K66" s="16"/>
    </row>
    <row r="67" spans="1:11" x14ac:dyDescent="0.2">
      <c r="A67">
        <v>6</v>
      </c>
      <c r="B67">
        <v>6</v>
      </c>
      <c r="D67" s="2" t="s">
        <v>151</v>
      </c>
      <c r="E67" t="s">
        <v>23</v>
      </c>
      <c r="F67">
        <v>93</v>
      </c>
      <c r="G67">
        <v>92</v>
      </c>
      <c r="I67" s="5">
        <v>-10</v>
      </c>
      <c r="J67" s="13"/>
      <c r="K67" s="16"/>
    </row>
    <row r="68" spans="1:11" x14ac:dyDescent="0.2">
      <c r="A68">
        <v>7</v>
      </c>
      <c r="B68">
        <v>7</v>
      </c>
      <c r="C68">
        <v>1</v>
      </c>
      <c r="D68" s="2" t="s">
        <v>153</v>
      </c>
      <c r="E68" t="s">
        <v>24</v>
      </c>
      <c r="F68">
        <v>87</v>
      </c>
      <c r="G68">
        <v>87</v>
      </c>
      <c r="H68">
        <v>68</v>
      </c>
      <c r="I68" s="5">
        <v>35.5</v>
      </c>
      <c r="J68" s="13"/>
      <c r="K68" s="16"/>
    </row>
    <row r="69" spans="1:11" x14ac:dyDescent="0.2">
      <c r="A69">
        <v>8</v>
      </c>
      <c r="B69">
        <v>8</v>
      </c>
      <c r="C69">
        <v>2</v>
      </c>
      <c r="D69" s="2" t="s">
        <v>154</v>
      </c>
      <c r="E69" t="s">
        <v>130</v>
      </c>
      <c r="F69">
        <v>88</v>
      </c>
      <c r="G69">
        <v>88</v>
      </c>
      <c r="H69">
        <v>69</v>
      </c>
      <c r="I69" s="5">
        <v>81.5</v>
      </c>
      <c r="J69" s="13"/>
      <c r="K69" s="16"/>
    </row>
    <row r="70" spans="1:11" x14ac:dyDescent="0.2">
      <c r="A70">
        <v>9</v>
      </c>
      <c r="B70">
        <v>9</v>
      </c>
      <c r="C70">
        <v>3</v>
      </c>
      <c r="D70" s="2" t="s">
        <v>158</v>
      </c>
      <c r="E70" t="s">
        <v>24</v>
      </c>
      <c r="F70">
        <v>94</v>
      </c>
      <c r="G70">
        <v>94</v>
      </c>
      <c r="H70">
        <v>77</v>
      </c>
      <c r="I70" s="5">
        <v>-20.5</v>
      </c>
      <c r="J70" s="13"/>
      <c r="K70" s="16"/>
    </row>
    <row r="71" spans="1:11" x14ac:dyDescent="0.2">
      <c r="I71" s="5"/>
      <c r="J71" s="13"/>
      <c r="K71" s="16"/>
    </row>
    <row r="72" spans="1:11" x14ac:dyDescent="0.2">
      <c r="A72">
        <f>COUNT(A61:A71)</f>
        <v>9</v>
      </c>
      <c r="B72">
        <f>COUNT(B61:B71)</f>
        <v>9</v>
      </c>
      <c r="C72">
        <f>COUNT(C61:C71)</f>
        <v>3</v>
      </c>
      <c r="F72">
        <f>AVERAGE(F61:F71)</f>
        <v>91.111111111111114</v>
      </c>
      <c r="G72">
        <f>AVERAGE(G61:G71)</f>
        <v>90.555555555555557</v>
      </c>
      <c r="H72">
        <f>AVERAGE(H61:H71)</f>
        <v>71.333333333333329</v>
      </c>
      <c r="I72" s="5">
        <f>SUM(I59:I71)</f>
        <v>81.5</v>
      </c>
      <c r="J72" s="13">
        <f>SUM(J59:J71)</f>
        <v>0</v>
      </c>
      <c r="K72" s="16"/>
    </row>
    <row r="74" spans="1:11" ht="18" x14ac:dyDescent="0.25">
      <c r="A74" s="3" t="s">
        <v>57</v>
      </c>
      <c r="C74" s="12" t="s">
        <v>47</v>
      </c>
      <c r="J74" s="13"/>
    </row>
    <row r="75" spans="1:11" x14ac:dyDescent="0.2">
      <c r="A75" t="s">
        <v>2</v>
      </c>
      <c r="D75" s="4">
        <v>122.5</v>
      </c>
      <c r="E75" t="s">
        <v>3</v>
      </c>
      <c r="F75" s="4">
        <f>(D75*0.096)-0.05</f>
        <v>11.709999999999999</v>
      </c>
      <c r="J75" s="13"/>
    </row>
    <row r="76" spans="1:11" x14ac:dyDescent="0.2">
      <c r="A76" t="s">
        <v>4</v>
      </c>
      <c r="D76" s="4">
        <v>131.6</v>
      </c>
      <c r="E76" t="s">
        <v>5</v>
      </c>
      <c r="F76" s="4">
        <f>(D76*0.096)-0.05</f>
        <v>12.583599999999999</v>
      </c>
      <c r="H76" t="s">
        <v>128</v>
      </c>
      <c r="J76" s="13"/>
      <c r="K76" s="4">
        <v>122.5</v>
      </c>
    </row>
    <row r="77" spans="1:11" x14ac:dyDescent="0.2">
      <c r="A77" s="1" t="s">
        <v>9</v>
      </c>
      <c r="B77" s="1" t="s">
        <v>6</v>
      </c>
      <c r="C77" s="1" t="s">
        <v>7</v>
      </c>
      <c r="D77" s="1" t="s">
        <v>10</v>
      </c>
      <c r="E77" s="1" t="s">
        <v>11</v>
      </c>
      <c r="F77" s="1" t="s">
        <v>12</v>
      </c>
      <c r="G77" s="1" t="s">
        <v>13</v>
      </c>
      <c r="H77" s="1" t="s">
        <v>7</v>
      </c>
      <c r="I77" s="1" t="s">
        <v>14</v>
      </c>
      <c r="J77" s="14" t="s">
        <v>125</v>
      </c>
      <c r="K77" s="1"/>
    </row>
    <row r="78" spans="1:11" x14ac:dyDescent="0.2">
      <c r="J78" s="13"/>
    </row>
    <row r="79" spans="1:11" x14ac:dyDescent="0.2">
      <c r="D79" s="2"/>
      <c r="E79" t="s">
        <v>20</v>
      </c>
      <c r="I79" s="5">
        <v>-10</v>
      </c>
      <c r="J79" s="13"/>
    </row>
    <row r="80" spans="1:11" x14ac:dyDescent="0.2">
      <c r="E80" t="s">
        <v>21</v>
      </c>
      <c r="I80" s="5">
        <v>-10</v>
      </c>
      <c r="J80" s="13"/>
    </row>
    <row r="81" spans="1:11" x14ac:dyDescent="0.2">
      <c r="D81" s="2"/>
      <c r="E81" t="s">
        <v>22</v>
      </c>
      <c r="I81" s="5">
        <v>-15</v>
      </c>
      <c r="J81" s="13"/>
    </row>
    <row r="82" spans="1:11" x14ac:dyDescent="0.2">
      <c r="A82">
        <v>1</v>
      </c>
      <c r="B82">
        <v>1</v>
      </c>
      <c r="C82">
        <v>1</v>
      </c>
      <c r="D82" s="2" t="s">
        <v>153</v>
      </c>
      <c r="E82" t="s">
        <v>24</v>
      </c>
      <c r="F82">
        <v>85</v>
      </c>
      <c r="G82">
        <v>85</v>
      </c>
      <c r="H82">
        <v>73</v>
      </c>
      <c r="I82" s="5">
        <v>-19</v>
      </c>
      <c r="J82" s="13"/>
    </row>
    <row r="83" spans="1:11" x14ac:dyDescent="0.2">
      <c r="A83">
        <v>2</v>
      </c>
      <c r="B83">
        <v>2</v>
      </c>
      <c r="C83">
        <v>2</v>
      </c>
      <c r="D83" s="2" t="s">
        <v>155</v>
      </c>
      <c r="E83" t="s">
        <v>26</v>
      </c>
      <c r="F83">
        <v>88</v>
      </c>
      <c r="G83">
        <v>88</v>
      </c>
      <c r="H83">
        <v>75</v>
      </c>
      <c r="I83" s="5">
        <v>2.65</v>
      </c>
      <c r="J83" s="13"/>
    </row>
    <row r="84" spans="1:11" x14ac:dyDescent="0.2">
      <c r="A84">
        <v>3</v>
      </c>
      <c r="B84">
        <v>3</v>
      </c>
      <c r="C84">
        <v>3</v>
      </c>
      <c r="D84" s="2" t="s">
        <v>160</v>
      </c>
      <c r="E84" t="s">
        <v>25</v>
      </c>
      <c r="F84">
        <v>94</v>
      </c>
      <c r="G84">
        <v>94</v>
      </c>
      <c r="H84">
        <v>80</v>
      </c>
      <c r="I84" s="5">
        <v>-21.2</v>
      </c>
      <c r="J84" s="13"/>
    </row>
    <row r="85" spans="1:11" x14ac:dyDescent="0.2">
      <c r="A85">
        <v>4</v>
      </c>
      <c r="B85">
        <v>4</v>
      </c>
      <c r="C85">
        <v>4</v>
      </c>
      <c r="D85" s="2" t="s">
        <v>161</v>
      </c>
      <c r="E85" t="s">
        <v>24</v>
      </c>
      <c r="F85">
        <v>89</v>
      </c>
      <c r="G85">
        <v>89</v>
      </c>
      <c r="H85">
        <v>75</v>
      </c>
      <c r="I85" s="5">
        <v>16.3</v>
      </c>
      <c r="J85" s="13"/>
    </row>
    <row r="86" spans="1:11" x14ac:dyDescent="0.2">
      <c r="A86">
        <v>5</v>
      </c>
      <c r="B86">
        <v>5</v>
      </c>
      <c r="C86">
        <v>5</v>
      </c>
      <c r="D86" s="2" t="s">
        <v>166</v>
      </c>
      <c r="E86" t="s">
        <v>24</v>
      </c>
      <c r="F86">
        <v>86</v>
      </c>
      <c r="G86">
        <v>86</v>
      </c>
      <c r="H86">
        <v>73</v>
      </c>
      <c r="I86" s="5">
        <v>-15.35</v>
      </c>
      <c r="J86" s="13"/>
    </row>
    <row r="87" spans="1:11" x14ac:dyDescent="0.2">
      <c r="A87">
        <v>6</v>
      </c>
      <c r="B87">
        <v>6</v>
      </c>
      <c r="C87">
        <v>6</v>
      </c>
      <c r="D87" s="2" t="s">
        <v>169</v>
      </c>
      <c r="E87" t="s">
        <v>25</v>
      </c>
      <c r="F87">
        <v>83</v>
      </c>
      <c r="G87">
        <v>83</v>
      </c>
      <c r="H87">
        <v>70</v>
      </c>
      <c r="I87" s="5">
        <v>-2.5</v>
      </c>
      <c r="J87" s="13"/>
    </row>
    <row r="88" spans="1:11" x14ac:dyDescent="0.2">
      <c r="D88" s="2" t="s">
        <v>169</v>
      </c>
      <c r="E88" t="s">
        <v>22</v>
      </c>
      <c r="I88" s="5">
        <v>35</v>
      </c>
      <c r="J88" s="13" t="s">
        <v>106</v>
      </c>
    </row>
    <row r="89" spans="1:11" x14ac:dyDescent="0.2">
      <c r="D89" s="2"/>
      <c r="I89" s="5"/>
      <c r="J89" s="13"/>
    </row>
    <row r="90" spans="1:11" x14ac:dyDescent="0.2">
      <c r="I90" s="5"/>
      <c r="J90" s="13"/>
    </row>
    <row r="91" spans="1:11" x14ac:dyDescent="0.2">
      <c r="A91">
        <f>COUNT(A81:A90)</f>
        <v>6</v>
      </c>
      <c r="B91">
        <f>COUNT(B81:B90)</f>
        <v>6</v>
      </c>
      <c r="C91">
        <f>COUNT(C81:C90)</f>
        <v>6</v>
      </c>
      <c r="F91">
        <f>AVERAGE(F81:F90)</f>
        <v>87.5</v>
      </c>
      <c r="G91">
        <f>AVERAGE(G81:G90)</f>
        <v>87.5</v>
      </c>
      <c r="H91">
        <f>AVERAGE(H81:H90)</f>
        <v>74.333333333333329</v>
      </c>
      <c r="I91" s="5">
        <f>SUM(I79:I90)</f>
        <v>-39.099999999999994</v>
      </c>
      <c r="J91" s="15">
        <f>SUM(J79:J90)</f>
        <v>0</v>
      </c>
    </row>
    <row r="93" spans="1:11" ht="18" x14ac:dyDescent="0.25">
      <c r="A93" s="3" t="s">
        <v>60</v>
      </c>
      <c r="C93" s="12" t="s">
        <v>61</v>
      </c>
      <c r="J93" s="13"/>
    </row>
    <row r="94" spans="1:11" x14ac:dyDescent="0.2">
      <c r="A94" t="s">
        <v>2</v>
      </c>
      <c r="D94" s="4">
        <v>265</v>
      </c>
      <c r="E94" t="s">
        <v>3</v>
      </c>
      <c r="F94" s="4">
        <f>(D94*0.096)-0.05</f>
        <v>25.39</v>
      </c>
      <c r="J94" s="13"/>
    </row>
    <row r="95" spans="1:11" x14ac:dyDescent="0.2">
      <c r="A95" t="s">
        <v>4</v>
      </c>
      <c r="D95" s="4">
        <v>265</v>
      </c>
      <c r="E95" t="s">
        <v>5</v>
      </c>
      <c r="F95" s="4">
        <f>(D95*0.096)-0.05</f>
        <v>25.39</v>
      </c>
      <c r="H95" t="s">
        <v>128</v>
      </c>
      <c r="J95" s="13"/>
      <c r="K95" s="4">
        <v>265</v>
      </c>
    </row>
    <row r="96" spans="1:11" x14ac:dyDescent="0.2">
      <c r="A96" s="1" t="s">
        <v>9</v>
      </c>
      <c r="B96" s="1" t="s">
        <v>6</v>
      </c>
      <c r="C96" s="1" t="s">
        <v>7</v>
      </c>
      <c r="D96" s="1" t="s">
        <v>10</v>
      </c>
      <c r="E96" s="1" t="s">
        <v>11</v>
      </c>
      <c r="F96" s="1" t="s">
        <v>12</v>
      </c>
      <c r="G96" s="1" t="s">
        <v>13</v>
      </c>
      <c r="H96" s="1" t="s">
        <v>7</v>
      </c>
      <c r="I96" s="1" t="s">
        <v>14</v>
      </c>
      <c r="J96" s="14"/>
      <c r="K96" s="1"/>
    </row>
    <row r="97" spans="1:12" x14ac:dyDescent="0.2">
      <c r="J97" s="13"/>
    </row>
    <row r="98" spans="1:12" x14ac:dyDescent="0.2">
      <c r="D98" s="2"/>
      <c r="E98" t="s">
        <v>62</v>
      </c>
      <c r="I98" s="5">
        <v>0</v>
      </c>
      <c r="J98" s="13"/>
    </row>
    <row r="99" spans="1:12" x14ac:dyDescent="0.2">
      <c r="E99" t="s">
        <v>63</v>
      </c>
      <c r="I99" s="5">
        <v>0</v>
      </c>
      <c r="J99" s="13"/>
    </row>
    <row r="100" spans="1:12" x14ac:dyDescent="0.2">
      <c r="D100" s="2"/>
      <c r="E100" t="s">
        <v>22</v>
      </c>
      <c r="I100" s="5">
        <v>0</v>
      </c>
      <c r="J100" s="13"/>
    </row>
    <row r="102" spans="1:12" ht="18" x14ac:dyDescent="0.25">
      <c r="A102" s="3" t="s">
        <v>74</v>
      </c>
      <c r="D102" s="12" t="s">
        <v>55</v>
      </c>
      <c r="J102" s="13"/>
    </row>
    <row r="103" spans="1:12" x14ac:dyDescent="0.2">
      <c r="A103" t="s">
        <v>2</v>
      </c>
      <c r="D103" s="4">
        <v>147</v>
      </c>
      <c r="E103" t="s">
        <v>3</v>
      </c>
      <c r="F103" s="4">
        <f>(D103*0.096)-0.05</f>
        <v>14.061999999999999</v>
      </c>
      <c r="J103" s="13"/>
    </row>
    <row r="104" spans="1:12" x14ac:dyDescent="0.2">
      <c r="A104" t="s">
        <v>4</v>
      </c>
      <c r="D104" s="4">
        <v>105</v>
      </c>
      <c r="E104" t="s">
        <v>5</v>
      </c>
      <c r="F104" s="4">
        <f>(D104*0.096)-0.05</f>
        <v>10.029999999999999</v>
      </c>
      <c r="H104" t="s">
        <v>128</v>
      </c>
      <c r="J104" s="13"/>
      <c r="K104" s="4">
        <v>147</v>
      </c>
    </row>
    <row r="105" spans="1:12" x14ac:dyDescent="0.2">
      <c r="A105" s="1" t="s">
        <v>9</v>
      </c>
      <c r="B105" s="1" t="s">
        <v>6</v>
      </c>
      <c r="C105" s="1" t="s">
        <v>7</v>
      </c>
      <c r="D105" s="1" t="s">
        <v>10</v>
      </c>
      <c r="E105" s="1" t="s">
        <v>11</v>
      </c>
      <c r="F105" s="1" t="s">
        <v>12</v>
      </c>
      <c r="G105" s="1" t="s">
        <v>13</v>
      </c>
      <c r="H105" s="1" t="s">
        <v>7</v>
      </c>
      <c r="I105" s="1" t="s">
        <v>14</v>
      </c>
      <c r="J105" s="14" t="s">
        <v>125</v>
      </c>
      <c r="K105" s="1"/>
      <c r="L105" s="1"/>
    </row>
    <row r="106" spans="1:12" x14ac:dyDescent="0.2">
      <c r="J106" s="13"/>
    </row>
    <row r="107" spans="1:12" x14ac:dyDescent="0.2">
      <c r="D107" s="2"/>
      <c r="E107" t="s">
        <v>20</v>
      </c>
      <c r="I107" s="5">
        <v>0</v>
      </c>
      <c r="J107" s="13"/>
    </row>
    <row r="108" spans="1:12" x14ac:dyDescent="0.2">
      <c r="E108" t="s">
        <v>21</v>
      </c>
      <c r="I108" s="5">
        <v>0</v>
      </c>
      <c r="J108" s="13"/>
    </row>
    <row r="109" spans="1:12" x14ac:dyDescent="0.2">
      <c r="E109" t="s">
        <v>22</v>
      </c>
      <c r="I109" s="5">
        <v>0</v>
      </c>
      <c r="J109" s="13"/>
    </row>
    <row r="111" spans="1:12" ht="18" x14ac:dyDescent="0.25">
      <c r="A111" s="3" t="s">
        <v>83</v>
      </c>
      <c r="C111" s="12" t="s">
        <v>53</v>
      </c>
      <c r="J111" s="13"/>
    </row>
    <row r="112" spans="1:12" x14ac:dyDescent="0.2">
      <c r="A112" t="s">
        <v>2</v>
      </c>
      <c r="D112" s="4">
        <v>277.8</v>
      </c>
      <c r="E112" t="s">
        <v>3</v>
      </c>
      <c r="F112" s="4">
        <f>(D112*0.096)-0.05</f>
        <v>26.6188</v>
      </c>
      <c r="J112" s="13"/>
    </row>
    <row r="113" spans="1:12" x14ac:dyDescent="0.2">
      <c r="A113" t="s">
        <v>4</v>
      </c>
      <c r="D113" s="4">
        <v>277.8</v>
      </c>
      <c r="E113" t="s">
        <v>5</v>
      </c>
      <c r="F113" s="4">
        <f>(D113*0.096)-0.05</f>
        <v>26.6188</v>
      </c>
      <c r="H113" t="s">
        <v>128</v>
      </c>
      <c r="J113" s="13"/>
      <c r="K113" s="4">
        <v>277.8</v>
      </c>
    </row>
    <row r="114" spans="1:12" x14ac:dyDescent="0.2">
      <c r="A114" s="1" t="s">
        <v>9</v>
      </c>
      <c r="B114" s="1" t="s">
        <v>6</v>
      </c>
      <c r="C114" s="1" t="s">
        <v>7</v>
      </c>
      <c r="D114" s="1" t="s">
        <v>10</v>
      </c>
      <c r="E114" s="1" t="s">
        <v>11</v>
      </c>
      <c r="F114" s="1" t="s">
        <v>12</v>
      </c>
      <c r="G114" s="1" t="s">
        <v>13</v>
      </c>
      <c r="H114" s="1" t="s">
        <v>7</v>
      </c>
      <c r="I114" s="1" t="s">
        <v>14</v>
      </c>
      <c r="J114" s="14" t="s">
        <v>125</v>
      </c>
      <c r="K114" s="1"/>
    </row>
    <row r="115" spans="1:12" x14ac:dyDescent="0.2">
      <c r="J115" s="13"/>
    </row>
    <row r="116" spans="1:12" x14ac:dyDescent="0.2">
      <c r="D116" s="2"/>
      <c r="E116" t="s">
        <v>20</v>
      </c>
      <c r="I116" s="5">
        <v>0</v>
      </c>
      <c r="J116" s="13"/>
    </row>
    <row r="117" spans="1:12" x14ac:dyDescent="0.2">
      <c r="E117" t="s">
        <v>21</v>
      </c>
      <c r="I117" s="5">
        <v>0</v>
      </c>
      <c r="J117" s="13"/>
    </row>
    <row r="118" spans="1:12" x14ac:dyDescent="0.2">
      <c r="D118" s="2"/>
      <c r="E118" t="s">
        <v>22</v>
      </c>
      <c r="I118" s="5">
        <v>0</v>
      </c>
      <c r="J118" s="13"/>
    </row>
    <row r="120" spans="1:12" ht="18" x14ac:dyDescent="0.25">
      <c r="A120" s="3" t="s">
        <v>88</v>
      </c>
      <c r="C120" s="12" t="s">
        <v>89</v>
      </c>
      <c r="J120" s="13"/>
    </row>
    <row r="121" spans="1:12" x14ac:dyDescent="0.2">
      <c r="A121" t="s">
        <v>2</v>
      </c>
      <c r="D121" s="4">
        <v>186</v>
      </c>
      <c r="E121" t="s">
        <v>3</v>
      </c>
      <c r="F121" s="4">
        <f>(D121*0.096)-0.05</f>
        <v>17.806000000000001</v>
      </c>
      <c r="J121" s="13"/>
    </row>
    <row r="122" spans="1:12" x14ac:dyDescent="0.2">
      <c r="A122" t="s">
        <v>4</v>
      </c>
      <c r="D122" s="4">
        <v>187.7</v>
      </c>
      <c r="E122" t="s">
        <v>5</v>
      </c>
      <c r="F122" s="4">
        <f>(D122*0.096)-0.05</f>
        <v>17.969199999999997</v>
      </c>
      <c r="H122" t="s">
        <v>128</v>
      </c>
      <c r="J122" s="13"/>
      <c r="K122" s="4">
        <v>186</v>
      </c>
    </row>
    <row r="123" spans="1:12" x14ac:dyDescent="0.2">
      <c r="A123" s="1" t="s">
        <v>9</v>
      </c>
      <c r="B123" s="1" t="s">
        <v>6</v>
      </c>
      <c r="C123" s="1" t="s">
        <v>7</v>
      </c>
      <c r="D123" s="1" t="s">
        <v>10</v>
      </c>
      <c r="E123" s="1" t="s">
        <v>11</v>
      </c>
      <c r="F123" s="1" t="s">
        <v>12</v>
      </c>
      <c r="G123" s="1" t="s">
        <v>13</v>
      </c>
      <c r="H123" s="1" t="s">
        <v>7</v>
      </c>
      <c r="I123" s="1" t="s">
        <v>14</v>
      </c>
      <c r="J123" s="14" t="s">
        <v>125</v>
      </c>
      <c r="K123" s="1"/>
      <c r="L123" s="1"/>
    </row>
    <row r="124" spans="1:12" x14ac:dyDescent="0.2">
      <c r="J124" s="13"/>
    </row>
    <row r="125" spans="1:12" x14ac:dyDescent="0.2">
      <c r="D125" s="2"/>
      <c r="E125" t="s">
        <v>20</v>
      </c>
      <c r="I125" s="5">
        <v>-10</v>
      </c>
      <c r="J125" s="13"/>
    </row>
    <row r="126" spans="1:12" x14ac:dyDescent="0.2">
      <c r="E126" t="s">
        <v>21</v>
      </c>
      <c r="I126" s="5">
        <v>-10</v>
      </c>
      <c r="J126" s="13"/>
    </row>
    <row r="127" spans="1:12" x14ac:dyDescent="0.2">
      <c r="D127" s="2"/>
      <c r="E127" t="s">
        <v>22</v>
      </c>
      <c r="I127" s="5">
        <v>-15</v>
      </c>
      <c r="J127" s="13"/>
    </row>
    <row r="128" spans="1:12" x14ac:dyDescent="0.2">
      <c r="A128">
        <v>1</v>
      </c>
      <c r="B128">
        <v>1</v>
      </c>
      <c r="D128" s="2" t="s">
        <v>141</v>
      </c>
      <c r="E128" t="s">
        <v>25</v>
      </c>
      <c r="F128">
        <v>95</v>
      </c>
      <c r="G128">
        <v>95</v>
      </c>
      <c r="I128" s="5">
        <v>-10</v>
      </c>
      <c r="J128" s="13"/>
    </row>
    <row r="129" spans="1:12" x14ac:dyDescent="0.2">
      <c r="A129">
        <v>2</v>
      </c>
      <c r="B129">
        <v>2</v>
      </c>
      <c r="C129">
        <v>1</v>
      </c>
      <c r="D129" s="2" t="s">
        <v>142</v>
      </c>
      <c r="E129" t="s">
        <v>24</v>
      </c>
      <c r="F129">
        <v>96</v>
      </c>
      <c r="G129">
        <v>96</v>
      </c>
      <c r="H129">
        <v>78</v>
      </c>
      <c r="I129" s="5">
        <v>-20</v>
      </c>
      <c r="J129" s="13"/>
    </row>
    <row r="130" spans="1:12" x14ac:dyDescent="0.2">
      <c r="A130">
        <v>3</v>
      </c>
      <c r="D130" s="2" t="s">
        <v>144</v>
      </c>
      <c r="E130" t="s">
        <v>130</v>
      </c>
      <c r="I130" s="5">
        <v>-10.050000000000001</v>
      </c>
      <c r="J130" s="13" t="s">
        <v>145</v>
      </c>
    </row>
    <row r="131" spans="1:12" x14ac:dyDescent="0.2">
      <c r="A131">
        <v>4</v>
      </c>
      <c r="B131">
        <v>3</v>
      </c>
      <c r="C131">
        <v>2</v>
      </c>
      <c r="D131" s="2" t="s">
        <v>152</v>
      </c>
      <c r="E131" t="s">
        <v>26</v>
      </c>
      <c r="F131">
        <v>89</v>
      </c>
      <c r="G131">
        <v>88</v>
      </c>
      <c r="H131">
        <v>68</v>
      </c>
      <c r="I131" s="5">
        <v>-1.25</v>
      </c>
      <c r="J131" s="13"/>
    </row>
    <row r="132" spans="1:12" x14ac:dyDescent="0.2">
      <c r="A132">
        <v>5</v>
      </c>
      <c r="B132">
        <v>4</v>
      </c>
      <c r="C132">
        <v>3</v>
      </c>
      <c r="D132" s="2" t="s">
        <v>178</v>
      </c>
      <c r="E132" t="s">
        <v>179</v>
      </c>
      <c r="F132">
        <v>97</v>
      </c>
      <c r="G132">
        <v>95</v>
      </c>
      <c r="H132">
        <v>77</v>
      </c>
      <c r="I132" s="5">
        <v>-20</v>
      </c>
      <c r="J132" s="13"/>
    </row>
    <row r="133" spans="1:12" x14ac:dyDescent="0.2">
      <c r="I133" s="5"/>
      <c r="J133" s="13"/>
    </row>
    <row r="134" spans="1:12" x14ac:dyDescent="0.2">
      <c r="I134" s="5"/>
      <c r="J134" s="13"/>
    </row>
    <row r="135" spans="1:12" x14ac:dyDescent="0.2">
      <c r="A135">
        <f>COUNT(A127:A134)</f>
        <v>5</v>
      </c>
      <c r="B135">
        <f>COUNT(B127:B134)</f>
        <v>4</v>
      </c>
      <c r="C135">
        <f>COUNT(C127:C134)</f>
        <v>3</v>
      </c>
      <c r="F135">
        <f>AVERAGE(F127:F134)</f>
        <v>94.25</v>
      </c>
      <c r="G135">
        <f>AVERAGE(G127:G134)</f>
        <v>93.5</v>
      </c>
      <c r="H135">
        <f>AVERAGE(H127:H134)</f>
        <v>74.333333333333329</v>
      </c>
      <c r="I135" s="5">
        <f>SUM(I125:I134)</f>
        <v>-96.3</v>
      </c>
      <c r="J135" s="15">
        <f>SUM(J125:J134)</f>
        <v>0</v>
      </c>
    </row>
    <row r="137" spans="1:12" ht="18" x14ac:dyDescent="0.25">
      <c r="A137" s="3" t="s">
        <v>140</v>
      </c>
      <c r="C137" s="12" t="s">
        <v>36</v>
      </c>
      <c r="J137" s="13"/>
    </row>
    <row r="138" spans="1:12" x14ac:dyDescent="0.2">
      <c r="A138" t="s">
        <v>2</v>
      </c>
      <c r="D138" s="4">
        <v>167</v>
      </c>
      <c r="E138" t="s">
        <v>3</v>
      </c>
      <c r="F138" s="4">
        <f>(D138*0.096)-0.05</f>
        <v>15.981999999999999</v>
      </c>
      <c r="J138" s="13"/>
    </row>
    <row r="139" spans="1:12" x14ac:dyDescent="0.2">
      <c r="A139" t="s">
        <v>4</v>
      </c>
      <c r="D139" s="4">
        <v>167</v>
      </c>
      <c r="E139" t="s">
        <v>5</v>
      </c>
      <c r="F139" s="4">
        <f>(D139*0.096)-0.05</f>
        <v>15.981999999999999</v>
      </c>
      <c r="H139" t="s">
        <v>128</v>
      </c>
      <c r="J139" s="13"/>
      <c r="K139" s="4">
        <v>167</v>
      </c>
    </row>
    <row r="140" spans="1:12" x14ac:dyDescent="0.2">
      <c r="A140" s="1" t="s">
        <v>9</v>
      </c>
      <c r="B140" s="1" t="s">
        <v>6</v>
      </c>
      <c r="C140" s="1" t="s">
        <v>7</v>
      </c>
      <c r="D140" s="1" t="s">
        <v>10</v>
      </c>
      <c r="E140" s="1" t="s">
        <v>11</v>
      </c>
      <c r="F140" s="1" t="s">
        <v>12</v>
      </c>
      <c r="G140" s="1" t="s">
        <v>13</v>
      </c>
      <c r="H140" s="1" t="s">
        <v>7</v>
      </c>
      <c r="I140" s="1" t="s">
        <v>14</v>
      </c>
      <c r="J140" s="14" t="s">
        <v>125</v>
      </c>
      <c r="K140" s="1"/>
      <c r="L140" s="1"/>
    </row>
    <row r="141" spans="1:12" x14ac:dyDescent="0.2">
      <c r="J141" s="13"/>
    </row>
    <row r="142" spans="1:12" x14ac:dyDescent="0.2">
      <c r="D142" s="2"/>
      <c r="E142" t="s">
        <v>20</v>
      </c>
      <c r="I142" s="5">
        <v>0</v>
      </c>
      <c r="J142" s="13"/>
    </row>
    <row r="143" spans="1:12" x14ac:dyDescent="0.2">
      <c r="E143" t="s">
        <v>21</v>
      </c>
      <c r="I143" s="5">
        <v>-10</v>
      </c>
      <c r="J143" s="13"/>
    </row>
    <row r="144" spans="1:12" x14ac:dyDescent="0.2">
      <c r="D144" s="2"/>
      <c r="E144" t="s">
        <v>22</v>
      </c>
      <c r="I144" s="5">
        <v>0</v>
      </c>
      <c r="J144" s="13"/>
    </row>
    <row r="145" spans="1:12" x14ac:dyDescent="0.2">
      <c r="D145" s="2"/>
      <c r="I145" s="5"/>
      <c r="J145" s="15"/>
    </row>
    <row r="146" spans="1:12" x14ac:dyDescent="0.2">
      <c r="A146">
        <f>COUNT(A144:A145)</f>
        <v>0</v>
      </c>
      <c r="B146">
        <f>COUNT(B144:B145)</f>
        <v>0</v>
      </c>
      <c r="C146">
        <f>COUNT(C144:C145)</f>
        <v>0</v>
      </c>
      <c r="F146" t="e">
        <f>AVERAGE(F144:F145)</f>
        <v>#DIV/0!</v>
      </c>
      <c r="G146" t="e">
        <f>AVERAGE(G144:G145)</f>
        <v>#DIV/0!</v>
      </c>
      <c r="H146" t="e">
        <f>AVERAGE(H144:H145)</f>
        <v>#DIV/0!</v>
      </c>
      <c r="I146" s="5">
        <f>SUM(I142:I145)</f>
        <v>-10</v>
      </c>
      <c r="J146" s="15">
        <f>SUM(J142:J145)</f>
        <v>0</v>
      </c>
    </row>
    <row r="147" spans="1:12" ht="18" x14ac:dyDescent="0.25">
      <c r="A147" s="3" t="s">
        <v>138</v>
      </c>
      <c r="C147" s="12" t="s">
        <v>139</v>
      </c>
      <c r="J147" s="13"/>
    </row>
    <row r="148" spans="1:12" x14ac:dyDescent="0.2">
      <c r="A148" t="s">
        <v>2</v>
      </c>
      <c r="D148" s="4">
        <v>197</v>
      </c>
      <c r="E148" t="s">
        <v>3</v>
      </c>
      <c r="F148" s="4">
        <f>(D148*0.096)-0.05</f>
        <v>18.861999999999998</v>
      </c>
      <c r="J148" s="13"/>
    </row>
    <row r="149" spans="1:12" x14ac:dyDescent="0.2">
      <c r="A149" t="s">
        <v>4</v>
      </c>
      <c r="D149" s="4">
        <v>191</v>
      </c>
      <c r="E149" t="s">
        <v>5</v>
      </c>
      <c r="F149" s="4">
        <f>(D149*0.096)-0.05</f>
        <v>18.286000000000001</v>
      </c>
      <c r="H149" t="s">
        <v>128</v>
      </c>
      <c r="J149" s="13"/>
      <c r="K149" s="4">
        <v>197</v>
      </c>
    </row>
    <row r="150" spans="1:12" x14ac:dyDescent="0.2">
      <c r="A150" s="1" t="s">
        <v>9</v>
      </c>
      <c r="B150" s="1" t="s">
        <v>6</v>
      </c>
      <c r="C150" s="1" t="s">
        <v>7</v>
      </c>
      <c r="D150" s="1" t="s">
        <v>10</v>
      </c>
      <c r="E150" s="1" t="s">
        <v>11</v>
      </c>
      <c r="F150" s="1" t="s">
        <v>12</v>
      </c>
      <c r="G150" s="1" t="s">
        <v>13</v>
      </c>
      <c r="H150" s="1" t="s">
        <v>7</v>
      </c>
      <c r="I150" s="1" t="s">
        <v>14</v>
      </c>
      <c r="J150" s="14" t="s">
        <v>125</v>
      </c>
      <c r="K150" s="1"/>
      <c r="L150" s="1"/>
    </row>
    <row r="151" spans="1:12" x14ac:dyDescent="0.2">
      <c r="J151" s="13"/>
    </row>
    <row r="152" spans="1:12" x14ac:dyDescent="0.2">
      <c r="D152" s="2"/>
      <c r="E152" t="s">
        <v>20</v>
      </c>
      <c r="I152" s="5">
        <v>0</v>
      </c>
      <c r="J152" s="13"/>
    </row>
    <row r="153" spans="1:12" x14ac:dyDescent="0.2">
      <c r="E153" t="s">
        <v>21</v>
      </c>
      <c r="I153" s="5">
        <v>-10</v>
      </c>
      <c r="J153" s="13"/>
    </row>
    <row r="154" spans="1:12" x14ac:dyDescent="0.2">
      <c r="D154" s="2"/>
      <c r="E154" t="s">
        <v>22</v>
      </c>
      <c r="I154" s="5">
        <v>-15</v>
      </c>
      <c r="J154" s="13"/>
    </row>
    <row r="155" spans="1:12" x14ac:dyDescent="0.2">
      <c r="A155">
        <v>1</v>
      </c>
      <c r="B155">
        <v>1</v>
      </c>
      <c r="C155">
        <v>1</v>
      </c>
      <c r="D155" s="2" t="s">
        <v>148</v>
      </c>
      <c r="E155" t="s">
        <v>24</v>
      </c>
      <c r="F155">
        <v>96</v>
      </c>
      <c r="G155">
        <v>93</v>
      </c>
      <c r="H155">
        <v>76</v>
      </c>
      <c r="I155" s="5">
        <v>-20</v>
      </c>
      <c r="J155" s="15"/>
    </row>
    <row r="156" spans="1:12" x14ac:dyDescent="0.2">
      <c r="D156" s="2"/>
      <c r="I156" s="5"/>
      <c r="J156" s="15"/>
    </row>
    <row r="157" spans="1:12" x14ac:dyDescent="0.2">
      <c r="I157" s="5"/>
      <c r="J157" s="15"/>
    </row>
    <row r="158" spans="1:12" x14ac:dyDescent="0.2">
      <c r="A158">
        <f>COUNT(A154:A157)</f>
        <v>1</v>
      </c>
      <c r="B158">
        <f>COUNT(B154:B157)</f>
        <v>1</v>
      </c>
      <c r="C158">
        <f>COUNT(C154:C157)</f>
        <v>1</v>
      </c>
      <c r="F158">
        <f>AVERAGE(F154:F157)</f>
        <v>96</v>
      </c>
      <c r="G158">
        <f>AVERAGE(G154:G157)</f>
        <v>93</v>
      </c>
      <c r="H158">
        <f>AVERAGE(H154:H157)</f>
        <v>76</v>
      </c>
      <c r="I158" s="5">
        <f>SUM(I152:I157)</f>
        <v>-45</v>
      </c>
      <c r="J158" s="15">
        <f>SUM(J152:J157)</f>
        <v>0</v>
      </c>
    </row>
    <row r="160" spans="1:12" ht="18" x14ac:dyDescent="0.25">
      <c r="A160" s="3" t="s">
        <v>28</v>
      </c>
      <c r="C160" s="12" t="s">
        <v>29</v>
      </c>
      <c r="J160" s="13"/>
    </row>
    <row r="161" spans="1:16" x14ac:dyDescent="0.2">
      <c r="A161" t="s">
        <v>2</v>
      </c>
      <c r="D161" s="4">
        <v>207.9</v>
      </c>
      <c r="E161" t="s">
        <v>3</v>
      </c>
      <c r="F161" s="4">
        <f>(D161*0.096)-0.05</f>
        <v>19.9084</v>
      </c>
      <c r="J161" s="13"/>
    </row>
    <row r="162" spans="1:16" x14ac:dyDescent="0.2">
      <c r="A162" t="s">
        <v>4</v>
      </c>
      <c r="D162" s="4">
        <v>207.9</v>
      </c>
      <c r="E162" t="s">
        <v>5</v>
      </c>
      <c r="F162" s="4">
        <f>(D162*0.096)-0.05</f>
        <v>19.9084</v>
      </c>
      <c r="H162" t="s">
        <v>128</v>
      </c>
      <c r="J162" s="13"/>
      <c r="K162" s="4">
        <v>207.9</v>
      </c>
    </row>
    <row r="163" spans="1:16" x14ac:dyDescent="0.2">
      <c r="A163" s="1" t="s">
        <v>9</v>
      </c>
      <c r="B163" s="1" t="s">
        <v>6</v>
      </c>
      <c r="C163" s="1" t="s">
        <v>7</v>
      </c>
      <c r="D163" s="1" t="s">
        <v>10</v>
      </c>
      <c r="E163" s="1" t="s">
        <v>11</v>
      </c>
      <c r="F163" s="1" t="s">
        <v>12</v>
      </c>
      <c r="G163" s="1" t="s">
        <v>13</v>
      </c>
      <c r="H163" s="1" t="s">
        <v>7</v>
      </c>
      <c r="I163" s="1" t="s">
        <v>14</v>
      </c>
      <c r="J163" s="14" t="s">
        <v>125</v>
      </c>
      <c r="K163" s="1"/>
      <c r="L163" s="1"/>
    </row>
    <row r="164" spans="1:16" x14ac:dyDescent="0.2">
      <c r="J164" s="13"/>
    </row>
    <row r="165" spans="1:16" x14ac:dyDescent="0.2">
      <c r="D165" s="2"/>
      <c r="E165" t="s">
        <v>20</v>
      </c>
      <c r="I165" s="5">
        <v>0</v>
      </c>
      <c r="J165" s="13"/>
      <c r="K165" s="2" t="s">
        <v>153</v>
      </c>
      <c r="L165" t="s">
        <v>24</v>
      </c>
      <c r="M165">
        <v>100</v>
      </c>
      <c r="N165">
        <v>98</v>
      </c>
      <c r="O165">
        <v>75</v>
      </c>
      <c r="P165">
        <v>69.900000000000006</v>
      </c>
    </row>
    <row r="166" spans="1:16" x14ac:dyDescent="0.2">
      <c r="E166" t="s">
        <v>21</v>
      </c>
      <c r="I166" s="5">
        <v>-10</v>
      </c>
      <c r="J166" s="13"/>
      <c r="K166" s="2" t="s">
        <v>154</v>
      </c>
      <c r="L166" t="s">
        <v>130</v>
      </c>
      <c r="M166">
        <v>107</v>
      </c>
      <c r="N166">
        <v>102</v>
      </c>
      <c r="O166">
        <v>82</v>
      </c>
      <c r="P166">
        <v>69.3</v>
      </c>
    </row>
    <row r="167" spans="1:16" x14ac:dyDescent="0.2">
      <c r="D167" s="2"/>
      <c r="E167" t="s">
        <v>22</v>
      </c>
      <c r="I167" s="5">
        <v>0</v>
      </c>
      <c r="J167" s="13"/>
      <c r="K167" s="2" t="s">
        <v>155</v>
      </c>
      <c r="L167" t="s">
        <v>26</v>
      </c>
      <c r="M167">
        <v>93</v>
      </c>
      <c r="N167">
        <v>93</v>
      </c>
      <c r="O167">
        <v>67</v>
      </c>
      <c r="P167">
        <v>70</v>
      </c>
    </row>
    <row r="168" spans="1:16" x14ac:dyDescent="0.2">
      <c r="D168" s="2"/>
      <c r="I168" s="5"/>
      <c r="J168" s="13"/>
      <c r="K168" s="2" t="s">
        <v>156</v>
      </c>
      <c r="L168" t="s">
        <v>25</v>
      </c>
      <c r="M168">
        <v>96</v>
      </c>
      <c r="N168">
        <v>95</v>
      </c>
      <c r="O168">
        <v>70</v>
      </c>
      <c r="P168">
        <v>71.900000000000006</v>
      </c>
    </row>
    <row r="169" spans="1:16" x14ac:dyDescent="0.2">
      <c r="D169" s="2"/>
      <c r="I169" s="5"/>
      <c r="J169" s="13"/>
      <c r="K169" s="2" t="s">
        <v>157</v>
      </c>
      <c r="L169" t="s">
        <v>30</v>
      </c>
      <c r="M169">
        <v>90</v>
      </c>
      <c r="N169">
        <v>90</v>
      </c>
      <c r="O169">
        <v>63</v>
      </c>
      <c r="P169">
        <v>71.2</v>
      </c>
    </row>
    <row r="170" spans="1:16" x14ac:dyDescent="0.2">
      <c r="D170" s="2"/>
      <c r="I170" s="5"/>
      <c r="J170" s="13"/>
      <c r="K170" s="2" t="s">
        <v>158</v>
      </c>
      <c r="L170" t="s">
        <v>24</v>
      </c>
      <c r="M170">
        <v>96</v>
      </c>
      <c r="N170">
        <v>96</v>
      </c>
      <c r="O170">
        <v>72</v>
      </c>
      <c r="P170">
        <v>71.400000000000006</v>
      </c>
    </row>
    <row r="171" spans="1:16" x14ac:dyDescent="0.2">
      <c r="D171" s="2"/>
      <c r="I171" s="5"/>
      <c r="J171" s="13"/>
      <c r="K171" s="2" t="s">
        <v>159</v>
      </c>
      <c r="L171" t="s">
        <v>25</v>
      </c>
      <c r="M171">
        <v>108</v>
      </c>
      <c r="N171">
        <v>105</v>
      </c>
      <c r="O171">
        <v>84</v>
      </c>
      <c r="P171">
        <v>71.900000000000006</v>
      </c>
    </row>
    <row r="172" spans="1:16" x14ac:dyDescent="0.2">
      <c r="D172" s="2"/>
      <c r="I172" s="5"/>
      <c r="J172" s="13"/>
      <c r="K172" s="2" t="s">
        <v>160</v>
      </c>
      <c r="L172" t="s">
        <v>25</v>
      </c>
      <c r="M172">
        <v>98</v>
      </c>
      <c r="N172">
        <v>98</v>
      </c>
      <c r="O172">
        <v>74</v>
      </c>
      <c r="P172">
        <v>71.900000000000006</v>
      </c>
    </row>
    <row r="173" spans="1:16" x14ac:dyDescent="0.2">
      <c r="D173" s="2"/>
      <c r="I173" s="5"/>
      <c r="J173" s="13"/>
      <c r="K173" s="2" t="s">
        <v>161</v>
      </c>
      <c r="L173" t="s">
        <v>24</v>
      </c>
      <c r="M173">
        <v>102</v>
      </c>
      <c r="N173">
        <v>100</v>
      </c>
      <c r="O173">
        <v>78</v>
      </c>
      <c r="P173">
        <v>71.400000000000006</v>
      </c>
    </row>
    <row r="174" spans="1:16" x14ac:dyDescent="0.2">
      <c r="D174" s="2"/>
      <c r="I174" s="5"/>
      <c r="J174" s="13"/>
      <c r="K174" s="2" t="s">
        <v>162</v>
      </c>
      <c r="L174" t="s">
        <v>23</v>
      </c>
      <c r="M174">
        <v>106</v>
      </c>
      <c r="N174">
        <v>104</v>
      </c>
      <c r="O174">
        <v>83</v>
      </c>
      <c r="P174">
        <v>70.400000000000006</v>
      </c>
    </row>
    <row r="175" spans="1:16" x14ac:dyDescent="0.2">
      <c r="D175" s="2"/>
      <c r="I175" s="5"/>
      <c r="J175" s="13"/>
      <c r="K175" s="2" t="s">
        <v>163</v>
      </c>
      <c r="L175" t="s">
        <v>24</v>
      </c>
      <c r="M175">
        <v>87</v>
      </c>
      <c r="N175">
        <v>86</v>
      </c>
      <c r="O175">
        <v>64</v>
      </c>
      <c r="P175">
        <v>69.900000000000006</v>
      </c>
    </row>
    <row r="176" spans="1:16" x14ac:dyDescent="0.2">
      <c r="D176" s="2"/>
      <c r="I176" s="5"/>
      <c r="J176" s="13"/>
      <c r="K176" s="2" t="s">
        <v>164</v>
      </c>
      <c r="L176" t="s">
        <v>25</v>
      </c>
      <c r="M176">
        <v>92</v>
      </c>
      <c r="N176">
        <v>92</v>
      </c>
      <c r="O176">
        <v>70</v>
      </c>
      <c r="P176">
        <v>69.2</v>
      </c>
    </row>
    <row r="177" spans="1:16" x14ac:dyDescent="0.2">
      <c r="D177" s="2"/>
      <c r="I177" s="5"/>
      <c r="J177" s="13"/>
      <c r="K177" s="2" t="s">
        <v>165</v>
      </c>
      <c r="L177" t="s">
        <v>98</v>
      </c>
      <c r="M177">
        <v>108</v>
      </c>
      <c r="N177">
        <v>106</v>
      </c>
      <c r="O177">
        <v>85</v>
      </c>
      <c r="P177">
        <v>69.599999999999994</v>
      </c>
    </row>
    <row r="178" spans="1:16" x14ac:dyDescent="0.2">
      <c r="D178" s="2"/>
      <c r="I178" s="5"/>
      <c r="J178" s="13"/>
      <c r="K178" s="2" t="s">
        <v>166</v>
      </c>
      <c r="L178" t="s">
        <v>24</v>
      </c>
      <c r="M178">
        <v>97</v>
      </c>
      <c r="N178">
        <v>96</v>
      </c>
      <c r="O178">
        <v>75</v>
      </c>
      <c r="P178">
        <v>69.900000000000006</v>
      </c>
    </row>
    <row r="179" spans="1:16" x14ac:dyDescent="0.2">
      <c r="D179" s="2"/>
      <c r="I179" s="5"/>
      <c r="J179" s="13"/>
      <c r="K179" s="2" t="s">
        <v>167</v>
      </c>
      <c r="L179" t="s">
        <v>23</v>
      </c>
      <c r="M179">
        <v>99</v>
      </c>
      <c r="N179">
        <v>99</v>
      </c>
      <c r="O179">
        <v>78</v>
      </c>
      <c r="P179">
        <v>68.2</v>
      </c>
    </row>
    <row r="180" spans="1:16" x14ac:dyDescent="0.2">
      <c r="D180" s="2"/>
      <c r="I180" s="5"/>
      <c r="J180" s="13"/>
      <c r="K180" s="2" t="s">
        <v>168</v>
      </c>
      <c r="L180" t="s">
        <v>24</v>
      </c>
      <c r="M180">
        <v>90</v>
      </c>
      <c r="N180">
        <v>90</v>
      </c>
      <c r="O180">
        <v>68</v>
      </c>
      <c r="P180">
        <v>69.900000000000006</v>
      </c>
    </row>
    <row r="181" spans="1:16" x14ac:dyDescent="0.2">
      <c r="D181" s="2"/>
      <c r="I181" s="5"/>
      <c r="J181" s="13"/>
      <c r="K181" s="2" t="s">
        <v>170</v>
      </c>
      <c r="L181" t="s">
        <v>174</v>
      </c>
      <c r="M181">
        <v>98</v>
      </c>
      <c r="N181">
        <v>96</v>
      </c>
      <c r="O181">
        <v>76</v>
      </c>
      <c r="P181">
        <v>69.8</v>
      </c>
    </row>
    <row r="182" spans="1:16" x14ac:dyDescent="0.2">
      <c r="D182" s="2"/>
      <c r="I182" s="5"/>
      <c r="J182" s="13"/>
      <c r="K182" s="2" t="s">
        <v>171</v>
      </c>
      <c r="L182" t="s">
        <v>175</v>
      </c>
      <c r="M182">
        <v>108</v>
      </c>
      <c r="N182">
        <v>103</v>
      </c>
      <c r="O182">
        <v>86</v>
      </c>
      <c r="P182">
        <v>71.3</v>
      </c>
    </row>
    <row r="183" spans="1:16" x14ac:dyDescent="0.2">
      <c r="D183" s="2"/>
      <c r="I183" s="5"/>
      <c r="J183" s="13"/>
      <c r="K183" s="2" t="s">
        <v>172</v>
      </c>
      <c r="L183" t="s">
        <v>176</v>
      </c>
      <c r="M183">
        <v>108</v>
      </c>
      <c r="N183">
        <v>107</v>
      </c>
      <c r="O183">
        <v>86</v>
      </c>
      <c r="P183">
        <v>70.099999999999994</v>
      </c>
    </row>
    <row r="184" spans="1:16" x14ac:dyDescent="0.2">
      <c r="D184" s="2"/>
      <c r="I184" s="5"/>
      <c r="J184" s="13"/>
      <c r="K184" s="2" t="s">
        <v>173</v>
      </c>
      <c r="L184" t="s">
        <v>177</v>
      </c>
      <c r="M184">
        <v>107</v>
      </c>
      <c r="N184">
        <v>107</v>
      </c>
      <c r="O184">
        <v>84</v>
      </c>
      <c r="P184">
        <v>69.8</v>
      </c>
    </row>
    <row r="185" spans="1:16" x14ac:dyDescent="0.2">
      <c r="D185" s="2"/>
      <c r="I185" s="5"/>
      <c r="J185" s="13"/>
      <c r="K185" s="2"/>
    </row>
    <row r="186" spans="1:16" x14ac:dyDescent="0.2">
      <c r="D186" s="2"/>
      <c r="I186" s="5"/>
      <c r="J186" s="13"/>
      <c r="K186" s="2"/>
    </row>
    <row r="187" spans="1:16" x14ac:dyDescent="0.2">
      <c r="D187" s="2"/>
      <c r="I187" s="5"/>
      <c r="J187" s="13"/>
      <c r="K187" s="2"/>
    </row>
    <row r="188" spans="1:16" x14ac:dyDescent="0.2">
      <c r="D188" s="2"/>
      <c r="I188" s="5"/>
      <c r="J188" s="13"/>
      <c r="K188" s="2"/>
    </row>
    <row r="189" spans="1:16" x14ac:dyDescent="0.2">
      <c r="D189" s="2"/>
      <c r="I189" s="5"/>
      <c r="J189" s="13"/>
    </row>
    <row r="190" spans="1:16" x14ac:dyDescent="0.2">
      <c r="D190" s="2"/>
      <c r="I190" s="5"/>
      <c r="J190" s="13"/>
    </row>
    <row r="191" spans="1:16" x14ac:dyDescent="0.2">
      <c r="A191" s="2"/>
      <c r="B191" s="2"/>
      <c r="C191" s="2"/>
      <c r="D191" s="2"/>
      <c r="I191" s="5"/>
      <c r="J191" s="13"/>
    </row>
    <row r="192" spans="1:16" x14ac:dyDescent="0.2">
      <c r="D192" s="2"/>
      <c r="I192" s="5"/>
      <c r="J192" s="13"/>
    </row>
    <row r="193" spans="1:10" x14ac:dyDescent="0.2">
      <c r="D193" s="2"/>
      <c r="I193" s="5"/>
      <c r="J193" s="13"/>
    </row>
    <row r="194" spans="1:10" x14ac:dyDescent="0.2">
      <c r="D194" s="2"/>
      <c r="I194" s="5"/>
      <c r="J194" s="13"/>
    </row>
    <row r="195" spans="1:10" x14ac:dyDescent="0.2">
      <c r="A195" s="2"/>
      <c r="D195" s="2"/>
      <c r="I195" s="5"/>
      <c r="J195" s="13"/>
    </row>
    <row r="196" spans="1:10" x14ac:dyDescent="0.2">
      <c r="A196" s="2"/>
      <c r="D196" s="2"/>
      <c r="I196" s="5"/>
      <c r="J196" s="13"/>
    </row>
    <row r="197" spans="1:10" x14ac:dyDescent="0.2">
      <c r="A197" s="2"/>
      <c r="D197" s="2"/>
      <c r="I197" s="5"/>
      <c r="J197" s="13"/>
    </row>
    <row r="198" spans="1:10" x14ac:dyDescent="0.2">
      <c r="A198" s="2"/>
      <c r="D198" s="2"/>
      <c r="I198" s="5"/>
      <c r="J198" s="13"/>
    </row>
    <row r="199" spans="1:10" x14ac:dyDescent="0.2">
      <c r="D199" s="2"/>
      <c r="I199" s="5"/>
      <c r="J199" s="13"/>
    </row>
    <row r="200" spans="1:10" x14ac:dyDescent="0.2">
      <c r="A200" s="2"/>
      <c r="D200" s="2"/>
      <c r="I200" s="5"/>
      <c r="J200" s="13"/>
    </row>
    <row r="201" spans="1:10" x14ac:dyDescent="0.2">
      <c r="D201" s="2"/>
      <c r="I201" s="5"/>
      <c r="J201" s="13"/>
    </row>
    <row r="202" spans="1:10" x14ac:dyDescent="0.2">
      <c r="D202" s="2"/>
      <c r="I202" s="5"/>
      <c r="J202" s="13"/>
    </row>
    <row r="203" spans="1:10" x14ac:dyDescent="0.2">
      <c r="D203" s="2"/>
      <c r="I203" s="5"/>
      <c r="J203" s="13"/>
    </row>
    <row r="204" spans="1:10" x14ac:dyDescent="0.2">
      <c r="D204" s="2"/>
      <c r="I204" s="5"/>
      <c r="J204" s="13"/>
    </row>
    <row r="205" spans="1:10" x14ac:dyDescent="0.2">
      <c r="D205" s="2"/>
      <c r="I205" s="5"/>
      <c r="J205" s="13"/>
    </row>
    <row r="206" spans="1:10" x14ac:dyDescent="0.2">
      <c r="D206" s="2"/>
      <c r="I206" s="5"/>
      <c r="J206" s="13"/>
    </row>
    <row r="207" spans="1:10" x14ac:dyDescent="0.2">
      <c r="D207" s="2"/>
      <c r="I207" s="5"/>
      <c r="J207" s="13"/>
    </row>
    <row r="208" spans="1:10" x14ac:dyDescent="0.2">
      <c r="D208" s="2"/>
      <c r="I208" s="5"/>
      <c r="J208" s="13"/>
    </row>
    <row r="209" spans="1:10" x14ac:dyDescent="0.2">
      <c r="A209" s="2"/>
      <c r="D209" s="2"/>
      <c r="I209" s="5"/>
      <c r="J209" s="13"/>
    </row>
    <row r="210" spans="1:10" x14ac:dyDescent="0.2">
      <c r="D210" s="2"/>
      <c r="I210" s="5"/>
      <c r="J210" s="13"/>
    </row>
    <row r="211" spans="1:10" x14ac:dyDescent="0.2">
      <c r="D211" s="2"/>
      <c r="I211" s="5"/>
      <c r="J211" s="13"/>
    </row>
    <row r="212" spans="1:10" x14ac:dyDescent="0.2">
      <c r="D212" s="2"/>
      <c r="I212" s="5"/>
      <c r="J212" s="13"/>
    </row>
    <row r="213" spans="1:10" x14ac:dyDescent="0.2">
      <c r="D213" s="2"/>
      <c r="I213" s="5"/>
      <c r="J213" s="13"/>
    </row>
    <row r="214" spans="1:10" x14ac:dyDescent="0.2">
      <c r="D214" s="2"/>
      <c r="I214" s="5"/>
      <c r="J214" s="13"/>
    </row>
    <row r="215" spans="1:10" x14ac:dyDescent="0.2">
      <c r="D215" s="2"/>
      <c r="I215" s="5"/>
      <c r="J215" s="13"/>
    </row>
    <row r="216" spans="1:10" x14ac:dyDescent="0.2">
      <c r="D216" s="2"/>
      <c r="I216" s="5"/>
      <c r="J216" s="13"/>
    </row>
    <row r="217" spans="1:10" x14ac:dyDescent="0.2">
      <c r="D217" s="2"/>
      <c r="I217" s="5"/>
      <c r="J217" s="13"/>
    </row>
    <row r="218" spans="1:10" x14ac:dyDescent="0.2">
      <c r="D218" s="2"/>
      <c r="I218" s="5"/>
      <c r="J218" s="13"/>
    </row>
    <row r="219" spans="1:10" x14ac:dyDescent="0.2">
      <c r="D219" s="2"/>
      <c r="I219" s="5"/>
      <c r="J219" s="13"/>
    </row>
    <row r="220" spans="1:10" x14ac:dyDescent="0.2">
      <c r="D220" s="2"/>
      <c r="I220" s="5"/>
      <c r="J220" s="13"/>
    </row>
    <row r="221" spans="1:10" x14ac:dyDescent="0.2">
      <c r="D221" s="2"/>
      <c r="I221" s="5"/>
      <c r="J221" s="13"/>
    </row>
    <row r="222" spans="1:10" x14ac:dyDescent="0.2">
      <c r="D222" s="2"/>
      <c r="I222" s="5"/>
      <c r="J222" s="13"/>
    </row>
    <row r="223" spans="1:10" x14ac:dyDescent="0.2">
      <c r="D223" s="2"/>
      <c r="I223" s="5"/>
      <c r="J223" s="13"/>
    </row>
    <row r="224" spans="1:10" x14ac:dyDescent="0.2">
      <c r="D224" s="2"/>
      <c r="I224" s="5"/>
      <c r="J224" s="13"/>
    </row>
    <row r="225" spans="4:10" x14ac:dyDescent="0.2">
      <c r="D225" s="2"/>
      <c r="I225" s="5"/>
      <c r="J225" s="13"/>
    </row>
    <row r="226" spans="4:10" x14ac:dyDescent="0.2">
      <c r="D226" s="2"/>
      <c r="I226" s="5"/>
      <c r="J226" s="13"/>
    </row>
    <row r="227" spans="4:10" x14ac:dyDescent="0.2">
      <c r="D227" s="2"/>
      <c r="I227" s="5"/>
      <c r="J227" s="13"/>
    </row>
    <row r="228" spans="4:10" x14ac:dyDescent="0.2">
      <c r="D228" s="2"/>
      <c r="I228" s="5"/>
      <c r="J228" s="13"/>
    </row>
    <row r="229" spans="4:10" x14ac:dyDescent="0.2">
      <c r="D229" s="2"/>
      <c r="I229" s="5"/>
      <c r="J229" s="13"/>
    </row>
    <row r="230" spans="4:10" x14ac:dyDescent="0.2">
      <c r="D230" s="2"/>
      <c r="I230" s="5"/>
      <c r="J230" s="13"/>
    </row>
    <row r="231" spans="4:10" x14ac:dyDescent="0.2">
      <c r="D231" s="2"/>
      <c r="I231" s="5"/>
      <c r="J231" s="13"/>
    </row>
    <row r="232" spans="4:10" x14ac:dyDescent="0.2">
      <c r="D232" s="2"/>
      <c r="I232" s="5"/>
      <c r="J232" s="13"/>
    </row>
    <row r="233" spans="4:10" x14ac:dyDescent="0.2">
      <c r="D233" s="2"/>
      <c r="I233" s="5"/>
      <c r="J233" s="13"/>
    </row>
    <row r="234" spans="4:10" x14ac:dyDescent="0.2">
      <c r="D234" s="2"/>
      <c r="I234" s="5"/>
      <c r="J234" s="13"/>
    </row>
    <row r="235" spans="4:10" x14ac:dyDescent="0.2">
      <c r="D235" s="2"/>
      <c r="I235" s="5"/>
      <c r="J235" s="13"/>
    </row>
    <row r="236" spans="4:10" x14ac:dyDescent="0.2">
      <c r="D236" s="2"/>
      <c r="I236" s="5"/>
      <c r="J236" s="13"/>
    </row>
    <row r="237" spans="4:10" x14ac:dyDescent="0.2">
      <c r="D237" s="2"/>
      <c r="I237" s="5"/>
      <c r="J237" s="13"/>
    </row>
    <row r="238" spans="4:10" x14ac:dyDescent="0.2">
      <c r="D238" s="2"/>
      <c r="I238" s="5"/>
      <c r="J238" s="13"/>
    </row>
    <row r="239" spans="4:10" x14ac:dyDescent="0.2">
      <c r="D239" s="2"/>
      <c r="I239" s="5"/>
      <c r="J239" s="13"/>
    </row>
    <row r="240" spans="4:10" x14ac:dyDescent="0.2">
      <c r="D240" s="2"/>
      <c r="I240" s="5"/>
      <c r="J240" s="13"/>
    </row>
    <row r="241" spans="9:10" x14ac:dyDescent="0.2">
      <c r="I241" s="5"/>
      <c r="J241" s="13"/>
    </row>
    <row r="242" spans="9:10" x14ac:dyDescent="0.2">
      <c r="I242" s="5"/>
      <c r="J242" s="13"/>
    </row>
    <row r="243" spans="9:10" x14ac:dyDescent="0.2">
      <c r="I243" s="5"/>
      <c r="J243" s="13"/>
    </row>
    <row r="244" spans="9:10" x14ac:dyDescent="0.2">
      <c r="I244" s="5"/>
      <c r="J244" s="13"/>
    </row>
    <row r="245" spans="9:10" x14ac:dyDescent="0.2">
      <c r="I245" s="5"/>
      <c r="J245" s="13"/>
    </row>
    <row r="246" spans="9:10" x14ac:dyDescent="0.2">
      <c r="I246" s="5"/>
      <c r="J246" s="13"/>
    </row>
    <row r="247" spans="9:10" x14ac:dyDescent="0.2">
      <c r="I247" s="5"/>
      <c r="J247" s="13"/>
    </row>
    <row r="248" spans="9:10" x14ac:dyDescent="0.2">
      <c r="I248" s="5"/>
      <c r="J248" s="13"/>
    </row>
    <row r="249" spans="9:10" x14ac:dyDescent="0.2">
      <c r="I249" s="5"/>
      <c r="J249" s="13"/>
    </row>
    <row r="250" spans="9:10" x14ac:dyDescent="0.2">
      <c r="I250" s="5"/>
      <c r="J250" s="13"/>
    </row>
    <row r="251" spans="9:10" x14ac:dyDescent="0.2">
      <c r="I251" s="5"/>
      <c r="J251" s="13"/>
    </row>
    <row r="252" spans="9:10" x14ac:dyDescent="0.2">
      <c r="I252" s="5"/>
      <c r="J252" s="13"/>
    </row>
    <row r="253" spans="9:10" x14ac:dyDescent="0.2">
      <c r="I253" s="5"/>
      <c r="J253" s="13"/>
    </row>
    <row r="254" spans="9:10" x14ac:dyDescent="0.2">
      <c r="I254" s="5"/>
      <c r="J254" s="13"/>
    </row>
    <row r="255" spans="9:10" x14ac:dyDescent="0.2">
      <c r="I255" s="5"/>
      <c r="J255" s="13"/>
    </row>
    <row r="256" spans="9:10" x14ac:dyDescent="0.2">
      <c r="I256" s="5"/>
      <c r="J256" s="13"/>
    </row>
    <row r="257" spans="1:18" x14ac:dyDescent="0.2">
      <c r="I257" s="5"/>
      <c r="J257" s="13"/>
    </row>
    <row r="258" spans="1:18" x14ac:dyDescent="0.2">
      <c r="I258" s="5"/>
      <c r="J258" s="13"/>
    </row>
    <row r="259" spans="1:18" x14ac:dyDescent="0.2">
      <c r="A259">
        <f>COUNT(A167:A258)</f>
        <v>0</v>
      </c>
      <c r="B259">
        <f>COUNT(B167:B258)</f>
        <v>0</v>
      </c>
      <c r="C259">
        <f>COUNT(C167:C258)</f>
        <v>0</v>
      </c>
      <c r="F259" t="e">
        <f>AVERAGE(F167:F258)</f>
        <v>#DIV/0!</v>
      </c>
      <c r="G259" t="e">
        <f>AVERAGE(G167:G258)</f>
        <v>#DIV/0!</v>
      </c>
      <c r="H259" t="e">
        <f>AVERAGE(H167:H258)</f>
        <v>#DIV/0!</v>
      </c>
      <c r="I259" s="5">
        <f>SUM(I165:I258)</f>
        <v>-10</v>
      </c>
      <c r="J259" s="15">
        <f>SUM(J165:J258)</f>
        <v>0</v>
      </c>
    </row>
    <row r="260" spans="1:18" ht="18" x14ac:dyDescent="0.25">
      <c r="A260" s="3" t="s">
        <v>194</v>
      </c>
      <c r="C260" s="12" t="s">
        <v>37</v>
      </c>
      <c r="I260" s="15"/>
      <c r="J260" s="13"/>
    </row>
    <row r="261" spans="1:18" x14ac:dyDescent="0.2">
      <c r="A261" t="s">
        <v>2</v>
      </c>
      <c r="D261" s="4">
        <v>188</v>
      </c>
      <c r="E261" t="s">
        <v>3</v>
      </c>
      <c r="F261" s="4">
        <f>(D261*0.096)-0.05</f>
        <v>17.998000000000001</v>
      </c>
      <c r="I261" s="15"/>
      <c r="J261" s="15">
        <f>SUM(J167:J260)</f>
        <v>0</v>
      </c>
    </row>
    <row r="262" spans="1:18" x14ac:dyDescent="0.2">
      <c r="A262" t="s">
        <v>4</v>
      </c>
      <c r="D262" s="4">
        <v>188</v>
      </c>
      <c r="E262" t="s">
        <v>5</v>
      </c>
      <c r="F262" s="4">
        <f>(D262*0.096)-0.05</f>
        <v>17.998000000000001</v>
      </c>
      <c r="H262" t="s">
        <v>128</v>
      </c>
      <c r="I262" s="15"/>
      <c r="J262" s="13"/>
    </row>
    <row r="263" spans="1:18" x14ac:dyDescent="0.2">
      <c r="A263" s="1" t="s">
        <v>9</v>
      </c>
      <c r="B263" s="1" t="s">
        <v>6</v>
      </c>
      <c r="C263" s="1" t="s">
        <v>7</v>
      </c>
      <c r="D263" s="1" t="s">
        <v>10</v>
      </c>
      <c r="E263" s="1" t="s">
        <v>11</v>
      </c>
      <c r="F263" s="1" t="s">
        <v>12</v>
      </c>
      <c r="G263" s="1" t="s">
        <v>13</v>
      </c>
      <c r="H263" s="1" t="s">
        <v>7</v>
      </c>
      <c r="I263" s="1" t="s">
        <v>14</v>
      </c>
      <c r="J263" s="14" t="s">
        <v>125</v>
      </c>
      <c r="K263" s="14" t="s">
        <v>12</v>
      </c>
      <c r="L263" s="1" t="s">
        <v>13</v>
      </c>
      <c r="M263" s="1" t="s">
        <v>15</v>
      </c>
      <c r="N263" s="1" t="s">
        <v>16</v>
      </c>
      <c r="O263" s="1" t="s">
        <v>18</v>
      </c>
      <c r="P263" s="1" t="s">
        <v>225</v>
      </c>
    </row>
    <row r="264" spans="1:18" x14ac:dyDescent="0.2">
      <c r="I264" s="15"/>
      <c r="J264" s="13"/>
    </row>
    <row r="265" spans="1:18" x14ac:dyDescent="0.2">
      <c r="D265" s="2"/>
      <c r="E265" t="s">
        <v>20</v>
      </c>
      <c r="I265" s="5">
        <v>0</v>
      </c>
      <c r="J265" s="14"/>
      <c r="K265" s="4">
        <v>188</v>
      </c>
    </row>
    <row r="266" spans="1:18" x14ac:dyDescent="0.2">
      <c r="E266" t="s">
        <v>21</v>
      </c>
      <c r="I266" s="5">
        <v>0</v>
      </c>
      <c r="J266" s="13"/>
      <c r="K266" s="1"/>
    </row>
    <row r="267" spans="1:18" x14ac:dyDescent="0.2">
      <c r="D267" s="2"/>
      <c r="E267" t="s">
        <v>22</v>
      </c>
      <c r="I267" s="5">
        <v>0</v>
      </c>
      <c r="J267" s="13"/>
    </row>
    <row r="268" spans="1:18" x14ac:dyDescent="0.2">
      <c r="A268">
        <v>1</v>
      </c>
      <c r="B268">
        <v>1</v>
      </c>
      <c r="D268" s="22" t="s">
        <v>193</v>
      </c>
      <c r="E268" s="24" t="s">
        <v>24</v>
      </c>
      <c r="F268">
        <v>110</v>
      </c>
      <c r="G268">
        <v>107</v>
      </c>
      <c r="I268" s="5">
        <v>-10</v>
      </c>
      <c r="J268" s="13"/>
      <c r="K268" s="22" t="s">
        <v>193</v>
      </c>
      <c r="L268" s="24" t="s">
        <v>24</v>
      </c>
      <c r="M268">
        <v>110</v>
      </c>
      <c r="N268">
        <v>107</v>
      </c>
      <c r="P268" s="24">
        <v>69.900000000000006</v>
      </c>
      <c r="Q268" s="24">
        <v>120</v>
      </c>
      <c r="R268" s="4">
        <f>((N268-P268)*113/Q268)</f>
        <v>34.935833333333328</v>
      </c>
    </row>
    <row r="269" spans="1:18" x14ac:dyDescent="0.2">
      <c r="D269" s="2"/>
      <c r="I269" s="5"/>
      <c r="J269" s="13"/>
      <c r="K269" s="2"/>
    </row>
    <row r="270" spans="1:18" x14ac:dyDescent="0.2">
      <c r="D270" s="2"/>
      <c r="I270" s="5"/>
      <c r="J270" s="13"/>
      <c r="K270" s="2"/>
    </row>
    <row r="271" spans="1:18" x14ac:dyDescent="0.2">
      <c r="D271" s="2"/>
      <c r="I271" s="5"/>
      <c r="J271" s="13"/>
      <c r="K271" s="2"/>
    </row>
    <row r="272" spans="1:18" x14ac:dyDescent="0.2">
      <c r="D272" s="2"/>
      <c r="I272" s="5"/>
      <c r="J272" s="13"/>
      <c r="K272" s="2"/>
    </row>
    <row r="273" spans="4:11" x14ac:dyDescent="0.2">
      <c r="D273" s="2"/>
      <c r="I273" s="5"/>
      <c r="J273" s="13"/>
      <c r="K273" s="2"/>
    </row>
    <row r="274" spans="4:11" x14ac:dyDescent="0.2">
      <c r="D274" s="2"/>
      <c r="I274" s="5"/>
      <c r="J274" s="13"/>
      <c r="K274" s="2"/>
    </row>
    <row r="275" spans="4:11" x14ac:dyDescent="0.2">
      <c r="D275" s="2"/>
      <c r="I275" s="5"/>
      <c r="J275" s="13"/>
      <c r="K275" s="2"/>
    </row>
    <row r="276" spans="4:11" x14ac:dyDescent="0.2">
      <c r="D276" s="2"/>
      <c r="I276" s="5"/>
      <c r="J276" s="13"/>
      <c r="K276" s="2"/>
    </row>
    <row r="277" spans="4:11" x14ac:dyDescent="0.2">
      <c r="D277" s="2"/>
      <c r="I277" s="5"/>
      <c r="J277" s="13"/>
      <c r="K277" s="2"/>
    </row>
    <row r="278" spans="4:11" x14ac:dyDescent="0.2">
      <c r="D278" s="2"/>
      <c r="I278" s="5"/>
      <c r="J278" s="13"/>
      <c r="K278" s="2"/>
    </row>
    <row r="279" spans="4:11" x14ac:dyDescent="0.2">
      <c r="D279" s="2"/>
      <c r="I279" s="5"/>
      <c r="J279" s="13"/>
      <c r="K279" s="2"/>
    </row>
    <row r="280" spans="4:11" x14ac:dyDescent="0.2">
      <c r="D280" s="2"/>
      <c r="I280" s="5"/>
      <c r="J280" s="13"/>
      <c r="K280" s="2"/>
    </row>
    <row r="281" spans="4:11" x14ac:dyDescent="0.2">
      <c r="D281" s="2"/>
      <c r="I281" s="5"/>
      <c r="J281" s="13"/>
      <c r="K281" s="2"/>
    </row>
    <row r="282" spans="4:11" x14ac:dyDescent="0.2">
      <c r="D282" s="2"/>
      <c r="I282" s="5"/>
      <c r="J282" s="13"/>
      <c r="K282" s="2"/>
    </row>
    <row r="283" spans="4:11" x14ac:dyDescent="0.2">
      <c r="D283" s="2"/>
      <c r="I283" s="5"/>
      <c r="J283" s="13"/>
      <c r="K283" s="2"/>
    </row>
    <row r="284" spans="4:11" x14ac:dyDescent="0.2">
      <c r="D284" s="2"/>
      <c r="I284" s="5"/>
      <c r="J284" s="13"/>
      <c r="K284" s="2"/>
    </row>
    <row r="285" spans="4:11" x14ac:dyDescent="0.2">
      <c r="D285" s="2"/>
      <c r="I285" s="5"/>
      <c r="J285" s="13"/>
      <c r="K285" s="2"/>
    </row>
    <row r="286" spans="4:11" x14ac:dyDescent="0.2">
      <c r="D286" s="2"/>
      <c r="I286" s="5"/>
      <c r="J286" s="13"/>
      <c r="K286" s="2"/>
    </row>
    <row r="287" spans="4:11" x14ac:dyDescent="0.2">
      <c r="D287" s="2"/>
      <c r="I287" s="5"/>
      <c r="J287" s="13"/>
      <c r="K287" s="2"/>
    </row>
    <row r="288" spans="4:11" x14ac:dyDescent="0.2">
      <c r="D288" s="2"/>
      <c r="I288" s="5"/>
      <c r="J288" s="13"/>
      <c r="K288" s="2"/>
    </row>
    <row r="289" spans="4:11" x14ac:dyDescent="0.2">
      <c r="D289" s="2"/>
      <c r="I289" s="5"/>
      <c r="J289" s="13"/>
      <c r="K289" s="2"/>
    </row>
    <row r="290" spans="4:11" x14ac:dyDescent="0.2">
      <c r="D290" s="2"/>
      <c r="I290" s="5"/>
      <c r="J290" s="13"/>
    </row>
    <row r="291" spans="4:11" x14ac:dyDescent="0.2">
      <c r="D291" s="2"/>
      <c r="I291" s="5"/>
      <c r="J291" s="13"/>
    </row>
    <row r="292" spans="4:11" x14ac:dyDescent="0.2">
      <c r="D292" s="2"/>
      <c r="I292" s="5"/>
      <c r="J292" s="13"/>
    </row>
    <row r="293" spans="4:11" x14ac:dyDescent="0.2">
      <c r="D293" s="2"/>
      <c r="I293" s="5"/>
      <c r="J293" s="13"/>
    </row>
    <row r="294" spans="4:11" x14ac:dyDescent="0.2">
      <c r="D294" s="2"/>
      <c r="I294" s="5"/>
      <c r="J294" s="13"/>
    </row>
    <row r="295" spans="4:11" x14ac:dyDescent="0.2">
      <c r="D295" s="2"/>
      <c r="I295" s="5"/>
      <c r="J295" s="13"/>
    </row>
    <row r="296" spans="4:11" x14ac:dyDescent="0.2">
      <c r="D296" s="2"/>
      <c r="I296" s="5"/>
      <c r="J296" s="13"/>
    </row>
    <row r="297" spans="4:11" x14ac:dyDescent="0.2">
      <c r="D297" s="2"/>
      <c r="I297" s="5"/>
      <c r="J297" s="13"/>
    </row>
    <row r="298" spans="4:11" x14ac:dyDescent="0.2">
      <c r="D298" s="2"/>
      <c r="I298" s="5"/>
      <c r="J298" s="13"/>
    </row>
    <row r="299" spans="4:11" x14ac:dyDescent="0.2">
      <c r="D299" s="2"/>
      <c r="I299" s="5"/>
      <c r="J299" s="13"/>
    </row>
    <row r="300" spans="4:11" x14ac:dyDescent="0.2">
      <c r="D300" s="2"/>
      <c r="I300" s="5"/>
      <c r="J300" s="13"/>
    </row>
    <row r="301" spans="4:11" x14ac:dyDescent="0.2">
      <c r="D301" s="2"/>
      <c r="I301" s="5"/>
      <c r="J301" s="13"/>
    </row>
    <row r="302" spans="4:11" x14ac:dyDescent="0.2">
      <c r="D302" s="2"/>
      <c r="I302" s="5"/>
      <c r="J302" s="13"/>
    </row>
    <row r="303" spans="4:11" x14ac:dyDescent="0.2">
      <c r="D303" s="2"/>
      <c r="I303" s="5"/>
      <c r="J303" s="13"/>
    </row>
    <row r="304" spans="4:11" x14ac:dyDescent="0.2">
      <c r="I304" s="5"/>
      <c r="J304" s="13"/>
    </row>
    <row r="305" spans="9:10" x14ac:dyDescent="0.2">
      <c r="I305" s="5"/>
      <c r="J305" s="13"/>
    </row>
    <row r="306" spans="9:10" x14ac:dyDescent="0.2">
      <c r="I306" s="5"/>
      <c r="J306" s="13"/>
    </row>
    <row r="307" spans="9:10" x14ac:dyDescent="0.2">
      <c r="I307" s="5"/>
      <c r="J307" s="13"/>
    </row>
    <row r="308" spans="9:10" x14ac:dyDescent="0.2">
      <c r="I308" s="15"/>
      <c r="J308" s="13"/>
    </row>
    <row r="309" spans="9:10" x14ac:dyDescent="0.2">
      <c r="I309" s="15"/>
      <c r="J309" s="13"/>
    </row>
    <row r="310" spans="9:10" x14ac:dyDescent="0.2">
      <c r="I310" s="15"/>
      <c r="J310" s="13"/>
    </row>
    <row r="311" spans="9:10" x14ac:dyDescent="0.2">
      <c r="I311" s="15"/>
      <c r="J311" s="13"/>
    </row>
    <row r="312" spans="9:10" x14ac:dyDescent="0.2">
      <c r="I312" s="15"/>
      <c r="J312" s="13"/>
    </row>
    <row r="313" spans="9:10" x14ac:dyDescent="0.2">
      <c r="I313" s="15"/>
      <c r="J313" s="13"/>
    </row>
    <row r="314" spans="9:10" x14ac:dyDescent="0.2">
      <c r="I314" s="15"/>
      <c r="J314" s="13"/>
    </row>
    <row r="315" spans="9:10" x14ac:dyDescent="0.2">
      <c r="I315" s="15"/>
      <c r="J315" s="13"/>
    </row>
    <row r="316" spans="9:10" x14ac:dyDescent="0.2">
      <c r="I316" s="15"/>
      <c r="J316" s="13"/>
    </row>
    <row r="317" spans="9:10" x14ac:dyDescent="0.2">
      <c r="I317" s="15"/>
      <c r="J317" s="13"/>
    </row>
    <row r="318" spans="9:10" x14ac:dyDescent="0.2">
      <c r="I318" s="15"/>
      <c r="J318" s="13"/>
    </row>
    <row r="319" spans="9:10" x14ac:dyDescent="0.2">
      <c r="I319" s="15"/>
      <c r="J319" s="13"/>
    </row>
    <row r="320" spans="9:10" x14ac:dyDescent="0.2">
      <c r="I320" s="15"/>
      <c r="J320" s="13"/>
    </row>
    <row r="321" spans="9:10" x14ac:dyDescent="0.2">
      <c r="I321" s="15"/>
      <c r="J321" s="13"/>
    </row>
    <row r="322" spans="9:10" x14ac:dyDescent="0.2">
      <c r="I322" s="15"/>
      <c r="J322" s="13"/>
    </row>
    <row r="323" spans="9:10" x14ac:dyDescent="0.2">
      <c r="I323" s="15"/>
      <c r="J323" s="13"/>
    </row>
    <row r="324" spans="9:10" x14ac:dyDescent="0.2">
      <c r="I324" s="15"/>
      <c r="J324" s="13"/>
    </row>
    <row r="325" spans="9:10" x14ac:dyDescent="0.2">
      <c r="I325" s="15"/>
      <c r="J325" s="13"/>
    </row>
    <row r="326" spans="9:10" x14ac:dyDescent="0.2">
      <c r="I326" s="15"/>
      <c r="J326" s="13"/>
    </row>
    <row r="327" spans="9:10" x14ac:dyDescent="0.2">
      <c r="I327" s="15"/>
      <c r="J327" s="13"/>
    </row>
    <row r="328" spans="9:10" x14ac:dyDescent="0.2">
      <c r="I328" s="15"/>
      <c r="J328" s="13"/>
    </row>
    <row r="329" spans="9:10" x14ac:dyDescent="0.2">
      <c r="I329" s="15"/>
      <c r="J329" s="13"/>
    </row>
    <row r="330" spans="9:10" x14ac:dyDescent="0.2">
      <c r="I330" s="15"/>
      <c r="J330" s="13"/>
    </row>
    <row r="331" spans="9:10" x14ac:dyDescent="0.2">
      <c r="I331" s="15"/>
      <c r="J331" s="13"/>
    </row>
    <row r="332" spans="9:10" x14ac:dyDescent="0.2">
      <c r="I332" s="15"/>
      <c r="J332" s="13"/>
    </row>
    <row r="333" spans="9:10" x14ac:dyDescent="0.2">
      <c r="I333" s="15"/>
      <c r="J333" s="13"/>
    </row>
    <row r="334" spans="9:10" x14ac:dyDescent="0.2">
      <c r="I334" s="15"/>
      <c r="J334" s="13"/>
    </row>
    <row r="335" spans="9:10" x14ac:dyDescent="0.2">
      <c r="I335" s="15"/>
      <c r="J335" s="13"/>
    </row>
    <row r="336" spans="9:10" x14ac:dyDescent="0.2">
      <c r="I336" s="15"/>
      <c r="J336" s="13"/>
    </row>
    <row r="337" spans="9:10" x14ac:dyDescent="0.2">
      <c r="I337" s="15"/>
      <c r="J337" s="13"/>
    </row>
    <row r="338" spans="9:10" x14ac:dyDescent="0.2">
      <c r="I338" s="15"/>
      <c r="J338" s="13"/>
    </row>
    <row r="339" spans="9:10" x14ac:dyDescent="0.2">
      <c r="I339" s="15"/>
      <c r="J339" s="13"/>
    </row>
    <row r="340" spans="9:10" x14ac:dyDescent="0.2">
      <c r="I340" s="15"/>
      <c r="J340" s="13"/>
    </row>
    <row r="341" spans="9:10" x14ac:dyDescent="0.2">
      <c r="I341" s="15"/>
      <c r="J341" s="13"/>
    </row>
    <row r="342" spans="9:10" x14ac:dyDescent="0.2">
      <c r="I342" s="15"/>
      <c r="J342" s="13"/>
    </row>
    <row r="343" spans="9:10" x14ac:dyDescent="0.2">
      <c r="I343" s="15"/>
      <c r="J343" s="13"/>
    </row>
    <row r="344" spans="9:10" x14ac:dyDescent="0.2">
      <c r="I344" s="15"/>
      <c r="J344" s="13"/>
    </row>
    <row r="345" spans="9:10" x14ac:dyDescent="0.2">
      <c r="I345" s="15"/>
      <c r="J345" s="13"/>
    </row>
    <row r="346" spans="9:10" x14ac:dyDescent="0.2">
      <c r="I346" s="15"/>
      <c r="J346" s="13"/>
    </row>
    <row r="347" spans="9:10" x14ac:dyDescent="0.2">
      <c r="I347" s="15"/>
      <c r="J347" s="13"/>
    </row>
    <row r="348" spans="9:10" x14ac:dyDescent="0.2">
      <c r="I348" s="15"/>
      <c r="J348" s="13"/>
    </row>
    <row r="349" spans="9:10" x14ac:dyDescent="0.2">
      <c r="I349" s="15"/>
      <c r="J349" s="13"/>
    </row>
    <row r="350" spans="9:10" x14ac:dyDescent="0.2">
      <c r="I350" s="15"/>
      <c r="J350" s="13"/>
    </row>
    <row r="351" spans="9:10" x14ac:dyDescent="0.2">
      <c r="I351" s="15"/>
      <c r="J351" s="13"/>
    </row>
    <row r="352" spans="9:10" x14ac:dyDescent="0.2">
      <c r="I352" s="15"/>
      <c r="J352" s="13"/>
    </row>
    <row r="353" spans="1:16" x14ac:dyDescent="0.2">
      <c r="I353" s="15"/>
      <c r="J353" s="13"/>
    </row>
    <row r="354" spans="1:16" x14ac:dyDescent="0.2">
      <c r="I354" s="15"/>
      <c r="J354" s="13"/>
    </row>
    <row r="355" spans="1:16" x14ac:dyDescent="0.2">
      <c r="I355" s="15"/>
      <c r="J355" s="13"/>
    </row>
    <row r="356" spans="1:16" x14ac:dyDescent="0.2">
      <c r="I356" s="15"/>
      <c r="J356" s="13"/>
    </row>
    <row r="357" spans="1:16" x14ac:dyDescent="0.2">
      <c r="I357" s="15"/>
      <c r="J357" s="13"/>
    </row>
    <row r="358" spans="1:16" x14ac:dyDescent="0.2">
      <c r="I358" s="15"/>
      <c r="J358" s="13"/>
    </row>
    <row r="359" spans="1:16" x14ac:dyDescent="0.2">
      <c r="A359">
        <f>COUNT(A267:A358)</f>
        <v>1</v>
      </c>
      <c r="B359">
        <f>COUNT(B267:B358)</f>
        <v>1</v>
      </c>
      <c r="C359">
        <f>COUNT(C267:C358)</f>
        <v>0</v>
      </c>
      <c r="F359">
        <f>AVERAGE(F267:F358)</f>
        <v>110</v>
      </c>
      <c r="G359">
        <f>AVERAGE(G267:G358)</f>
        <v>107</v>
      </c>
      <c r="H359" t="e">
        <f>AVERAGE(H267:H358)</f>
        <v>#DIV/0!</v>
      </c>
      <c r="I359" s="16">
        <f>SUM(I265:I358)</f>
        <v>-10</v>
      </c>
      <c r="J359" s="13"/>
    </row>
    <row r="360" spans="1:16" ht="18" x14ac:dyDescent="0.25">
      <c r="A360" s="3" t="s">
        <v>54</v>
      </c>
      <c r="C360" s="12" t="s">
        <v>55</v>
      </c>
      <c r="J360" s="13"/>
    </row>
    <row r="361" spans="1:16" x14ac:dyDescent="0.2">
      <c r="A361" t="s">
        <v>2</v>
      </c>
      <c r="D361" s="4">
        <v>119.2</v>
      </c>
      <c r="E361" t="s">
        <v>3</v>
      </c>
      <c r="F361" s="4">
        <f>(D361*0.096)-0.05</f>
        <v>11.3932</v>
      </c>
      <c r="J361" s="15">
        <f>SUM(J267:J360)</f>
        <v>0</v>
      </c>
    </row>
    <row r="362" spans="1:16" x14ac:dyDescent="0.2">
      <c r="A362" t="s">
        <v>4</v>
      </c>
      <c r="D362" s="4">
        <v>119.2</v>
      </c>
      <c r="E362" t="s">
        <v>5</v>
      </c>
      <c r="F362" s="4">
        <f>(D362*0.096)-0.05</f>
        <v>11.3932</v>
      </c>
      <c r="H362" t="s">
        <v>128</v>
      </c>
      <c r="J362" s="13"/>
    </row>
    <row r="363" spans="1:16" x14ac:dyDescent="0.2">
      <c r="A363" s="1" t="s">
        <v>9</v>
      </c>
      <c r="B363" s="1" t="s">
        <v>6</v>
      </c>
      <c r="C363" s="1" t="s">
        <v>7</v>
      </c>
      <c r="D363" s="1" t="s">
        <v>10</v>
      </c>
      <c r="E363" s="1" t="s">
        <v>11</v>
      </c>
      <c r="F363" s="1" t="s">
        <v>12</v>
      </c>
      <c r="G363" s="1" t="s">
        <v>13</v>
      </c>
      <c r="H363" s="1" t="s">
        <v>7</v>
      </c>
      <c r="I363" s="1" t="s">
        <v>14</v>
      </c>
      <c r="J363" s="14" t="s">
        <v>125</v>
      </c>
      <c r="K363" s="14" t="s">
        <v>12</v>
      </c>
      <c r="L363" s="1" t="s">
        <v>13</v>
      </c>
      <c r="M363" s="1" t="s">
        <v>15</v>
      </c>
      <c r="N363" s="1" t="s">
        <v>16</v>
      </c>
      <c r="O363" s="1" t="s">
        <v>18</v>
      </c>
      <c r="P363" s="1" t="s">
        <v>225</v>
      </c>
    </row>
    <row r="364" spans="1:16" x14ac:dyDescent="0.2">
      <c r="J364" s="13"/>
    </row>
    <row r="365" spans="1:16" x14ac:dyDescent="0.2">
      <c r="D365" s="2"/>
      <c r="E365" t="s">
        <v>20</v>
      </c>
      <c r="I365" s="5">
        <v>0</v>
      </c>
      <c r="J365" s="14"/>
      <c r="K365" s="4"/>
    </row>
    <row r="366" spans="1:16" x14ac:dyDescent="0.2">
      <c r="E366" t="s">
        <v>21</v>
      </c>
      <c r="I366" s="5">
        <v>0</v>
      </c>
      <c r="J366" s="13"/>
      <c r="K366" s="1"/>
    </row>
    <row r="367" spans="1:16" x14ac:dyDescent="0.2">
      <c r="D367" s="2"/>
      <c r="E367" t="s">
        <v>22</v>
      </c>
      <c r="I367" s="5">
        <v>0</v>
      </c>
      <c r="J367" s="13"/>
    </row>
    <row r="368" spans="1:16" x14ac:dyDescent="0.2">
      <c r="D368" s="23"/>
      <c r="E368" s="24"/>
      <c r="I368" s="5"/>
      <c r="J368" s="13"/>
    </row>
    <row r="369" spans="4:12" x14ac:dyDescent="0.2">
      <c r="D369" s="2"/>
      <c r="I369" s="5"/>
      <c r="J369" s="13"/>
    </row>
    <row r="370" spans="4:12" x14ac:dyDescent="0.2">
      <c r="D370" s="2"/>
      <c r="I370" s="5"/>
      <c r="J370" s="13"/>
      <c r="L370" s="1"/>
    </row>
    <row r="371" spans="4:12" x14ac:dyDescent="0.2">
      <c r="D371" s="2"/>
      <c r="I371" s="5"/>
      <c r="J371" s="13"/>
    </row>
    <row r="372" spans="4:12" x14ac:dyDescent="0.2">
      <c r="D372" s="2"/>
      <c r="I372" s="5"/>
      <c r="J372" s="13"/>
    </row>
    <row r="373" spans="4:12" x14ac:dyDescent="0.2">
      <c r="D373" s="2"/>
      <c r="I373" s="5"/>
      <c r="J373" s="13"/>
    </row>
    <row r="374" spans="4:12" x14ac:dyDescent="0.2">
      <c r="D374" s="2"/>
      <c r="I374" s="5"/>
      <c r="J374" s="13"/>
    </row>
    <row r="375" spans="4:12" x14ac:dyDescent="0.2">
      <c r="D375" s="2"/>
      <c r="I375" s="5"/>
      <c r="J375" s="13"/>
    </row>
    <row r="376" spans="4:12" x14ac:dyDescent="0.2">
      <c r="D376" s="2"/>
      <c r="I376" s="5"/>
      <c r="J376" s="13"/>
    </row>
    <row r="377" spans="4:12" x14ac:dyDescent="0.2">
      <c r="D377" s="2"/>
      <c r="I377" s="5"/>
      <c r="J377" s="13"/>
    </row>
    <row r="378" spans="4:12" x14ac:dyDescent="0.2">
      <c r="D378" s="2"/>
      <c r="I378" s="5"/>
      <c r="J378" s="13"/>
    </row>
    <row r="379" spans="4:12" x14ac:dyDescent="0.2">
      <c r="D379" s="2"/>
      <c r="I379" s="5"/>
      <c r="J379" s="13"/>
    </row>
    <row r="380" spans="4:12" x14ac:dyDescent="0.2">
      <c r="D380" s="2"/>
      <c r="I380" s="5"/>
      <c r="J380" s="13"/>
    </row>
    <row r="381" spans="4:12" x14ac:dyDescent="0.2">
      <c r="D381" s="2"/>
      <c r="I381" s="5"/>
      <c r="J381" s="13"/>
    </row>
    <row r="382" spans="4:12" x14ac:dyDescent="0.2">
      <c r="D382" s="2"/>
      <c r="I382" s="5"/>
      <c r="J382" s="13"/>
    </row>
    <row r="383" spans="4:12" x14ac:dyDescent="0.2">
      <c r="D383" s="9"/>
      <c r="I383" s="5"/>
      <c r="J383" s="13"/>
    </row>
    <row r="384" spans="4:12" x14ac:dyDescent="0.2">
      <c r="D384" s="2"/>
      <c r="I384" s="5"/>
      <c r="J384" s="13"/>
    </row>
    <row r="385" spans="9:10" x14ac:dyDescent="0.2">
      <c r="I385" s="5"/>
      <c r="J385" s="13"/>
    </row>
    <row r="386" spans="9:10" x14ac:dyDescent="0.2">
      <c r="I386" s="5"/>
      <c r="J386" s="13"/>
    </row>
    <row r="387" spans="9:10" x14ac:dyDescent="0.2">
      <c r="I387" s="5"/>
      <c r="J387" s="13"/>
    </row>
    <row r="388" spans="9:10" x14ac:dyDescent="0.2">
      <c r="I388" s="5"/>
      <c r="J388" s="13"/>
    </row>
    <row r="389" spans="9:10" x14ac:dyDescent="0.2">
      <c r="I389" s="5"/>
      <c r="J389" s="13"/>
    </row>
    <row r="390" spans="9:10" x14ac:dyDescent="0.2">
      <c r="I390" s="5"/>
      <c r="J390" s="13"/>
    </row>
    <row r="391" spans="9:10" x14ac:dyDescent="0.2">
      <c r="I391" s="5"/>
      <c r="J391" s="13"/>
    </row>
    <row r="392" spans="9:10" x14ac:dyDescent="0.2">
      <c r="I392" s="5"/>
      <c r="J392" s="13"/>
    </row>
    <row r="393" spans="9:10" x14ac:dyDescent="0.2">
      <c r="I393" s="5"/>
      <c r="J393" s="13"/>
    </row>
    <row r="394" spans="9:10" x14ac:dyDescent="0.2">
      <c r="I394" s="5"/>
      <c r="J394" s="13"/>
    </row>
    <row r="395" spans="9:10" x14ac:dyDescent="0.2">
      <c r="I395" s="5"/>
      <c r="J395" s="13"/>
    </row>
    <row r="396" spans="9:10" x14ac:dyDescent="0.2">
      <c r="I396" s="5"/>
      <c r="J396" s="13"/>
    </row>
    <row r="397" spans="9:10" x14ac:dyDescent="0.2">
      <c r="I397" s="5"/>
      <c r="J397" s="13"/>
    </row>
    <row r="398" spans="9:10" x14ac:dyDescent="0.2">
      <c r="I398" s="5"/>
      <c r="J398" s="13"/>
    </row>
    <row r="399" spans="9:10" x14ac:dyDescent="0.2">
      <c r="I399" s="5"/>
      <c r="J399" s="13"/>
    </row>
    <row r="400" spans="9:10" x14ac:dyDescent="0.2">
      <c r="I400" s="5"/>
      <c r="J400" s="13"/>
    </row>
    <row r="401" spans="9:10" x14ac:dyDescent="0.2">
      <c r="I401" s="5"/>
      <c r="J401" s="13"/>
    </row>
    <row r="402" spans="9:10" x14ac:dyDescent="0.2">
      <c r="I402" s="5"/>
      <c r="J402" s="13"/>
    </row>
    <row r="403" spans="9:10" x14ac:dyDescent="0.2">
      <c r="I403" s="5"/>
      <c r="J403" s="13"/>
    </row>
    <row r="404" spans="9:10" x14ac:dyDescent="0.2">
      <c r="I404" s="5"/>
      <c r="J404" s="13"/>
    </row>
    <row r="405" spans="9:10" x14ac:dyDescent="0.2">
      <c r="I405" s="5"/>
      <c r="J405" s="13"/>
    </row>
    <row r="406" spans="9:10" x14ac:dyDescent="0.2">
      <c r="I406" s="5"/>
      <c r="J406" s="13"/>
    </row>
    <row r="407" spans="9:10" x14ac:dyDescent="0.2">
      <c r="I407" s="5"/>
      <c r="J407" s="13"/>
    </row>
    <row r="408" spans="9:10" x14ac:dyDescent="0.2">
      <c r="I408" s="5"/>
      <c r="J408" s="13"/>
    </row>
    <row r="409" spans="9:10" x14ac:dyDescent="0.2">
      <c r="I409" s="5"/>
      <c r="J409" s="13"/>
    </row>
    <row r="410" spans="9:10" x14ac:dyDescent="0.2">
      <c r="I410" s="5"/>
      <c r="J410" s="13"/>
    </row>
    <row r="411" spans="9:10" x14ac:dyDescent="0.2">
      <c r="I411" s="5"/>
      <c r="J411" s="13"/>
    </row>
    <row r="412" spans="9:10" x14ac:dyDescent="0.2">
      <c r="I412" s="5"/>
      <c r="J412" s="13"/>
    </row>
    <row r="413" spans="9:10" x14ac:dyDescent="0.2">
      <c r="I413" s="5"/>
      <c r="J413" s="13"/>
    </row>
    <row r="414" spans="9:10" x14ac:dyDescent="0.2">
      <c r="I414" s="5"/>
      <c r="J414" s="13"/>
    </row>
    <row r="415" spans="9:10" x14ac:dyDescent="0.2">
      <c r="I415" s="5"/>
      <c r="J415" s="13"/>
    </row>
    <row r="416" spans="9:10" x14ac:dyDescent="0.2">
      <c r="I416" s="5"/>
      <c r="J416" s="13"/>
    </row>
    <row r="417" spans="9:10" x14ac:dyDescent="0.2">
      <c r="I417" s="5"/>
      <c r="J417" s="13"/>
    </row>
    <row r="418" spans="9:10" x14ac:dyDescent="0.2">
      <c r="I418" s="5"/>
      <c r="J418" s="13"/>
    </row>
    <row r="419" spans="9:10" x14ac:dyDescent="0.2">
      <c r="I419" s="5"/>
      <c r="J419" s="13"/>
    </row>
    <row r="420" spans="9:10" x14ac:dyDescent="0.2">
      <c r="I420" s="5"/>
      <c r="J420" s="13"/>
    </row>
    <row r="421" spans="9:10" x14ac:dyDescent="0.2">
      <c r="I421" s="5"/>
      <c r="J421" s="13"/>
    </row>
    <row r="422" spans="9:10" x14ac:dyDescent="0.2">
      <c r="I422" s="5"/>
      <c r="J422" s="13"/>
    </row>
    <row r="423" spans="9:10" x14ac:dyDescent="0.2">
      <c r="I423" s="5"/>
      <c r="J423" s="13"/>
    </row>
    <row r="424" spans="9:10" x14ac:dyDescent="0.2">
      <c r="I424" s="5"/>
      <c r="J424" s="13"/>
    </row>
    <row r="425" spans="9:10" x14ac:dyDescent="0.2">
      <c r="I425" s="5"/>
      <c r="J425" s="13"/>
    </row>
    <row r="426" spans="9:10" x14ac:dyDescent="0.2">
      <c r="I426" s="5"/>
      <c r="J426" s="13"/>
    </row>
    <row r="427" spans="9:10" x14ac:dyDescent="0.2">
      <c r="I427" s="5"/>
      <c r="J427" s="13"/>
    </row>
    <row r="428" spans="9:10" x14ac:dyDescent="0.2">
      <c r="I428" s="5"/>
      <c r="J428" s="13"/>
    </row>
    <row r="429" spans="9:10" x14ac:dyDescent="0.2">
      <c r="I429" s="5"/>
      <c r="J429" s="13"/>
    </row>
    <row r="430" spans="9:10" x14ac:dyDescent="0.2">
      <c r="I430" s="5"/>
      <c r="J430" s="13"/>
    </row>
    <row r="431" spans="9:10" x14ac:dyDescent="0.2">
      <c r="I431" s="5"/>
      <c r="J431" s="13"/>
    </row>
    <row r="432" spans="9:10" x14ac:dyDescent="0.2">
      <c r="I432" s="5"/>
      <c r="J432" s="13"/>
    </row>
    <row r="433" spans="9:10" x14ac:dyDescent="0.2">
      <c r="I433" s="5"/>
      <c r="J433" s="13"/>
    </row>
    <row r="434" spans="9:10" x14ac:dyDescent="0.2">
      <c r="I434" s="5"/>
      <c r="J434" s="13"/>
    </row>
    <row r="435" spans="9:10" x14ac:dyDescent="0.2">
      <c r="I435" s="5"/>
      <c r="J435" s="13"/>
    </row>
    <row r="436" spans="9:10" x14ac:dyDescent="0.2">
      <c r="I436" s="5"/>
      <c r="J436" s="13"/>
    </row>
    <row r="437" spans="9:10" x14ac:dyDescent="0.2">
      <c r="I437" s="5"/>
      <c r="J437" s="13"/>
    </row>
    <row r="438" spans="9:10" x14ac:dyDescent="0.2">
      <c r="I438" s="5"/>
      <c r="J438" s="13"/>
    </row>
    <row r="439" spans="9:10" x14ac:dyDescent="0.2">
      <c r="I439" s="5"/>
      <c r="J439" s="13"/>
    </row>
    <row r="440" spans="9:10" x14ac:dyDescent="0.2">
      <c r="I440" s="5"/>
      <c r="J440" s="13"/>
    </row>
    <row r="441" spans="9:10" x14ac:dyDescent="0.2">
      <c r="I441" s="5"/>
      <c r="J441" s="13"/>
    </row>
    <row r="442" spans="9:10" x14ac:dyDescent="0.2">
      <c r="I442" s="5"/>
      <c r="J442" s="13"/>
    </row>
    <row r="443" spans="9:10" x14ac:dyDescent="0.2">
      <c r="I443" s="5"/>
      <c r="J443" s="13"/>
    </row>
    <row r="444" spans="9:10" x14ac:dyDescent="0.2">
      <c r="I444" s="5"/>
      <c r="J444" s="13"/>
    </row>
    <row r="445" spans="9:10" x14ac:dyDescent="0.2">
      <c r="I445" s="5"/>
      <c r="J445" s="13"/>
    </row>
    <row r="446" spans="9:10" x14ac:dyDescent="0.2">
      <c r="I446" s="5"/>
      <c r="J446" s="13"/>
    </row>
    <row r="447" spans="9:10" x14ac:dyDescent="0.2">
      <c r="I447" s="5"/>
      <c r="J447" s="13"/>
    </row>
    <row r="448" spans="9:10" x14ac:dyDescent="0.2">
      <c r="I448" s="5"/>
      <c r="J448" s="13"/>
    </row>
    <row r="449" spans="1:17" x14ac:dyDescent="0.2">
      <c r="I449" s="5"/>
      <c r="J449" s="13"/>
    </row>
    <row r="450" spans="1:17" x14ac:dyDescent="0.2">
      <c r="I450" s="5"/>
      <c r="J450" s="13"/>
    </row>
    <row r="451" spans="1:17" x14ac:dyDescent="0.2">
      <c r="I451" s="5"/>
      <c r="J451" s="13"/>
    </row>
    <row r="452" spans="1:17" x14ac:dyDescent="0.2">
      <c r="I452" s="5"/>
      <c r="J452" s="13"/>
    </row>
    <row r="453" spans="1:17" x14ac:dyDescent="0.2">
      <c r="I453" s="5"/>
      <c r="J453" s="13"/>
    </row>
    <row r="454" spans="1:17" x14ac:dyDescent="0.2">
      <c r="I454" s="5"/>
      <c r="J454" s="13"/>
    </row>
    <row r="455" spans="1:17" x14ac:dyDescent="0.2">
      <c r="I455" s="5"/>
      <c r="J455" s="13"/>
    </row>
    <row r="456" spans="1:17" x14ac:dyDescent="0.2">
      <c r="I456" s="5"/>
      <c r="J456" s="13"/>
    </row>
    <row r="457" spans="1:17" x14ac:dyDescent="0.2">
      <c r="I457" s="5"/>
      <c r="J457" s="13"/>
    </row>
    <row r="458" spans="1:17" x14ac:dyDescent="0.2">
      <c r="I458" s="5"/>
      <c r="J458" s="13"/>
    </row>
    <row r="459" spans="1:17" x14ac:dyDescent="0.2">
      <c r="A459">
        <f>COUNT(A368:A458)</f>
        <v>0</v>
      </c>
      <c r="B459">
        <f>COUNT(B368:B458)</f>
        <v>0</v>
      </c>
      <c r="C459">
        <f>COUNT(C368:C458)</f>
        <v>0</v>
      </c>
      <c r="F459" t="e">
        <f>AVERAGE(F368:F458)</f>
        <v>#DIV/0!</v>
      </c>
      <c r="G459" t="e">
        <f>AVERAGE(G368:G458)</f>
        <v>#DIV/0!</v>
      </c>
      <c r="H459" t="e">
        <f>AVERAGE(H368:H458)</f>
        <v>#DIV/0!</v>
      </c>
      <c r="I459" s="5">
        <f>SUM(I365:I458)</f>
        <v>0</v>
      </c>
      <c r="J459" s="13"/>
      <c r="O459" s="4">
        <f>SUM(P368:P377)</f>
        <v>0</v>
      </c>
      <c r="P459" s="4">
        <f>(O459*0.096)-0.05</f>
        <v>-0.05</v>
      </c>
    </row>
    <row r="460" spans="1:17" ht="18" x14ac:dyDescent="0.25">
      <c r="A460" s="3" t="s">
        <v>39</v>
      </c>
      <c r="C460" s="12" t="s">
        <v>40</v>
      </c>
      <c r="K460" s="15"/>
    </row>
    <row r="461" spans="1:17" x14ac:dyDescent="0.2">
      <c r="A461" t="s">
        <v>2</v>
      </c>
      <c r="D461" s="4">
        <v>348.7</v>
      </c>
      <c r="E461" t="s">
        <v>3</v>
      </c>
      <c r="F461" s="4">
        <f>(D461*0.096)-0.05</f>
        <v>33.425200000000004</v>
      </c>
      <c r="H461" s="4">
        <f>P559</f>
        <v>348.84791696913487</v>
      </c>
      <c r="K461" s="15"/>
    </row>
    <row r="462" spans="1:17" x14ac:dyDescent="0.2">
      <c r="A462" t="s">
        <v>4</v>
      </c>
      <c r="D462" s="4">
        <v>348.7</v>
      </c>
      <c r="E462" t="s">
        <v>5</v>
      </c>
      <c r="F462" s="4">
        <f>(D462*0.096)-0.05</f>
        <v>33.425200000000004</v>
      </c>
      <c r="K462" s="13"/>
    </row>
    <row r="463" spans="1:17" x14ac:dyDescent="0.2">
      <c r="A463" s="1" t="s">
        <v>9</v>
      </c>
      <c r="B463" s="1" t="s">
        <v>6</v>
      </c>
      <c r="C463" s="1" t="s">
        <v>7</v>
      </c>
      <c r="D463" s="1" t="s">
        <v>10</v>
      </c>
      <c r="E463" s="1" t="s">
        <v>11</v>
      </c>
      <c r="F463" s="1" t="s">
        <v>12</v>
      </c>
      <c r="G463" s="1" t="s">
        <v>13</v>
      </c>
      <c r="H463" s="1" t="s">
        <v>7</v>
      </c>
      <c r="I463" s="1" t="s">
        <v>14</v>
      </c>
      <c r="J463" s="1" t="s">
        <v>258</v>
      </c>
      <c r="K463" s="14" t="s">
        <v>125</v>
      </c>
      <c r="L463" s="14" t="s">
        <v>12</v>
      </c>
      <c r="M463" s="1" t="s">
        <v>13</v>
      </c>
      <c r="N463" s="1" t="s">
        <v>15</v>
      </c>
      <c r="O463" s="1" t="s">
        <v>16</v>
      </c>
      <c r="P463" s="1" t="s">
        <v>18</v>
      </c>
      <c r="Q463" s="1" t="s">
        <v>225</v>
      </c>
    </row>
    <row r="464" spans="1:17" x14ac:dyDescent="0.2">
      <c r="K464" s="13"/>
    </row>
    <row r="465" spans="4:17" x14ac:dyDescent="0.2">
      <c r="D465" s="2"/>
      <c r="E465" t="s">
        <v>20</v>
      </c>
      <c r="I465" s="5">
        <v>0</v>
      </c>
      <c r="J465" s="5"/>
      <c r="K465" s="14"/>
    </row>
    <row r="466" spans="4:17" x14ac:dyDescent="0.2">
      <c r="E466" t="s">
        <v>21</v>
      </c>
      <c r="I466" s="5">
        <v>0</v>
      </c>
      <c r="J466" s="5"/>
      <c r="K466" s="13"/>
    </row>
    <row r="467" spans="4:17" x14ac:dyDescent="0.2">
      <c r="D467" s="2"/>
      <c r="E467" t="s">
        <v>22</v>
      </c>
      <c r="I467" s="5">
        <v>0</v>
      </c>
      <c r="J467" s="5"/>
      <c r="K467" s="13"/>
    </row>
    <row r="468" spans="4:17" x14ac:dyDescent="0.2">
      <c r="D468" s="23"/>
      <c r="E468" s="24"/>
      <c r="F468" s="24"/>
      <c r="G468" s="24"/>
      <c r="H468" s="24"/>
      <c r="I468" s="5"/>
      <c r="J468" s="5"/>
      <c r="K468" s="13"/>
      <c r="L468" s="24">
        <v>109</v>
      </c>
      <c r="M468" s="24">
        <v>109</v>
      </c>
      <c r="N468" s="24">
        <v>70.900000000000006</v>
      </c>
      <c r="O468" s="24">
        <v>129</v>
      </c>
      <c r="P468" s="4">
        <f t="shared" ref="P468:P474" si="0">((M468-N468)*113/O468)</f>
        <v>33.374418604651154</v>
      </c>
      <c r="Q468" s="4">
        <v>26.460833333333326</v>
      </c>
    </row>
    <row r="469" spans="4:17" x14ac:dyDescent="0.2">
      <c r="D469" s="2"/>
      <c r="E469" s="24"/>
      <c r="F469" s="24"/>
      <c r="G469" s="24"/>
      <c r="H469" s="24"/>
      <c r="I469" s="5"/>
      <c r="J469" s="5"/>
      <c r="K469" s="13"/>
      <c r="L469" s="24">
        <v>108</v>
      </c>
      <c r="M469" s="24">
        <v>108</v>
      </c>
      <c r="N469" s="24">
        <v>70.900000000000006</v>
      </c>
      <c r="O469" s="24">
        <v>126</v>
      </c>
      <c r="P469" s="4">
        <f t="shared" si="0"/>
        <v>33.272222222222219</v>
      </c>
      <c r="Q469" s="4">
        <v>30.826399999999992</v>
      </c>
    </row>
    <row r="470" spans="4:17" x14ac:dyDescent="0.2">
      <c r="D470" s="23"/>
      <c r="E470" s="24"/>
      <c r="I470" s="5"/>
      <c r="J470" s="5"/>
      <c r="K470" s="13"/>
      <c r="L470" s="24">
        <v>113</v>
      </c>
      <c r="M470" s="24">
        <v>112</v>
      </c>
      <c r="N470" s="24">
        <v>70.8</v>
      </c>
      <c r="O470" s="24">
        <v>126</v>
      </c>
      <c r="P470" s="4">
        <f t="shared" si="0"/>
        <v>36.949206349206349</v>
      </c>
      <c r="Q470" s="4">
        <v>33.272222222222219</v>
      </c>
    </row>
    <row r="471" spans="4:17" x14ac:dyDescent="0.2">
      <c r="D471" s="23"/>
      <c r="E471" s="24"/>
      <c r="F471" s="24"/>
      <c r="G471" s="24"/>
      <c r="H471" s="24"/>
      <c r="I471" s="5"/>
      <c r="J471" s="5"/>
      <c r="K471" s="13"/>
      <c r="L471" s="24">
        <v>108</v>
      </c>
      <c r="M471" s="24">
        <v>104</v>
      </c>
      <c r="N471" s="24">
        <v>69.900000000000006</v>
      </c>
      <c r="O471" s="24">
        <v>125</v>
      </c>
      <c r="P471" s="4">
        <f t="shared" si="0"/>
        <v>30.826399999999992</v>
      </c>
      <c r="Q471" s="4">
        <v>33.374418604651154</v>
      </c>
    </row>
    <row r="472" spans="4:17" x14ac:dyDescent="0.2">
      <c r="D472" s="22" t="s">
        <v>195</v>
      </c>
      <c r="E472" s="24" t="s">
        <v>23</v>
      </c>
      <c r="F472" s="24"/>
      <c r="G472" s="24"/>
      <c r="H472" s="24"/>
      <c r="I472" s="5"/>
      <c r="J472" s="5"/>
      <c r="K472" s="13"/>
      <c r="L472" s="24">
        <v>122</v>
      </c>
      <c r="M472" s="24">
        <v>116</v>
      </c>
      <c r="N472" s="24">
        <v>68.900000000000006</v>
      </c>
      <c r="O472" s="24">
        <v>120</v>
      </c>
      <c r="P472" s="4">
        <f t="shared" si="0"/>
        <v>44.352499999999992</v>
      </c>
      <c r="Q472" s="4">
        <v>35.300826446280986</v>
      </c>
    </row>
    <row r="473" spans="4:17" x14ac:dyDescent="0.2">
      <c r="D473" s="23" t="s">
        <v>196</v>
      </c>
      <c r="E473" s="24" t="s">
        <v>24</v>
      </c>
      <c r="F473" s="24"/>
      <c r="G473" s="24"/>
      <c r="H473" s="24"/>
      <c r="I473" s="5"/>
      <c r="J473" s="5"/>
      <c r="K473" s="13"/>
      <c r="L473" s="24">
        <v>125</v>
      </c>
      <c r="M473" s="24">
        <v>123</v>
      </c>
      <c r="N473" s="24">
        <v>69.900000000000006</v>
      </c>
      <c r="O473" s="24">
        <v>120</v>
      </c>
      <c r="P473" s="4">
        <f t="shared" si="0"/>
        <v>50.002499999999991</v>
      </c>
      <c r="Q473" s="4">
        <v>36.819166666666661</v>
      </c>
    </row>
    <row r="474" spans="4:17" x14ac:dyDescent="0.2">
      <c r="D474" s="2" t="s">
        <v>197</v>
      </c>
      <c r="E474" s="24" t="s">
        <v>23</v>
      </c>
      <c r="F474" s="24"/>
      <c r="G474" s="24"/>
      <c r="H474" s="24"/>
      <c r="I474" s="5"/>
      <c r="J474" s="5"/>
      <c r="K474" s="13"/>
      <c r="L474" s="24">
        <v>121</v>
      </c>
      <c r="M474" s="24">
        <v>118</v>
      </c>
      <c r="N474" s="24">
        <v>68.900000000000006</v>
      </c>
      <c r="O474" s="24">
        <v>120</v>
      </c>
      <c r="P474" s="4">
        <f t="shared" si="0"/>
        <v>46.235833333333325</v>
      </c>
      <c r="Q474" s="4">
        <v>36.949206349206349</v>
      </c>
    </row>
    <row r="475" spans="4:17" x14ac:dyDescent="0.2">
      <c r="D475" s="23" t="s">
        <v>198</v>
      </c>
      <c r="E475" s="24" t="s">
        <v>24</v>
      </c>
      <c r="F475" s="24"/>
      <c r="G475" s="24"/>
      <c r="H475" s="24"/>
      <c r="I475" s="5"/>
      <c r="J475" s="5"/>
      <c r="K475" s="13"/>
      <c r="L475" s="24">
        <v>113</v>
      </c>
      <c r="M475" s="24">
        <v>109</v>
      </c>
      <c r="N475" s="24">
        <v>69.900000000000006</v>
      </c>
      <c r="O475" s="24">
        <v>120</v>
      </c>
      <c r="P475" s="4">
        <f>((M475-N475)*113/O475)</f>
        <v>36.819166666666661</v>
      </c>
      <c r="Q475" s="4">
        <v>36.998387096774188</v>
      </c>
    </row>
    <row r="476" spans="4:17" x14ac:dyDescent="0.2">
      <c r="D476" s="23" t="s">
        <v>201</v>
      </c>
      <c r="E476" s="24" t="s">
        <v>23</v>
      </c>
      <c r="F476" s="24"/>
      <c r="G476" s="24"/>
      <c r="H476" s="24"/>
      <c r="I476" s="5"/>
      <c r="J476" s="5"/>
      <c r="K476" s="13"/>
      <c r="L476" s="24">
        <v>115</v>
      </c>
      <c r="M476" s="24">
        <v>114</v>
      </c>
      <c r="N476" s="24">
        <v>68.900000000000006</v>
      </c>
      <c r="O476" s="24">
        <v>120</v>
      </c>
      <c r="P476" s="4">
        <f>((M476-N476)*113/O476)</f>
        <v>42.469166666666659</v>
      </c>
      <c r="Q476" s="4">
        <v>38.148800000000001</v>
      </c>
    </row>
    <row r="477" spans="4:17" x14ac:dyDescent="0.2">
      <c r="D477" s="23" t="s">
        <v>202</v>
      </c>
      <c r="E477" s="24" t="s">
        <v>23</v>
      </c>
      <c r="F477" s="24"/>
      <c r="G477" s="24"/>
      <c r="H477" s="24"/>
      <c r="I477" s="5"/>
      <c r="J477" s="5"/>
      <c r="K477" s="13"/>
      <c r="L477" s="24">
        <v>113</v>
      </c>
      <c r="M477" s="24">
        <v>113</v>
      </c>
      <c r="N477" s="24">
        <v>70.8</v>
      </c>
      <c r="O477" s="24">
        <v>125</v>
      </c>
      <c r="P477" s="4">
        <f t="shared" ref="P477:P482" si="1">((M477-N477)*113/O477)</f>
        <v>38.148800000000001</v>
      </c>
      <c r="Q477" s="4">
        <v>40.697656249999994</v>
      </c>
    </row>
    <row r="478" spans="4:17" x14ac:dyDescent="0.2">
      <c r="D478" s="23" t="s">
        <v>206</v>
      </c>
      <c r="E478" s="24" t="s">
        <v>24</v>
      </c>
      <c r="F478" s="24"/>
      <c r="G478" s="24"/>
      <c r="H478" s="24"/>
      <c r="I478" s="5"/>
      <c r="J478" s="5"/>
      <c r="K478" s="13"/>
      <c r="L478" s="24">
        <v>112</v>
      </c>
      <c r="M478" s="24">
        <v>112</v>
      </c>
      <c r="N478" s="24">
        <v>71.400000000000006</v>
      </c>
      <c r="O478" s="24">
        <v>124</v>
      </c>
      <c r="P478" s="4">
        <f t="shared" si="1"/>
        <v>36.998387096774188</v>
      </c>
      <c r="Q478" s="4">
        <v>42.469166666666659</v>
      </c>
    </row>
    <row r="479" spans="4:17" x14ac:dyDescent="0.2">
      <c r="D479" s="23" t="s">
        <v>208</v>
      </c>
      <c r="E479" s="24" t="s">
        <v>23</v>
      </c>
      <c r="F479" s="24"/>
      <c r="G479" s="24"/>
      <c r="H479" s="24"/>
      <c r="I479" s="5"/>
      <c r="J479" s="5"/>
      <c r="K479" s="13"/>
      <c r="L479" s="24">
        <v>125</v>
      </c>
      <c r="M479" s="24">
        <v>121</v>
      </c>
      <c r="N479" s="24">
        <v>70.8</v>
      </c>
      <c r="O479" s="24">
        <v>125</v>
      </c>
      <c r="P479" s="4">
        <f t="shared" si="1"/>
        <v>45.380800000000001</v>
      </c>
      <c r="Q479" s="4">
        <v>44.103731343283577</v>
      </c>
    </row>
    <row r="480" spans="4:17" x14ac:dyDescent="0.2">
      <c r="D480" s="23" t="s">
        <v>209</v>
      </c>
      <c r="E480" s="24" t="s">
        <v>24</v>
      </c>
      <c r="F480" s="24"/>
      <c r="G480" s="24"/>
      <c r="H480" s="24"/>
      <c r="I480" s="5"/>
      <c r="J480" s="5"/>
      <c r="K480" s="13"/>
      <c r="L480" s="24">
        <v>98</v>
      </c>
      <c r="M480" s="24">
        <v>98</v>
      </c>
      <c r="N480" s="24">
        <v>69.900000000000006</v>
      </c>
      <c r="O480" s="24">
        <v>120</v>
      </c>
      <c r="P480" s="4">
        <f t="shared" si="1"/>
        <v>26.460833333333326</v>
      </c>
      <c r="Q480" s="4">
        <v>44.352499999999992</v>
      </c>
    </row>
    <row r="481" spans="4:17" x14ac:dyDescent="0.2">
      <c r="D481" s="23" t="s">
        <v>211</v>
      </c>
      <c r="E481" s="24" t="s">
        <v>23</v>
      </c>
      <c r="F481" s="24"/>
      <c r="G481" s="24"/>
      <c r="H481" s="24"/>
      <c r="I481" s="5"/>
      <c r="J481" s="5"/>
      <c r="K481" s="13"/>
      <c r="L481" s="24">
        <v>123</v>
      </c>
      <c r="M481" s="24">
        <v>120</v>
      </c>
      <c r="N481" s="24">
        <v>68.900000000000006</v>
      </c>
      <c r="O481" s="24">
        <v>120</v>
      </c>
      <c r="P481" s="4">
        <f t="shared" si="1"/>
        <v>48.119166666666658</v>
      </c>
      <c r="Q481" s="4">
        <v>45.373846153846159</v>
      </c>
    </row>
    <row r="482" spans="4:17" x14ac:dyDescent="0.2">
      <c r="D482" s="9" t="s">
        <v>214</v>
      </c>
      <c r="E482" s="24" t="s">
        <v>186</v>
      </c>
      <c r="F482" s="24"/>
      <c r="G482" s="24"/>
      <c r="H482" s="24"/>
      <c r="I482" s="5"/>
      <c r="J482" s="5"/>
      <c r="K482" s="13"/>
      <c r="L482" s="24">
        <v>114</v>
      </c>
      <c r="M482" s="24">
        <v>107</v>
      </c>
      <c r="N482" s="24">
        <v>69.2</v>
      </c>
      <c r="O482" s="24">
        <v>121</v>
      </c>
      <c r="P482" s="4">
        <f t="shared" si="1"/>
        <v>35.300826446280986</v>
      </c>
      <c r="Q482" s="4">
        <v>45.373846153846159</v>
      </c>
    </row>
    <row r="483" spans="4:17" x14ac:dyDescent="0.2">
      <c r="D483" s="23" t="s">
        <v>216</v>
      </c>
      <c r="E483" s="24" t="s">
        <v>217</v>
      </c>
      <c r="F483" s="24"/>
      <c r="G483" s="24"/>
      <c r="H483" s="24"/>
      <c r="I483" s="5"/>
      <c r="J483" s="5"/>
      <c r="K483" s="13"/>
      <c r="L483" s="24">
        <v>139</v>
      </c>
      <c r="M483" s="24">
        <v>123</v>
      </c>
      <c r="N483" s="24">
        <v>70.7</v>
      </c>
      <c r="O483" s="24">
        <v>134</v>
      </c>
      <c r="P483" s="4">
        <f>((M483-N483)*113/O483)</f>
        <v>44.103731343283577</v>
      </c>
      <c r="Q483" s="4">
        <v>45.380800000000001</v>
      </c>
    </row>
    <row r="484" spans="4:17" x14ac:dyDescent="0.2">
      <c r="D484" s="23" t="s">
        <v>218</v>
      </c>
      <c r="E484" s="24" t="s">
        <v>219</v>
      </c>
      <c r="F484" s="24"/>
      <c r="G484" s="24"/>
      <c r="H484" s="24"/>
      <c r="I484" s="5"/>
      <c r="J484" s="5"/>
      <c r="K484" s="29"/>
      <c r="L484" s="24">
        <v>118</v>
      </c>
      <c r="M484" s="24">
        <v>117</v>
      </c>
      <c r="N484" s="24">
        <v>70.900000000000006</v>
      </c>
      <c r="O484" s="24">
        <v>128</v>
      </c>
      <c r="P484" s="4">
        <f>((M484-N484)*113/O484)</f>
        <v>40.697656249999994</v>
      </c>
      <c r="Q484" s="4">
        <v>46.235833333333325</v>
      </c>
    </row>
    <row r="485" spans="4:17" x14ac:dyDescent="0.2">
      <c r="D485" s="23" t="s">
        <v>220</v>
      </c>
      <c r="E485" s="24" t="s">
        <v>221</v>
      </c>
      <c r="F485" s="24"/>
      <c r="G485" s="24"/>
      <c r="H485" s="24"/>
      <c r="I485" s="5"/>
      <c r="J485" s="5"/>
      <c r="K485" s="13"/>
      <c r="L485" s="24">
        <v>130</v>
      </c>
      <c r="M485" s="24">
        <v>123</v>
      </c>
      <c r="N485" s="24">
        <v>70.8</v>
      </c>
      <c r="O485" s="24">
        <v>130</v>
      </c>
      <c r="P485" s="4">
        <f>((M485-N485)*113/O485)</f>
        <v>45.373846153846159</v>
      </c>
      <c r="Q485" s="4">
        <v>48.119166666666658</v>
      </c>
    </row>
    <row r="486" spans="4:17" x14ac:dyDescent="0.2">
      <c r="D486" s="23" t="s">
        <v>222</v>
      </c>
      <c r="E486" s="24" t="s">
        <v>221</v>
      </c>
      <c r="F486" s="24"/>
      <c r="G486" s="24"/>
      <c r="H486" s="24"/>
      <c r="I486" s="5"/>
      <c r="J486" s="5"/>
      <c r="K486" s="13"/>
      <c r="L486" s="24">
        <v>126</v>
      </c>
      <c r="M486" s="24">
        <v>123</v>
      </c>
      <c r="N486" s="24">
        <v>70.8</v>
      </c>
      <c r="O486" s="24">
        <v>130</v>
      </c>
      <c r="P486" s="4">
        <f>((M486-N486)*113/O486)</f>
        <v>45.373846153846159</v>
      </c>
      <c r="Q486" s="4">
        <v>50.002499999999991</v>
      </c>
    </row>
    <row r="487" spans="4:17" x14ac:dyDescent="0.2">
      <c r="D487" s="23" t="s">
        <v>231</v>
      </c>
      <c r="E487" s="24" t="s">
        <v>23</v>
      </c>
      <c r="F487" s="24"/>
      <c r="G487" s="24"/>
      <c r="H487" s="24"/>
      <c r="I487" s="5"/>
      <c r="J487" s="5"/>
      <c r="K487" s="13"/>
      <c r="L487" s="22">
        <v>139</v>
      </c>
      <c r="M487" s="24">
        <v>130</v>
      </c>
      <c r="N487" s="24">
        <v>68.900000000000006</v>
      </c>
      <c r="O487" s="24">
        <v>120</v>
      </c>
      <c r="P487" s="33">
        <f>((M487-N487)*113/O487)</f>
        <v>57.535833333333329</v>
      </c>
      <c r="Q487" s="4">
        <v>57.535833333333329</v>
      </c>
    </row>
    <row r="488" spans="4:17" x14ac:dyDescent="0.2">
      <c r="D488" s="23"/>
      <c r="E488" s="24"/>
      <c r="F488" s="24"/>
      <c r="G488" s="24"/>
      <c r="H488" s="24"/>
      <c r="I488" s="5"/>
      <c r="J488" s="5"/>
      <c r="K488" s="13"/>
      <c r="L488" s="22"/>
      <c r="M488" s="24"/>
      <c r="N488" s="24"/>
      <c r="O488" s="24"/>
      <c r="P488" s="33"/>
      <c r="Q488" s="4"/>
    </row>
    <row r="489" spans="4:17" x14ac:dyDescent="0.2">
      <c r="D489" s="23"/>
      <c r="E489" s="24"/>
      <c r="F489" s="24"/>
      <c r="G489" s="24"/>
      <c r="H489" s="24"/>
      <c r="I489" s="5"/>
      <c r="J489" s="5"/>
      <c r="K489" s="13"/>
      <c r="L489" s="22"/>
      <c r="M489" s="24"/>
      <c r="N489" s="24"/>
      <c r="O489" s="24"/>
      <c r="P489" s="33"/>
      <c r="Q489" s="4"/>
    </row>
    <row r="490" spans="4:17" x14ac:dyDescent="0.2">
      <c r="D490" s="23"/>
      <c r="E490" s="24"/>
      <c r="F490" s="24"/>
      <c r="G490" s="24"/>
      <c r="H490" s="24"/>
      <c r="I490" s="5"/>
      <c r="J490" s="5"/>
      <c r="K490" s="13"/>
      <c r="L490" s="22"/>
      <c r="M490" s="24"/>
      <c r="N490" s="24"/>
      <c r="O490" s="24"/>
      <c r="P490" s="33"/>
      <c r="Q490" s="4"/>
    </row>
    <row r="491" spans="4:17" x14ac:dyDescent="0.2">
      <c r="D491" s="23"/>
      <c r="E491" s="24"/>
      <c r="F491" s="24"/>
      <c r="G491" s="24"/>
      <c r="H491" s="24"/>
      <c r="I491" s="5"/>
      <c r="J491" s="5"/>
      <c r="K491" s="13"/>
      <c r="L491" s="22"/>
      <c r="M491" s="24"/>
      <c r="N491" s="24"/>
      <c r="O491" s="24"/>
      <c r="P491" s="33"/>
      <c r="Q491" s="24"/>
    </row>
    <row r="492" spans="4:17" x14ac:dyDescent="0.2">
      <c r="I492" s="5"/>
      <c r="J492" s="5"/>
      <c r="K492" s="13"/>
      <c r="L492" s="23"/>
      <c r="M492" s="24"/>
      <c r="N492" s="24"/>
      <c r="O492" s="24"/>
      <c r="P492" s="24"/>
      <c r="Q492" s="24"/>
    </row>
    <row r="493" spans="4:17" x14ac:dyDescent="0.2">
      <c r="I493" s="5"/>
      <c r="J493" s="5"/>
      <c r="K493" s="13"/>
      <c r="L493" s="23"/>
      <c r="M493" s="24"/>
      <c r="N493" s="24"/>
      <c r="O493" s="24"/>
      <c r="P493" s="24"/>
      <c r="Q493" s="24"/>
    </row>
    <row r="494" spans="4:17" x14ac:dyDescent="0.2">
      <c r="I494" s="5"/>
      <c r="J494" s="5"/>
      <c r="K494" s="13"/>
      <c r="L494" s="23"/>
      <c r="M494" s="24"/>
      <c r="N494" s="24"/>
      <c r="O494" s="24"/>
      <c r="P494" s="24"/>
      <c r="Q494" s="24"/>
    </row>
    <row r="495" spans="4:17" x14ac:dyDescent="0.2">
      <c r="I495" s="5"/>
      <c r="J495" s="5"/>
      <c r="K495" s="13"/>
      <c r="L495" s="23"/>
      <c r="M495" s="24"/>
      <c r="N495" s="24"/>
      <c r="O495" s="24"/>
      <c r="P495" s="24"/>
      <c r="Q495" s="24"/>
    </row>
    <row r="496" spans="4:17" x14ac:dyDescent="0.2">
      <c r="I496" s="5"/>
      <c r="J496" s="5"/>
      <c r="K496" s="13"/>
      <c r="L496" s="23"/>
      <c r="M496" s="24"/>
      <c r="N496" s="24"/>
      <c r="O496" s="24"/>
      <c r="P496" s="24"/>
      <c r="Q496" s="24"/>
    </row>
    <row r="497" spans="9:17" x14ac:dyDescent="0.2">
      <c r="I497" s="5"/>
      <c r="J497" s="5"/>
      <c r="K497" s="13"/>
      <c r="L497" s="23"/>
      <c r="M497" s="24"/>
      <c r="N497" s="24"/>
      <c r="O497" s="24"/>
      <c r="P497" s="24"/>
      <c r="Q497" s="24"/>
    </row>
    <row r="498" spans="9:17" x14ac:dyDescent="0.2">
      <c r="I498" s="5"/>
      <c r="J498" s="5"/>
      <c r="K498" s="13"/>
      <c r="L498" s="9"/>
      <c r="M498" s="24"/>
      <c r="N498" s="24"/>
      <c r="O498" s="24"/>
      <c r="P498" s="24"/>
      <c r="Q498" s="24"/>
    </row>
    <row r="499" spans="9:17" x14ac:dyDescent="0.2">
      <c r="I499" s="5"/>
      <c r="J499" s="5"/>
      <c r="K499" s="13"/>
      <c r="L499" s="23"/>
      <c r="M499" s="24"/>
      <c r="N499" s="24"/>
      <c r="O499" s="24"/>
      <c r="P499" s="24"/>
      <c r="Q499" s="24"/>
    </row>
    <row r="500" spans="9:17" x14ac:dyDescent="0.2">
      <c r="I500" s="5"/>
      <c r="J500" s="5"/>
      <c r="K500" s="13"/>
      <c r="L500" s="23"/>
      <c r="M500" s="24"/>
      <c r="N500" s="24"/>
      <c r="O500" s="24"/>
      <c r="P500" s="24"/>
      <c r="Q500" s="24"/>
    </row>
    <row r="501" spans="9:17" x14ac:dyDescent="0.2">
      <c r="I501" s="5"/>
      <c r="J501" s="5"/>
      <c r="K501" s="13"/>
      <c r="L501" s="23"/>
      <c r="M501" s="24"/>
      <c r="N501" s="24"/>
      <c r="O501" s="24"/>
      <c r="P501" s="24"/>
      <c r="Q501" s="24"/>
    </row>
    <row r="502" spans="9:17" x14ac:dyDescent="0.2">
      <c r="I502" s="5"/>
      <c r="J502" s="5"/>
      <c r="K502" s="13"/>
      <c r="L502" s="23"/>
      <c r="M502" s="24"/>
      <c r="N502" s="24"/>
      <c r="O502" s="24"/>
      <c r="P502" s="24"/>
      <c r="Q502" s="24"/>
    </row>
    <row r="503" spans="9:17" x14ac:dyDescent="0.2">
      <c r="I503" s="5"/>
      <c r="J503" s="5"/>
      <c r="K503" s="13"/>
    </row>
    <row r="504" spans="9:17" x14ac:dyDescent="0.2">
      <c r="I504" s="5"/>
      <c r="J504" s="5"/>
      <c r="K504" s="13"/>
    </row>
    <row r="505" spans="9:17" x14ac:dyDescent="0.2">
      <c r="I505" s="5"/>
      <c r="J505" s="5"/>
      <c r="K505" s="13"/>
    </row>
    <row r="506" spans="9:17" x14ac:dyDescent="0.2">
      <c r="I506" s="5"/>
      <c r="J506" s="5"/>
      <c r="K506" s="13"/>
    </row>
    <row r="507" spans="9:17" x14ac:dyDescent="0.2">
      <c r="I507" s="5"/>
      <c r="J507" s="5"/>
      <c r="K507" s="13"/>
    </row>
    <row r="508" spans="9:17" x14ac:dyDescent="0.2">
      <c r="I508" s="5"/>
      <c r="J508" s="5"/>
      <c r="K508" s="13"/>
    </row>
    <row r="509" spans="9:17" x14ac:dyDescent="0.2">
      <c r="I509" s="5"/>
      <c r="J509" s="5"/>
      <c r="K509" s="13"/>
    </row>
    <row r="510" spans="9:17" x14ac:dyDescent="0.2">
      <c r="I510" s="5"/>
      <c r="J510" s="5"/>
      <c r="K510" s="13"/>
    </row>
    <row r="511" spans="9:17" x14ac:dyDescent="0.2">
      <c r="I511" s="5"/>
      <c r="J511" s="5"/>
      <c r="K511" s="13"/>
    </row>
    <row r="512" spans="9:17" x14ac:dyDescent="0.2">
      <c r="I512" s="5"/>
      <c r="J512" s="5"/>
      <c r="K512" s="13"/>
    </row>
    <row r="513" spans="9:11" x14ac:dyDescent="0.2">
      <c r="I513" s="5"/>
      <c r="J513" s="5"/>
      <c r="K513" s="13"/>
    </row>
    <row r="514" spans="9:11" x14ac:dyDescent="0.2">
      <c r="I514" s="5"/>
      <c r="J514" s="5"/>
      <c r="K514" s="13"/>
    </row>
    <row r="515" spans="9:11" x14ac:dyDescent="0.2">
      <c r="I515" s="5"/>
      <c r="J515" s="5"/>
      <c r="K515" s="13"/>
    </row>
    <row r="516" spans="9:11" x14ac:dyDescent="0.2">
      <c r="I516" s="5"/>
      <c r="J516" s="5"/>
      <c r="K516" s="13"/>
    </row>
    <row r="517" spans="9:11" x14ac:dyDescent="0.2">
      <c r="I517" s="5"/>
      <c r="J517" s="5"/>
      <c r="K517" s="13"/>
    </row>
    <row r="518" spans="9:11" x14ac:dyDescent="0.2">
      <c r="I518" s="5"/>
      <c r="J518" s="5"/>
      <c r="K518" s="13"/>
    </row>
    <row r="519" spans="9:11" x14ac:dyDescent="0.2">
      <c r="I519" s="5"/>
      <c r="J519" s="5"/>
      <c r="K519" s="13"/>
    </row>
    <row r="520" spans="9:11" x14ac:dyDescent="0.2">
      <c r="I520" s="5"/>
      <c r="J520" s="5"/>
      <c r="K520" s="13"/>
    </row>
    <row r="521" spans="9:11" x14ac:dyDescent="0.2">
      <c r="I521" s="5"/>
      <c r="J521" s="5"/>
      <c r="K521" s="13"/>
    </row>
    <row r="522" spans="9:11" x14ac:dyDescent="0.2">
      <c r="I522" s="5"/>
      <c r="J522" s="5"/>
      <c r="K522" s="13"/>
    </row>
    <row r="523" spans="9:11" x14ac:dyDescent="0.2">
      <c r="I523" s="5"/>
      <c r="J523" s="5"/>
      <c r="K523" s="13"/>
    </row>
    <row r="524" spans="9:11" x14ac:dyDescent="0.2">
      <c r="I524" s="5"/>
      <c r="J524" s="5"/>
      <c r="K524" s="13"/>
    </row>
    <row r="525" spans="9:11" x14ac:dyDescent="0.2">
      <c r="I525" s="5"/>
      <c r="J525" s="5"/>
      <c r="K525" s="13"/>
    </row>
    <row r="526" spans="9:11" x14ac:dyDescent="0.2">
      <c r="I526" s="5"/>
      <c r="J526" s="5"/>
      <c r="K526" s="13"/>
    </row>
    <row r="527" spans="9:11" x14ac:dyDescent="0.2">
      <c r="I527" s="5"/>
      <c r="J527" s="5"/>
      <c r="K527" s="13"/>
    </row>
    <row r="528" spans="9:11" x14ac:dyDescent="0.2">
      <c r="I528" s="5"/>
      <c r="J528" s="5"/>
      <c r="K528" s="13"/>
    </row>
    <row r="529" spans="9:11" x14ac:dyDescent="0.2">
      <c r="I529" s="5"/>
      <c r="J529" s="5"/>
      <c r="K529" s="13"/>
    </row>
    <row r="530" spans="9:11" x14ac:dyDescent="0.2">
      <c r="I530" s="5"/>
      <c r="J530" s="5"/>
      <c r="K530" s="13"/>
    </row>
    <row r="531" spans="9:11" x14ac:dyDescent="0.2">
      <c r="I531" s="5"/>
      <c r="J531" s="5"/>
      <c r="K531" s="13"/>
    </row>
    <row r="532" spans="9:11" x14ac:dyDescent="0.2">
      <c r="I532" s="5"/>
      <c r="J532" s="5"/>
      <c r="K532" s="13"/>
    </row>
    <row r="533" spans="9:11" x14ac:dyDescent="0.2">
      <c r="I533" s="5"/>
      <c r="J533" s="5"/>
      <c r="K533" s="13"/>
    </row>
    <row r="534" spans="9:11" x14ac:dyDescent="0.2">
      <c r="I534" s="5"/>
      <c r="J534" s="5"/>
      <c r="K534" s="13"/>
    </row>
    <row r="535" spans="9:11" x14ac:dyDescent="0.2">
      <c r="I535" s="5"/>
      <c r="J535" s="5"/>
      <c r="K535" s="13"/>
    </row>
    <row r="536" spans="9:11" x14ac:dyDescent="0.2">
      <c r="I536" s="5"/>
      <c r="J536" s="5"/>
      <c r="K536" s="13"/>
    </row>
    <row r="537" spans="9:11" x14ac:dyDescent="0.2">
      <c r="I537" s="5"/>
      <c r="J537" s="5"/>
      <c r="K537" s="13"/>
    </row>
    <row r="538" spans="9:11" x14ac:dyDescent="0.2">
      <c r="I538" s="5"/>
      <c r="J538" s="5"/>
      <c r="K538" s="13"/>
    </row>
    <row r="539" spans="9:11" x14ac:dyDescent="0.2">
      <c r="I539" s="5"/>
      <c r="J539" s="5"/>
      <c r="K539" s="13"/>
    </row>
    <row r="540" spans="9:11" x14ac:dyDescent="0.2">
      <c r="I540" s="5"/>
      <c r="J540" s="5"/>
      <c r="K540" s="13"/>
    </row>
    <row r="541" spans="9:11" x14ac:dyDescent="0.2">
      <c r="I541" s="5"/>
      <c r="J541" s="5"/>
      <c r="K541" s="13"/>
    </row>
    <row r="542" spans="9:11" x14ac:dyDescent="0.2">
      <c r="I542" s="5"/>
      <c r="J542" s="5"/>
      <c r="K542" s="13"/>
    </row>
    <row r="543" spans="9:11" x14ac:dyDescent="0.2">
      <c r="I543" s="5"/>
      <c r="J543" s="5"/>
      <c r="K543" s="13"/>
    </row>
    <row r="544" spans="9:11" x14ac:dyDescent="0.2">
      <c r="I544" s="5"/>
      <c r="J544" s="5"/>
      <c r="K544" s="13"/>
    </row>
    <row r="545" spans="1:17" x14ac:dyDescent="0.2">
      <c r="I545" s="5"/>
      <c r="J545" s="5"/>
      <c r="K545" s="13"/>
    </row>
    <row r="546" spans="1:17" x14ac:dyDescent="0.2">
      <c r="I546" s="5"/>
      <c r="J546" s="5"/>
      <c r="K546" s="13"/>
    </row>
    <row r="547" spans="1:17" x14ac:dyDescent="0.2">
      <c r="I547" s="5"/>
      <c r="J547" s="5"/>
      <c r="K547" s="13"/>
    </row>
    <row r="548" spans="1:17" x14ac:dyDescent="0.2">
      <c r="I548" s="5"/>
      <c r="J548" s="5"/>
      <c r="K548" s="13"/>
    </row>
    <row r="549" spans="1:17" x14ac:dyDescent="0.2">
      <c r="I549" s="5"/>
      <c r="J549" s="5"/>
      <c r="K549" s="13"/>
    </row>
    <row r="550" spans="1:17" x14ac:dyDescent="0.2">
      <c r="I550" s="5"/>
      <c r="J550" s="5"/>
      <c r="K550" s="13"/>
    </row>
    <row r="551" spans="1:17" x14ac:dyDescent="0.2">
      <c r="I551" s="5"/>
      <c r="J551" s="5"/>
      <c r="K551" s="13"/>
    </row>
    <row r="552" spans="1:17" x14ac:dyDescent="0.2">
      <c r="I552" s="5"/>
      <c r="J552" s="5"/>
      <c r="K552" s="13"/>
    </row>
    <row r="553" spans="1:17" x14ac:dyDescent="0.2">
      <c r="I553" s="5"/>
      <c r="J553" s="5"/>
      <c r="K553" s="13"/>
    </row>
    <row r="554" spans="1:17" x14ac:dyDescent="0.2">
      <c r="I554" s="5"/>
      <c r="J554" s="5"/>
      <c r="K554" s="13"/>
    </row>
    <row r="555" spans="1:17" x14ac:dyDescent="0.2">
      <c r="I555" s="5"/>
      <c r="J555" s="5"/>
      <c r="K555" s="13"/>
    </row>
    <row r="556" spans="1:17" x14ac:dyDescent="0.2">
      <c r="I556" s="5"/>
      <c r="J556" s="5"/>
      <c r="K556" s="13"/>
    </row>
    <row r="557" spans="1:17" x14ac:dyDescent="0.2">
      <c r="I557" s="5"/>
      <c r="J557" s="5"/>
      <c r="K557" s="13"/>
    </row>
    <row r="558" spans="1:17" x14ac:dyDescent="0.2">
      <c r="I558" s="5"/>
      <c r="J558" s="5"/>
      <c r="K558" s="13"/>
    </row>
    <row r="559" spans="1:17" x14ac:dyDescent="0.2">
      <c r="A559">
        <f>COUNT(A468:A558)</f>
        <v>0</v>
      </c>
      <c r="B559">
        <f>COUNT(B468:B558)</f>
        <v>0</v>
      </c>
      <c r="C559">
        <f>COUNT(C468:C558)</f>
        <v>0</v>
      </c>
      <c r="F559" t="e">
        <f>AVERAGE(F468:F558)</f>
        <v>#DIV/0!</v>
      </c>
      <c r="G559" t="e">
        <f>AVERAGE(G468:G558)</f>
        <v>#DIV/0!</v>
      </c>
      <c r="H559" t="e">
        <f>AVERAGE(H468:H558)</f>
        <v>#DIV/0!</v>
      </c>
      <c r="I559" s="5">
        <f>SUM(I465:I558)</f>
        <v>0</v>
      </c>
      <c r="J559" s="4">
        <f>SUM(J465:J558)</f>
        <v>0</v>
      </c>
      <c r="K559" s="13"/>
      <c r="P559" s="4">
        <f>SUM(Q468:Q477)</f>
        <v>348.84791696913487</v>
      </c>
      <c r="Q559" s="4">
        <f>(P559*0.096)-0.05</f>
        <v>33.439400029036953</v>
      </c>
    </row>
    <row r="560" spans="1:17" ht="18" x14ac:dyDescent="0.25">
      <c r="A560" s="3" t="s">
        <v>58</v>
      </c>
      <c r="C560" s="12" t="s">
        <v>59</v>
      </c>
      <c r="K560" s="13"/>
    </row>
    <row r="561" spans="1:17" x14ac:dyDescent="0.2">
      <c r="A561" t="s">
        <v>2</v>
      </c>
      <c r="D561" s="4">
        <v>232.3</v>
      </c>
      <c r="E561" t="s">
        <v>3</v>
      </c>
      <c r="F561" s="4">
        <f>(D561*0.096)-0.05</f>
        <v>22.250800000000002</v>
      </c>
      <c r="H561" s="4">
        <f>P659</f>
        <v>244.49570695578072</v>
      </c>
      <c r="K561" s="15"/>
    </row>
    <row r="562" spans="1:17" x14ac:dyDescent="0.2">
      <c r="A562" t="s">
        <v>4</v>
      </c>
      <c r="D562" s="4">
        <v>244.5</v>
      </c>
      <c r="E562" t="s">
        <v>5</v>
      </c>
      <c r="F562" s="4">
        <f>(D562*0.096)-0.05</f>
        <v>23.422000000000001</v>
      </c>
      <c r="K562" s="13"/>
    </row>
    <row r="563" spans="1:17" x14ac:dyDescent="0.2">
      <c r="A563" s="1" t="s">
        <v>9</v>
      </c>
      <c r="B563" s="1" t="s">
        <v>6</v>
      </c>
      <c r="C563" s="1" t="s">
        <v>7</v>
      </c>
      <c r="D563" s="1" t="s">
        <v>10</v>
      </c>
      <c r="E563" s="1" t="s">
        <v>11</v>
      </c>
      <c r="F563" s="1" t="s">
        <v>12</v>
      </c>
      <c r="G563" s="1" t="s">
        <v>13</v>
      </c>
      <c r="H563" s="1" t="s">
        <v>7</v>
      </c>
      <c r="I563" s="1" t="s">
        <v>14</v>
      </c>
      <c r="J563" s="1" t="s">
        <v>258</v>
      </c>
      <c r="K563" s="14" t="s">
        <v>125</v>
      </c>
      <c r="L563" s="14" t="s">
        <v>12</v>
      </c>
      <c r="M563" s="1" t="s">
        <v>13</v>
      </c>
      <c r="N563" s="1" t="s">
        <v>15</v>
      </c>
      <c r="O563" s="1" t="s">
        <v>16</v>
      </c>
      <c r="P563" s="1" t="s">
        <v>18</v>
      </c>
      <c r="Q563" s="1" t="s">
        <v>225</v>
      </c>
    </row>
    <row r="564" spans="1:17" x14ac:dyDescent="0.2">
      <c r="K564" s="13"/>
    </row>
    <row r="565" spans="1:17" x14ac:dyDescent="0.2">
      <c r="D565" s="2"/>
      <c r="E565" t="s">
        <v>20</v>
      </c>
      <c r="I565" s="5">
        <v>-12</v>
      </c>
      <c r="J565" s="5"/>
      <c r="K565" s="14"/>
      <c r="L565" s="4"/>
    </row>
    <row r="566" spans="1:17" x14ac:dyDescent="0.2">
      <c r="E566" t="s">
        <v>21</v>
      </c>
      <c r="I566" s="5">
        <v>-12</v>
      </c>
      <c r="J566" s="5"/>
      <c r="K566" s="13"/>
      <c r="L566" s="1"/>
    </row>
    <row r="567" spans="1:17" x14ac:dyDescent="0.2">
      <c r="D567" s="2"/>
      <c r="E567" t="s">
        <v>22</v>
      </c>
      <c r="I567" s="5">
        <v>-15</v>
      </c>
      <c r="J567" s="5"/>
      <c r="K567" s="13"/>
    </row>
    <row r="568" spans="1:17" x14ac:dyDescent="0.2">
      <c r="D568" s="2"/>
      <c r="E568" s="24"/>
      <c r="F568" s="24"/>
      <c r="G568" s="24"/>
      <c r="H568" s="24"/>
      <c r="I568" s="5"/>
      <c r="J568" s="5"/>
      <c r="K568" s="13"/>
      <c r="L568">
        <v>96</v>
      </c>
      <c r="M568">
        <v>94</v>
      </c>
      <c r="N568">
        <v>71.900000000000006</v>
      </c>
      <c r="O568">
        <v>126</v>
      </c>
      <c r="P568" s="4">
        <f t="shared" ref="P568:P578" si="2">((M568-N568)*113/O568)</f>
        <v>19.819841269841262</v>
      </c>
      <c r="Q568" s="4">
        <v>19.819841269841262</v>
      </c>
    </row>
    <row r="569" spans="1:17" x14ac:dyDescent="0.2">
      <c r="D569" s="23"/>
      <c r="E569" s="24"/>
      <c r="F569" s="24"/>
      <c r="G569" s="24"/>
      <c r="H569" s="24"/>
      <c r="I569" s="5"/>
      <c r="J569" s="5"/>
      <c r="K569" s="13"/>
      <c r="L569" s="24">
        <v>97</v>
      </c>
      <c r="M569" s="24">
        <v>97</v>
      </c>
      <c r="N569" s="24">
        <v>71.400000000000006</v>
      </c>
      <c r="O569" s="24">
        <v>124</v>
      </c>
      <c r="P569" s="4">
        <f t="shared" si="2"/>
        <v>23.329032258064512</v>
      </c>
      <c r="Q569" s="4">
        <v>19.869166666666661</v>
      </c>
    </row>
    <row r="570" spans="1:17" x14ac:dyDescent="0.2">
      <c r="D570" s="23"/>
      <c r="E570" s="24"/>
      <c r="F570" s="24"/>
      <c r="G570" s="24"/>
      <c r="H570" s="24"/>
      <c r="I570" s="5"/>
      <c r="J570" s="5"/>
      <c r="K570" s="13"/>
      <c r="L570" s="24">
        <v>110</v>
      </c>
      <c r="M570" s="24">
        <v>107</v>
      </c>
      <c r="N570" s="24">
        <v>70.8</v>
      </c>
      <c r="O570" s="24">
        <v>125</v>
      </c>
      <c r="P570" s="4">
        <f t="shared" si="2"/>
        <v>32.724800000000002</v>
      </c>
      <c r="Q570" s="4">
        <v>21.275781249999994</v>
      </c>
    </row>
    <row r="571" spans="1:17" x14ac:dyDescent="0.2">
      <c r="D571" s="23"/>
      <c r="E571" s="24"/>
      <c r="F571" s="24"/>
      <c r="G571" s="24"/>
      <c r="H571" s="24"/>
      <c r="I571" s="5"/>
      <c r="J571" s="5"/>
      <c r="K571" s="13"/>
      <c r="L571" s="24">
        <v>99</v>
      </c>
      <c r="M571" s="24">
        <v>97</v>
      </c>
      <c r="N571" s="24">
        <v>69.2</v>
      </c>
      <c r="O571" s="24">
        <v>118</v>
      </c>
      <c r="P571" s="4">
        <f t="shared" si="2"/>
        <v>26.62203389830508</v>
      </c>
      <c r="Q571" s="4">
        <v>22.6</v>
      </c>
    </row>
    <row r="572" spans="1:17" x14ac:dyDescent="0.2">
      <c r="D572" s="23"/>
      <c r="E572" s="24"/>
      <c r="I572" s="5"/>
      <c r="J572" s="5"/>
      <c r="K572" s="13"/>
      <c r="L572" s="24">
        <v>106</v>
      </c>
      <c r="M572" s="24">
        <v>103</v>
      </c>
      <c r="N572" s="24">
        <v>69.3</v>
      </c>
      <c r="O572" s="24">
        <v>121</v>
      </c>
      <c r="P572" s="4">
        <f t="shared" si="2"/>
        <v>31.471900826446284</v>
      </c>
      <c r="Q572" s="4">
        <v>24.498399999999993</v>
      </c>
    </row>
    <row r="573" spans="1:17" x14ac:dyDescent="0.2">
      <c r="D573" s="23"/>
      <c r="E573" s="24"/>
      <c r="F573" s="24"/>
      <c r="G573" s="24"/>
      <c r="H573" s="24"/>
      <c r="I573" s="5"/>
      <c r="J573" s="5"/>
      <c r="K573" s="13"/>
      <c r="L573" s="24">
        <v>98</v>
      </c>
      <c r="M573" s="24">
        <v>98</v>
      </c>
      <c r="N573" s="24">
        <v>68.900000000000006</v>
      </c>
      <c r="O573" s="24">
        <v>120</v>
      </c>
      <c r="P573" s="4">
        <f t="shared" si="2"/>
        <v>27.402499999999993</v>
      </c>
      <c r="Q573" s="4">
        <v>26.62203389830508</v>
      </c>
    </row>
    <row r="574" spans="1:17" x14ac:dyDescent="0.2">
      <c r="D574" s="23"/>
      <c r="E574" s="24"/>
      <c r="F574" s="24"/>
      <c r="G574" s="24"/>
      <c r="H574" s="24"/>
      <c r="I574" s="5"/>
      <c r="J574" s="5"/>
      <c r="K574" s="29"/>
      <c r="L574" s="24">
        <v>104</v>
      </c>
      <c r="M574" s="24">
        <v>104</v>
      </c>
      <c r="N574" s="24">
        <v>70.900000000000006</v>
      </c>
      <c r="O574" s="24">
        <v>129</v>
      </c>
      <c r="P574" s="4">
        <f t="shared" si="2"/>
        <v>28.994573643410845</v>
      </c>
      <c r="Q574" s="4">
        <v>27.120000000000005</v>
      </c>
    </row>
    <row r="575" spans="1:17" x14ac:dyDescent="0.2">
      <c r="D575" s="23"/>
      <c r="E575" s="24"/>
      <c r="F575" s="24"/>
      <c r="G575" s="24"/>
      <c r="H575" s="24"/>
      <c r="I575" s="5"/>
      <c r="J575" s="5"/>
      <c r="K575" s="13"/>
      <c r="L575" s="24">
        <v>93</v>
      </c>
      <c r="M575" s="24">
        <v>93</v>
      </c>
      <c r="N575" s="24">
        <v>70.900000000000006</v>
      </c>
      <c r="O575" s="24">
        <v>126</v>
      </c>
      <c r="P575" s="4">
        <f t="shared" si="2"/>
        <v>19.819841269841262</v>
      </c>
      <c r="Q575" s="4">
        <v>27.402499999999993</v>
      </c>
    </row>
    <row r="576" spans="1:17" x14ac:dyDescent="0.2">
      <c r="D576" s="23"/>
      <c r="E576" s="24"/>
      <c r="F576" s="24"/>
      <c r="G576" s="24"/>
      <c r="H576" s="24"/>
      <c r="I576" s="5"/>
      <c r="J576" s="5"/>
      <c r="K576" s="13"/>
      <c r="L576" s="24">
        <v>96</v>
      </c>
      <c r="M576" s="24">
        <v>96</v>
      </c>
      <c r="N576" s="24">
        <v>70.8</v>
      </c>
      <c r="O576" s="24">
        <v>126</v>
      </c>
      <c r="P576" s="4">
        <f t="shared" si="2"/>
        <v>22.6</v>
      </c>
      <c r="Q576" s="4">
        <v>27.402499999999993</v>
      </c>
    </row>
    <row r="577" spans="1:17" x14ac:dyDescent="0.2">
      <c r="D577" s="23"/>
      <c r="E577" s="24"/>
      <c r="F577" s="24"/>
      <c r="G577" s="24"/>
      <c r="H577" s="24"/>
      <c r="I577" s="5"/>
      <c r="J577" s="5"/>
      <c r="K577" s="13"/>
      <c r="L577" s="24">
        <v>97</v>
      </c>
      <c r="M577" s="24">
        <v>97</v>
      </c>
      <c r="N577" s="24">
        <v>69.900000000000006</v>
      </c>
      <c r="O577" s="24">
        <v>125</v>
      </c>
      <c r="P577" s="4">
        <f t="shared" si="2"/>
        <v>24.498399999999993</v>
      </c>
      <c r="Q577" s="4">
        <v>27.885483870967736</v>
      </c>
    </row>
    <row r="578" spans="1:17" x14ac:dyDescent="0.2">
      <c r="D578" s="23" t="s">
        <v>196</v>
      </c>
      <c r="E578" s="24" t="s">
        <v>24</v>
      </c>
      <c r="F578" s="24"/>
      <c r="G578" s="24"/>
      <c r="H578" s="24"/>
      <c r="I578" s="5"/>
      <c r="J578" s="5"/>
      <c r="K578" s="13"/>
      <c r="L578" s="24">
        <v>99</v>
      </c>
      <c r="M578" s="24">
        <v>99</v>
      </c>
      <c r="N578" s="24">
        <v>69.900000000000006</v>
      </c>
      <c r="O578" s="24">
        <v>120</v>
      </c>
      <c r="P578" s="4">
        <f t="shared" si="2"/>
        <v>27.402499999999993</v>
      </c>
      <c r="Q578" s="4">
        <v>28.763636363636362</v>
      </c>
    </row>
    <row r="579" spans="1:17" x14ac:dyDescent="0.2">
      <c r="D579" s="2" t="s">
        <v>198</v>
      </c>
      <c r="E579" s="24" t="s">
        <v>24</v>
      </c>
      <c r="F579" s="24"/>
      <c r="G579" s="24"/>
      <c r="H579" s="24"/>
      <c r="I579" s="5"/>
      <c r="J579" s="5"/>
      <c r="K579" s="13"/>
      <c r="L579" s="24">
        <v>91</v>
      </c>
      <c r="M579" s="24">
        <v>91</v>
      </c>
      <c r="N579" s="24">
        <v>69.900000000000006</v>
      </c>
      <c r="O579" s="24">
        <v>120</v>
      </c>
      <c r="P579" s="4">
        <f>((M579-N579)*113/O579)</f>
        <v>19.869166666666661</v>
      </c>
      <c r="Q579" s="4">
        <v>28.994573643410845</v>
      </c>
    </row>
    <row r="580" spans="1:17" x14ac:dyDescent="0.2">
      <c r="D580" s="23" t="s">
        <v>206</v>
      </c>
      <c r="E580" s="24" t="s">
        <v>24</v>
      </c>
      <c r="F580" s="24"/>
      <c r="G580" s="24"/>
      <c r="H580" s="24"/>
      <c r="I580" s="5"/>
      <c r="J580" s="5"/>
      <c r="K580" s="13"/>
      <c r="L580" s="24">
        <v>103</v>
      </c>
      <c r="M580" s="24">
        <v>102</v>
      </c>
      <c r="N580" s="24">
        <v>71.400000000000006</v>
      </c>
      <c r="O580" s="24">
        <v>124</v>
      </c>
      <c r="P580" s="4">
        <f>((M580-N580)*113/O580)</f>
        <v>27.885483870967736</v>
      </c>
      <c r="Q580" s="4">
        <v>29.595238095238095</v>
      </c>
    </row>
    <row r="581" spans="1:17" x14ac:dyDescent="0.2">
      <c r="D581" s="23" t="s">
        <v>214</v>
      </c>
      <c r="E581" s="24" t="s">
        <v>186</v>
      </c>
      <c r="F581" s="24"/>
      <c r="G581" s="24"/>
      <c r="H581" s="24"/>
      <c r="I581" s="5"/>
      <c r="J581" s="5"/>
      <c r="K581" s="13"/>
      <c r="L581" s="24">
        <v>103</v>
      </c>
      <c r="M581" s="24">
        <v>100</v>
      </c>
      <c r="N581" s="24">
        <v>69.2</v>
      </c>
      <c r="O581" s="24">
        <v>121</v>
      </c>
      <c r="P581" s="4">
        <f>((M581-N581)*113/O581)</f>
        <v>28.763636363636362</v>
      </c>
      <c r="Q581" s="4">
        <v>30.611194029850743</v>
      </c>
    </row>
    <row r="582" spans="1:17" x14ac:dyDescent="0.2">
      <c r="D582" s="23" t="s">
        <v>216</v>
      </c>
      <c r="E582" s="24" t="s">
        <v>217</v>
      </c>
      <c r="F582" s="24"/>
      <c r="G582" s="24"/>
      <c r="H582" s="24"/>
      <c r="I582" s="5"/>
      <c r="J582" s="5"/>
      <c r="K582" s="13"/>
      <c r="L582" s="24">
        <v>108</v>
      </c>
      <c r="M582" s="24">
        <v>107</v>
      </c>
      <c r="N582" s="24">
        <v>70.7</v>
      </c>
      <c r="O582" s="24">
        <v>134</v>
      </c>
      <c r="P582" s="4">
        <f t="shared" ref="P582:P591" si="3">((M582-N582)*113/O582)</f>
        <v>30.611194029850743</v>
      </c>
      <c r="Q582" s="4">
        <v>31.471900826446284</v>
      </c>
    </row>
    <row r="583" spans="1:17" x14ac:dyDescent="0.2">
      <c r="D583" s="23" t="s">
        <v>218</v>
      </c>
      <c r="E583" s="24" t="s">
        <v>219</v>
      </c>
      <c r="F583" s="24"/>
      <c r="G583" s="24"/>
      <c r="H583" s="24"/>
      <c r="I583" s="5"/>
      <c r="J583" s="5"/>
      <c r="K583" s="29"/>
      <c r="L583" s="24">
        <v>98</v>
      </c>
      <c r="M583" s="24">
        <v>95</v>
      </c>
      <c r="N583" s="24">
        <v>70.900000000000006</v>
      </c>
      <c r="O583" s="24">
        <v>128</v>
      </c>
      <c r="P583" s="4">
        <f t="shared" si="3"/>
        <v>21.275781249999994</v>
      </c>
      <c r="Q583" s="4">
        <v>32.110833333333325</v>
      </c>
    </row>
    <row r="584" spans="1:17" x14ac:dyDescent="0.2">
      <c r="D584" s="23" t="s">
        <v>220</v>
      </c>
      <c r="E584" s="24" t="s">
        <v>221</v>
      </c>
      <c r="F584" s="24"/>
      <c r="G584" s="24"/>
      <c r="H584" s="24"/>
      <c r="I584" s="5"/>
      <c r="J584" s="5"/>
      <c r="K584" s="13"/>
      <c r="L584" s="11">
        <v>103</v>
      </c>
      <c r="M584" s="11">
        <v>102</v>
      </c>
      <c r="N584" s="11">
        <v>70.8</v>
      </c>
      <c r="O584" s="11">
        <v>130</v>
      </c>
      <c r="P584" s="39">
        <f t="shared" si="3"/>
        <v>27.120000000000005</v>
      </c>
      <c r="Q584" s="4">
        <v>32.335384615384619</v>
      </c>
    </row>
    <row r="585" spans="1:17" x14ac:dyDescent="0.2">
      <c r="D585" s="23" t="s">
        <v>222</v>
      </c>
      <c r="E585" s="24" t="s">
        <v>221</v>
      </c>
      <c r="F585" s="24"/>
      <c r="G585" s="24"/>
      <c r="H585" s="24"/>
      <c r="I585" s="5"/>
      <c r="J585" s="5"/>
      <c r="K585" s="13"/>
      <c r="L585" s="24">
        <v>108</v>
      </c>
      <c r="M585" s="24">
        <v>108</v>
      </c>
      <c r="N585" s="24">
        <v>70.8</v>
      </c>
      <c r="O585" s="24">
        <v>130</v>
      </c>
      <c r="P585" s="4">
        <f t="shared" si="3"/>
        <v>32.335384615384619</v>
      </c>
      <c r="Q585" s="4">
        <v>32.405785123966943</v>
      </c>
    </row>
    <row r="586" spans="1:17" x14ac:dyDescent="0.2">
      <c r="D586" s="23" t="s">
        <v>232</v>
      </c>
      <c r="E586" s="24" t="s">
        <v>185</v>
      </c>
      <c r="F586" s="24"/>
      <c r="G586" s="24"/>
      <c r="H586" s="24"/>
      <c r="I586" s="5"/>
      <c r="J586" s="5"/>
      <c r="K586" s="13"/>
      <c r="L586" s="22">
        <v>106</v>
      </c>
      <c r="M586" s="24">
        <v>104</v>
      </c>
      <c r="N586" s="24">
        <v>69.3</v>
      </c>
      <c r="O586" s="24">
        <v>121</v>
      </c>
      <c r="P586" s="33">
        <f t="shared" si="3"/>
        <v>32.405785123966943</v>
      </c>
      <c r="Q586" s="4">
        <v>35.300826446280986</v>
      </c>
    </row>
    <row r="587" spans="1:17" x14ac:dyDescent="0.2">
      <c r="D587" s="23" t="s">
        <v>234</v>
      </c>
      <c r="E587" s="24" t="s">
        <v>23</v>
      </c>
      <c r="F587" s="24"/>
      <c r="G587" s="24"/>
      <c r="H587" s="24"/>
      <c r="I587" s="5"/>
      <c r="J587" s="5"/>
      <c r="K587" s="13"/>
      <c r="L587" s="22">
        <v>108</v>
      </c>
      <c r="M587" s="24">
        <v>103</v>
      </c>
      <c r="N587" s="24">
        <v>68.900000000000006</v>
      </c>
      <c r="O587" s="24">
        <v>120</v>
      </c>
      <c r="P587" s="33">
        <f t="shared" si="3"/>
        <v>32.110833333333325</v>
      </c>
      <c r="Q587" s="4">
        <v>38.702499999999993</v>
      </c>
    </row>
    <row r="588" spans="1:17" x14ac:dyDescent="0.2">
      <c r="A588">
        <v>1</v>
      </c>
      <c r="B588">
        <v>1</v>
      </c>
      <c r="C588">
        <v>1</v>
      </c>
      <c r="D588" s="23" t="s">
        <v>260</v>
      </c>
      <c r="E588" s="24" t="s">
        <v>186</v>
      </c>
      <c r="F588" s="24">
        <v>108</v>
      </c>
      <c r="G588" s="24">
        <v>107</v>
      </c>
      <c r="H588" s="24">
        <v>84</v>
      </c>
      <c r="I588" s="5">
        <v>-17</v>
      </c>
      <c r="J588" s="5"/>
      <c r="K588" s="13"/>
      <c r="L588" s="22">
        <v>108</v>
      </c>
      <c r="M588" s="24">
        <v>107</v>
      </c>
      <c r="N588" s="24">
        <v>69.2</v>
      </c>
      <c r="O588" s="24">
        <v>121</v>
      </c>
      <c r="P588" s="33">
        <f t="shared" si="3"/>
        <v>35.300826446280986</v>
      </c>
      <c r="Q588" s="4"/>
    </row>
    <row r="589" spans="1:17" x14ac:dyDescent="0.2">
      <c r="A589">
        <v>2</v>
      </c>
      <c r="B589">
        <v>2</v>
      </c>
      <c r="C589">
        <v>2</v>
      </c>
      <c r="D589" s="23" t="s">
        <v>264</v>
      </c>
      <c r="E589" s="24" t="s">
        <v>25</v>
      </c>
      <c r="F589" s="24">
        <v>102</v>
      </c>
      <c r="G589" s="24">
        <v>102</v>
      </c>
      <c r="H589" s="24">
        <v>76</v>
      </c>
      <c r="I589" s="5">
        <v>-20</v>
      </c>
      <c r="J589" s="5"/>
      <c r="K589" s="13" t="s">
        <v>265</v>
      </c>
      <c r="L589" s="22">
        <v>102</v>
      </c>
      <c r="M589" s="24">
        <v>102</v>
      </c>
      <c r="N589" s="24">
        <v>69</v>
      </c>
      <c r="O589" s="24">
        <v>126</v>
      </c>
      <c r="P589" s="33">
        <f t="shared" si="3"/>
        <v>29.595238095238095</v>
      </c>
      <c r="Q589" s="4"/>
    </row>
    <row r="590" spans="1:17" x14ac:dyDescent="0.2">
      <c r="D590" s="22" t="s">
        <v>266</v>
      </c>
      <c r="E590" s="24" t="s">
        <v>267</v>
      </c>
      <c r="F590" s="24"/>
      <c r="G590" s="24"/>
      <c r="H590" s="24"/>
      <c r="I590" s="5">
        <v>-10</v>
      </c>
      <c r="J590" s="5"/>
      <c r="K590" s="13"/>
      <c r="L590" s="22"/>
      <c r="M590" s="24"/>
      <c r="N590" s="24"/>
      <c r="O590" s="24"/>
      <c r="P590" s="33"/>
      <c r="Q590" s="4"/>
    </row>
    <row r="591" spans="1:17" x14ac:dyDescent="0.2">
      <c r="A591">
        <v>3</v>
      </c>
      <c r="B591">
        <v>3</v>
      </c>
      <c r="C591">
        <v>3</v>
      </c>
      <c r="D591" s="22" t="s">
        <v>268</v>
      </c>
      <c r="E591" s="24" t="s">
        <v>23</v>
      </c>
      <c r="F591" s="24">
        <v>111</v>
      </c>
      <c r="G591" s="24">
        <v>110</v>
      </c>
      <c r="H591" s="24">
        <v>86</v>
      </c>
      <c r="I591" s="5">
        <v>-22</v>
      </c>
      <c r="J591" s="5"/>
      <c r="K591" s="13" t="s">
        <v>269</v>
      </c>
      <c r="L591" s="22">
        <v>111</v>
      </c>
      <c r="M591" s="24">
        <v>110</v>
      </c>
      <c r="N591" s="24">
        <v>68.900000000000006</v>
      </c>
      <c r="O591" s="24">
        <v>120</v>
      </c>
      <c r="P591" s="33">
        <f t="shared" si="3"/>
        <v>38.702499999999993</v>
      </c>
      <c r="Q591" s="24"/>
    </row>
    <row r="592" spans="1:17" x14ac:dyDescent="0.2">
      <c r="D592" s="23"/>
      <c r="E592" s="24"/>
      <c r="F592" s="24"/>
      <c r="G592" s="24"/>
      <c r="H592" s="24"/>
      <c r="I592" s="5"/>
      <c r="J592" s="5"/>
      <c r="K592" s="13"/>
      <c r="L592" s="22"/>
      <c r="M592" s="24"/>
      <c r="N592" s="24"/>
      <c r="O592" s="24"/>
      <c r="P592" s="33"/>
      <c r="Q592" s="24"/>
    </row>
    <row r="593" spans="4:17" x14ac:dyDescent="0.2">
      <c r="D593" s="2"/>
      <c r="I593" s="5"/>
      <c r="J593" s="5"/>
      <c r="K593" s="13"/>
      <c r="L593" s="23"/>
      <c r="M593" s="24"/>
      <c r="N593" s="24"/>
      <c r="O593" s="24"/>
      <c r="P593" s="24"/>
      <c r="Q593" s="24"/>
    </row>
    <row r="594" spans="4:17" x14ac:dyDescent="0.2">
      <c r="D594" s="2"/>
      <c r="I594" s="5"/>
      <c r="J594" s="5"/>
      <c r="K594" s="13"/>
      <c r="L594" s="23"/>
      <c r="M594" s="24"/>
      <c r="N594" s="24"/>
      <c r="O594" s="24"/>
      <c r="P594" s="24"/>
      <c r="Q594" s="24"/>
    </row>
    <row r="595" spans="4:17" x14ac:dyDescent="0.2">
      <c r="I595" s="5"/>
      <c r="J595" s="5"/>
      <c r="K595" s="13"/>
      <c r="L595" s="23"/>
      <c r="M595" s="24"/>
      <c r="N595" s="24"/>
      <c r="O595" s="24"/>
      <c r="P595" s="24"/>
      <c r="Q595" s="24"/>
    </row>
    <row r="596" spans="4:17" x14ac:dyDescent="0.2">
      <c r="I596" s="5"/>
      <c r="J596" s="5"/>
      <c r="K596" s="13"/>
      <c r="L596" s="23"/>
      <c r="M596" s="24"/>
      <c r="N596" s="24"/>
      <c r="O596" s="24"/>
      <c r="P596" s="24"/>
      <c r="Q596" s="24"/>
    </row>
    <row r="597" spans="4:17" x14ac:dyDescent="0.2">
      <c r="I597" s="5"/>
      <c r="J597" s="5"/>
      <c r="K597" s="13"/>
      <c r="L597" s="23"/>
      <c r="M597" s="24"/>
      <c r="N597" s="24"/>
      <c r="O597" s="24"/>
      <c r="P597" s="24"/>
      <c r="Q597" s="24"/>
    </row>
    <row r="598" spans="4:17" x14ac:dyDescent="0.2">
      <c r="I598" s="5"/>
      <c r="J598" s="5"/>
      <c r="K598" s="13"/>
      <c r="L598" s="23"/>
      <c r="M598" s="24"/>
      <c r="N598" s="24"/>
      <c r="O598" s="24"/>
      <c r="P598" s="24"/>
      <c r="Q598" s="24"/>
    </row>
    <row r="599" spans="4:17" x14ac:dyDescent="0.2">
      <c r="I599" s="5"/>
      <c r="J599" s="5"/>
      <c r="K599" s="13"/>
    </row>
    <row r="600" spans="4:17" x14ac:dyDescent="0.2">
      <c r="I600" s="5"/>
      <c r="J600" s="5"/>
      <c r="K600" s="13"/>
    </row>
    <row r="601" spans="4:17" x14ac:dyDescent="0.2">
      <c r="I601" s="5"/>
      <c r="J601" s="5"/>
      <c r="K601" s="13"/>
    </row>
    <row r="602" spans="4:17" x14ac:dyDescent="0.2">
      <c r="I602" s="5"/>
      <c r="J602" s="5"/>
      <c r="K602" s="13"/>
    </row>
    <row r="603" spans="4:17" x14ac:dyDescent="0.2">
      <c r="I603" s="5"/>
      <c r="J603" s="5"/>
      <c r="K603" s="13"/>
    </row>
    <row r="604" spans="4:17" x14ac:dyDescent="0.2">
      <c r="I604" s="5"/>
      <c r="J604" s="5"/>
      <c r="K604" s="13"/>
    </row>
    <row r="605" spans="4:17" x14ac:dyDescent="0.2">
      <c r="I605" s="5"/>
      <c r="J605" s="5"/>
      <c r="K605" s="13"/>
    </row>
    <row r="606" spans="4:17" x14ac:dyDescent="0.2">
      <c r="I606" s="5"/>
      <c r="J606" s="5"/>
      <c r="K606" s="13"/>
    </row>
    <row r="607" spans="4:17" x14ac:dyDescent="0.2">
      <c r="I607" s="5"/>
      <c r="J607" s="5"/>
      <c r="K607" s="13"/>
    </row>
    <row r="608" spans="4:17" x14ac:dyDescent="0.2">
      <c r="I608" s="5"/>
      <c r="J608" s="5"/>
      <c r="K608" s="13"/>
    </row>
    <row r="609" spans="9:11" x14ac:dyDescent="0.2">
      <c r="I609" s="5"/>
      <c r="J609" s="5"/>
      <c r="K609" s="13"/>
    </row>
    <row r="610" spans="9:11" x14ac:dyDescent="0.2">
      <c r="I610" s="5"/>
      <c r="J610" s="5"/>
      <c r="K610" s="13"/>
    </row>
    <row r="611" spans="9:11" x14ac:dyDescent="0.2">
      <c r="I611" s="5"/>
      <c r="J611" s="5"/>
      <c r="K611" s="13"/>
    </row>
    <row r="612" spans="9:11" x14ac:dyDescent="0.2">
      <c r="I612" s="5"/>
      <c r="J612" s="5"/>
      <c r="K612" s="13"/>
    </row>
    <row r="613" spans="9:11" x14ac:dyDescent="0.2">
      <c r="I613" s="5"/>
      <c r="J613" s="5"/>
      <c r="K613" s="13"/>
    </row>
    <row r="614" spans="9:11" x14ac:dyDescent="0.2">
      <c r="I614" s="5"/>
      <c r="J614" s="5"/>
      <c r="K614" s="13"/>
    </row>
    <row r="615" spans="9:11" x14ac:dyDescent="0.2">
      <c r="I615" s="5"/>
      <c r="J615" s="5"/>
      <c r="K615" s="13"/>
    </row>
    <row r="616" spans="9:11" x14ac:dyDescent="0.2">
      <c r="I616" s="5"/>
      <c r="J616" s="5"/>
      <c r="K616" s="13"/>
    </row>
    <row r="617" spans="9:11" x14ac:dyDescent="0.2">
      <c r="I617" s="5"/>
      <c r="J617" s="5"/>
      <c r="K617" s="13"/>
    </row>
    <row r="618" spans="9:11" x14ac:dyDescent="0.2">
      <c r="I618" s="5"/>
      <c r="J618" s="5"/>
      <c r="K618" s="13"/>
    </row>
    <row r="619" spans="9:11" x14ac:dyDescent="0.2">
      <c r="I619" s="5"/>
      <c r="J619" s="5"/>
      <c r="K619" s="13"/>
    </row>
    <row r="620" spans="9:11" x14ac:dyDescent="0.2">
      <c r="I620" s="5"/>
      <c r="J620" s="5"/>
      <c r="K620" s="13"/>
    </row>
    <row r="621" spans="9:11" x14ac:dyDescent="0.2">
      <c r="I621" s="5"/>
      <c r="J621" s="5"/>
      <c r="K621" s="13"/>
    </row>
    <row r="622" spans="9:11" x14ac:dyDescent="0.2">
      <c r="I622" s="5"/>
      <c r="J622" s="5"/>
      <c r="K622" s="13"/>
    </row>
    <row r="623" spans="9:11" x14ac:dyDescent="0.2">
      <c r="I623" s="5"/>
      <c r="J623" s="5"/>
      <c r="K623" s="13"/>
    </row>
    <row r="624" spans="9:11" x14ac:dyDescent="0.2">
      <c r="I624" s="5"/>
      <c r="J624" s="5"/>
      <c r="K624" s="13"/>
    </row>
    <row r="625" spans="9:11" x14ac:dyDescent="0.2">
      <c r="I625" s="5"/>
      <c r="J625" s="5"/>
      <c r="K625" s="13"/>
    </row>
    <row r="626" spans="9:11" x14ac:dyDescent="0.2">
      <c r="I626" s="5"/>
      <c r="J626" s="5"/>
      <c r="K626" s="13"/>
    </row>
    <row r="627" spans="9:11" x14ac:dyDescent="0.2">
      <c r="I627" s="5"/>
      <c r="J627" s="5"/>
      <c r="K627" s="13"/>
    </row>
    <row r="628" spans="9:11" x14ac:dyDescent="0.2">
      <c r="I628" s="5"/>
      <c r="J628" s="5"/>
      <c r="K628" s="13"/>
    </row>
    <row r="629" spans="9:11" x14ac:dyDescent="0.2">
      <c r="I629" s="5"/>
      <c r="J629" s="5"/>
      <c r="K629" s="13"/>
    </row>
    <row r="630" spans="9:11" x14ac:dyDescent="0.2">
      <c r="I630" s="5"/>
      <c r="J630" s="5"/>
      <c r="K630" s="13"/>
    </row>
    <row r="631" spans="9:11" x14ac:dyDescent="0.2">
      <c r="I631" s="5"/>
      <c r="J631" s="5"/>
      <c r="K631" s="13"/>
    </row>
    <row r="632" spans="9:11" x14ac:dyDescent="0.2">
      <c r="I632" s="5"/>
      <c r="J632" s="5"/>
      <c r="K632" s="13"/>
    </row>
    <row r="633" spans="9:11" x14ac:dyDescent="0.2">
      <c r="I633" s="5"/>
      <c r="J633" s="5"/>
      <c r="K633" s="13"/>
    </row>
    <row r="634" spans="9:11" x14ac:dyDescent="0.2">
      <c r="I634" s="5"/>
      <c r="J634" s="5"/>
      <c r="K634" s="13"/>
    </row>
    <row r="635" spans="9:11" x14ac:dyDescent="0.2">
      <c r="I635" s="5"/>
      <c r="J635" s="5"/>
      <c r="K635" s="13"/>
    </row>
    <row r="636" spans="9:11" x14ac:dyDescent="0.2">
      <c r="I636" s="5"/>
      <c r="J636" s="5"/>
      <c r="K636" s="13"/>
    </row>
    <row r="637" spans="9:11" x14ac:dyDescent="0.2">
      <c r="I637" s="5"/>
      <c r="J637" s="5"/>
      <c r="K637" s="13"/>
    </row>
    <row r="638" spans="9:11" x14ac:dyDescent="0.2">
      <c r="I638" s="5"/>
      <c r="J638" s="5"/>
      <c r="K638" s="13"/>
    </row>
    <row r="639" spans="9:11" x14ac:dyDescent="0.2">
      <c r="I639" s="5"/>
      <c r="J639" s="5"/>
      <c r="K639" s="13"/>
    </row>
    <row r="640" spans="9:11" x14ac:dyDescent="0.2">
      <c r="I640" s="5"/>
      <c r="J640" s="5"/>
      <c r="K640" s="13"/>
    </row>
    <row r="641" spans="9:11" x14ac:dyDescent="0.2">
      <c r="I641" s="5"/>
      <c r="J641" s="5"/>
      <c r="K641" s="13"/>
    </row>
    <row r="642" spans="9:11" x14ac:dyDescent="0.2">
      <c r="I642" s="5"/>
      <c r="J642" s="5"/>
      <c r="K642" s="13"/>
    </row>
    <row r="643" spans="9:11" x14ac:dyDescent="0.2">
      <c r="I643" s="5"/>
      <c r="J643" s="5"/>
      <c r="K643" s="13"/>
    </row>
    <row r="644" spans="9:11" x14ac:dyDescent="0.2">
      <c r="I644" s="5"/>
      <c r="J644" s="5"/>
      <c r="K644" s="13"/>
    </row>
    <row r="645" spans="9:11" x14ac:dyDescent="0.2">
      <c r="I645" s="5"/>
      <c r="J645" s="5"/>
      <c r="K645" s="13"/>
    </row>
    <row r="646" spans="9:11" x14ac:dyDescent="0.2">
      <c r="I646" s="5"/>
      <c r="J646" s="5"/>
      <c r="K646" s="13"/>
    </row>
    <row r="647" spans="9:11" x14ac:dyDescent="0.2">
      <c r="I647" s="5"/>
      <c r="J647" s="5"/>
      <c r="K647" s="13"/>
    </row>
    <row r="648" spans="9:11" x14ac:dyDescent="0.2">
      <c r="I648" s="5"/>
      <c r="J648" s="5"/>
      <c r="K648" s="13"/>
    </row>
    <row r="649" spans="9:11" x14ac:dyDescent="0.2">
      <c r="I649" s="5"/>
      <c r="J649" s="5"/>
      <c r="K649" s="13"/>
    </row>
    <row r="650" spans="9:11" x14ac:dyDescent="0.2">
      <c r="I650" s="5"/>
      <c r="J650" s="5"/>
      <c r="K650" s="13"/>
    </row>
    <row r="651" spans="9:11" x14ac:dyDescent="0.2">
      <c r="I651" s="5"/>
      <c r="J651" s="5"/>
      <c r="K651" s="13"/>
    </row>
    <row r="652" spans="9:11" x14ac:dyDescent="0.2">
      <c r="I652" s="5"/>
      <c r="J652" s="5"/>
      <c r="K652" s="13"/>
    </row>
    <row r="653" spans="9:11" x14ac:dyDescent="0.2">
      <c r="I653" s="5"/>
      <c r="J653" s="5"/>
      <c r="K653" s="13"/>
    </row>
    <row r="654" spans="9:11" x14ac:dyDescent="0.2">
      <c r="I654" s="5"/>
      <c r="J654" s="5"/>
      <c r="K654" s="13"/>
    </row>
    <row r="655" spans="9:11" x14ac:dyDescent="0.2">
      <c r="I655" s="5"/>
      <c r="J655" s="5"/>
      <c r="K655" s="13"/>
    </row>
    <row r="656" spans="9:11" x14ac:dyDescent="0.2">
      <c r="I656" s="5"/>
      <c r="J656" s="5"/>
      <c r="K656" s="13"/>
    </row>
    <row r="657" spans="1:17" x14ac:dyDescent="0.2">
      <c r="I657" s="5"/>
      <c r="J657" s="5"/>
      <c r="K657" s="13"/>
    </row>
    <row r="658" spans="1:17" x14ac:dyDescent="0.2">
      <c r="I658" s="5"/>
      <c r="J658" s="5"/>
      <c r="K658" s="13"/>
    </row>
    <row r="659" spans="1:17" x14ac:dyDescent="0.2">
      <c r="A659">
        <f>COUNT(A568:A658)</f>
        <v>3</v>
      </c>
      <c r="B659">
        <f>COUNT(B568:B658)</f>
        <v>3</v>
      </c>
      <c r="C659">
        <f>COUNT(C568:C658)</f>
        <v>3</v>
      </c>
      <c r="F659">
        <f>AVERAGE(F568:F658)</f>
        <v>107</v>
      </c>
      <c r="G659">
        <f>AVERAGE(G568:G658)</f>
        <v>106.33333333333333</v>
      </c>
      <c r="H659">
        <f>AVERAGE(H568:H658)</f>
        <v>82</v>
      </c>
      <c r="I659" s="5">
        <f>SUM(I565:I658)</f>
        <v>-108</v>
      </c>
      <c r="J659" s="4">
        <f>SUM(J565:J658)</f>
        <v>0</v>
      </c>
      <c r="K659" s="13"/>
      <c r="P659" s="4">
        <f>SUM(Q568:Q577)</f>
        <v>244.49570695578072</v>
      </c>
      <c r="Q659" s="4">
        <f>(P659*0.096)-0.05</f>
        <v>23.421587867754948</v>
      </c>
    </row>
    <row r="660" spans="1:17" ht="18" x14ac:dyDescent="0.25">
      <c r="A660" s="3" t="s">
        <v>79</v>
      </c>
      <c r="C660" s="12" t="s">
        <v>80</v>
      </c>
      <c r="K660" s="13"/>
    </row>
    <row r="661" spans="1:17" x14ac:dyDescent="0.2">
      <c r="A661" t="s">
        <v>2</v>
      </c>
      <c r="D661" s="4">
        <v>193.2</v>
      </c>
      <c r="E661" t="s">
        <v>3</v>
      </c>
      <c r="F661" s="4">
        <f>(D661*0.096)-0.05</f>
        <v>18.497199999999999</v>
      </c>
      <c r="H661" s="4">
        <f>P759</f>
        <v>193.20186866342925</v>
      </c>
      <c r="K661" s="15"/>
    </row>
    <row r="662" spans="1:17" x14ac:dyDescent="0.2">
      <c r="A662" t="s">
        <v>4</v>
      </c>
      <c r="D662" s="4">
        <v>193.2</v>
      </c>
      <c r="E662" t="s">
        <v>5</v>
      </c>
      <c r="F662" s="4">
        <f>(D662*0.096)-0.05</f>
        <v>18.497199999999999</v>
      </c>
      <c r="K662" s="13"/>
    </row>
    <row r="663" spans="1:17" x14ac:dyDescent="0.2">
      <c r="A663" s="1" t="s">
        <v>9</v>
      </c>
      <c r="B663" s="1" t="s">
        <v>6</v>
      </c>
      <c r="C663" s="1" t="s">
        <v>7</v>
      </c>
      <c r="D663" s="1" t="s">
        <v>10</v>
      </c>
      <c r="E663" s="1" t="s">
        <v>11</v>
      </c>
      <c r="F663" s="1" t="s">
        <v>12</v>
      </c>
      <c r="G663" s="1" t="s">
        <v>13</v>
      </c>
      <c r="H663" s="1" t="s">
        <v>7</v>
      </c>
      <c r="I663" s="1" t="s">
        <v>14</v>
      </c>
      <c r="J663" s="1" t="s">
        <v>258</v>
      </c>
      <c r="K663" s="14" t="s">
        <v>125</v>
      </c>
      <c r="L663" s="14" t="s">
        <v>12</v>
      </c>
      <c r="M663" s="1" t="s">
        <v>13</v>
      </c>
      <c r="N663" s="1" t="s">
        <v>15</v>
      </c>
      <c r="O663" s="1" t="s">
        <v>16</v>
      </c>
      <c r="P663" s="1" t="s">
        <v>18</v>
      </c>
      <c r="Q663" s="1" t="s">
        <v>225</v>
      </c>
    </row>
    <row r="664" spans="1:17" x14ac:dyDescent="0.2">
      <c r="K664" s="13"/>
    </row>
    <row r="665" spans="1:17" x14ac:dyDescent="0.2">
      <c r="D665" s="2"/>
      <c r="E665" t="s">
        <v>20</v>
      </c>
      <c r="I665" s="5">
        <v>0</v>
      </c>
      <c r="J665" s="5"/>
      <c r="K665" s="14"/>
      <c r="L665" s="4"/>
    </row>
    <row r="666" spans="1:17" x14ac:dyDescent="0.2">
      <c r="E666" t="s">
        <v>21</v>
      </c>
      <c r="I666" s="5">
        <v>0</v>
      </c>
      <c r="J666" s="5"/>
      <c r="K666" s="13"/>
      <c r="L666" s="1"/>
    </row>
    <row r="667" spans="1:17" x14ac:dyDescent="0.2">
      <c r="D667" s="2"/>
      <c r="E667" t="s">
        <v>22</v>
      </c>
      <c r="I667" s="5">
        <v>0</v>
      </c>
      <c r="J667" s="5"/>
      <c r="K667" s="13"/>
    </row>
    <row r="668" spans="1:17" x14ac:dyDescent="0.2">
      <c r="D668" s="22"/>
      <c r="E668" s="24"/>
      <c r="F668" s="24"/>
      <c r="G668" s="24"/>
      <c r="H668" s="24"/>
      <c r="I668" s="5"/>
      <c r="J668" s="5"/>
      <c r="K668" s="13"/>
      <c r="L668" s="24">
        <v>97</v>
      </c>
      <c r="M668" s="24">
        <v>96</v>
      </c>
      <c r="N668" s="24">
        <v>69.900000000000006</v>
      </c>
      <c r="O668" s="24">
        <v>120</v>
      </c>
      <c r="P668" s="4">
        <f t="shared" ref="P668:P687" si="4">((M668-N668)*113/O668)</f>
        <v>24.577499999999993</v>
      </c>
      <c r="Q668" s="4">
        <v>15.211538461538462</v>
      </c>
    </row>
    <row r="669" spans="1:17" x14ac:dyDescent="0.2">
      <c r="D669" s="22"/>
      <c r="E669" s="24"/>
      <c r="F669" s="24"/>
      <c r="G669" s="24"/>
      <c r="H669" s="24"/>
      <c r="I669" s="5"/>
      <c r="J669" s="5"/>
      <c r="K669" s="13"/>
      <c r="L669" s="24">
        <v>103</v>
      </c>
      <c r="M669" s="24">
        <v>101</v>
      </c>
      <c r="N669" s="24">
        <v>69.2</v>
      </c>
      <c r="O669" s="24">
        <v>121</v>
      </c>
      <c r="P669" s="4">
        <f t="shared" si="4"/>
        <v>29.697520661157021</v>
      </c>
      <c r="Q669" s="4">
        <v>17.266399999999994</v>
      </c>
    </row>
    <row r="670" spans="1:17" x14ac:dyDescent="0.2">
      <c r="D670" s="22"/>
      <c r="E670" s="24"/>
      <c r="F670" s="24"/>
      <c r="G670" s="24"/>
      <c r="H670" s="24"/>
      <c r="I670" s="5"/>
      <c r="J670" s="5"/>
      <c r="K670" s="13"/>
      <c r="L670" s="24">
        <v>92</v>
      </c>
      <c r="M670" s="24">
        <v>92</v>
      </c>
      <c r="N670" s="24">
        <v>70.8</v>
      </c>
      <c r="O670" s="24">
        <v>125</v>
      </c>
      <c r="P670" s="4">
        <f t="shared" si="4"/>
        <v>19.164800000000003</v>
      </c>
      <c r="Q670" s="4">
        <v>17.606976744186042</v>
      </c>
    </row>
    <row r="671" spans="1:17" x14ac:dyDescent="0.2">
      <c r="D671" s="22"/>
      <c r="E671" s="24"/>
      <c r="F671" s="24"/>
      <c r="G671" s="24"/>
      <c r="H671" s="24"/>
      <c r="I671" s="5"/>
      <c r="J671" s="5"/>
      <c r="K671" s="13"/>
      <c r="L671" s="24">
        <v>97</v>
      </c>
      <c r="M671" s="24">
        <v>97</v>
      </c>
      <c r="N671" s="24">
        <v>71.900000000000006</v>
      </c>
      <c r="O671" s="24">
        <v>126</v>
      </c>
      <c r="P671" s="4">
        <f t="shared" si="4"/>
        <v>22.510317460317456</v>
      </c>
      <c r="Q671" s="4">
        <v>17.819230769230771</v>
      </c>
    </row>
    <row r="672" spans="1:17" x14ac:dyDescent="0.2">
      <c r="D672" s="22"/>
      <c r="E672" s="24"/>
      <c r="F672" s="24"/>
      <c r="G672" s="24"/>
      <c r="H672" s="24"/>
      <c r="I672" s="5"/>
      <c r="J672" s="5"/>
      <c r="K672" s="13"/>
      <c r="L672" s="24">
        <v>89</v>
      </c>
      <c r="M672" s="24">
        <v>89</v>
      </c>
      <c r="N672" s="24">
        <v>71.5</v>
      </c>
      <c r="O672" s="24">
        <v>130</v>
      </c>
      <c r="P672" s="4">
        <f t="shared" si="4"/>
        <v>15.211538461538462</v>
      </c>
      <c r="Q672" s="4">
        <v>19.164800000000003</v>
      </c>
    </row>
    <row r="673" spans="4:17" x14ac:dyDescent="0.2">
      <c r="D673" s="22"/>
      <c r="E673" s="24"/>
      <c r="F673" s="24"/>
      <c r="G673" s="24"/>
      <c r="H673" s="24"/>
      <c r="I673" s="5"/>
      <c r="J673" s="5"/>
      <c r="K673" s="13"/>
      <c r="L673" s="24">
        <v>97</v>
      </c>
      <c r="M673" s="24">
        <v>97</v>
      </c>
      <c r="N673" s="24">
        <v>70.8</v>
      </c>
      <c r="O673" s="24">
        <v>125</v>
      </c>
      <c r="P673" s="4">
        <f t="shared" si="4"/>
        <v>23.684800000000003</v>
      </c>
      <c r="Q673" s="4">
        <v>19.730158730158731</v>
      </c>
    </row>
    <row r="674" spans="4:17" x14ac:dyDescent="0.2">
      <c r="D674" s="22"/>
      <c r="E674" s="24"/>
      <c r="F674" s="24"/>
      <c r="G674" s="24"/>
      <c r="H674" s="24"/>
      <c r="I674" s="5"/>
      <c r="J674" s="5"/>
      <c r="K674" s="13"/>
      <c r="L674" s="24">
        <v>100</v>
      </c>
      <c r="M674" s="24">
        <v>100</v>
      </c>
      <c r="N674" s="24">
        <v>69.3</v>
      </c>
      <c r="O674" s="24">
        <v>121</v>
      </c>
      <c r="P674" s="4">
        <f t="shared" si="4"/>
        <v>28.670247933884301</v>
      </c>
      <c r="Q674" s="4">
        <v>20.876271186440675</v>
      </c>
    </row>
    <row r="675" spans="4:17" x14ac:dyDescent="0.2">
      <c r="D675" s="22"/>
      <c r="E675" s="24"/>
      <c r="F675" s="24"/>
      <c r="G675" s="24"/>
      <c r="H675" s="24"/>
      <c r="I675" s="5"/>
      <c r="J675" s="5"/>
      <c r="K675" s="13"/>
      <c r="L675" s="24">
        <v>92</v>
      </c>
      <c r="M675" s="24">
        <v>92</v>
      </c>
      <c r="N675" s="24">
        <v>71.5</v>
      </c>
      <c r="O675" s="24">
        <v>130</v>
      </c>
      <c r="P675" s="4">
        <f t="shared" si="4"/>
        <v>17.819230769230771</v>
      </c>
      <c r="Q675" s="4">
        <v>20.972800000000003</v>
      </c>
    </row>
    <row r="676" spans="4:17" x14ac:dyDescent="0.2">
      <c r="D676" s="22"/>
      <c r="E676" s="24"/>
      <c r="F676" s="24"/>
      <c r="G676" s="24"/>
      <c r="H676" s="24"/>
      <c r="I676" s="5"/>
      <c r="J676" s="5"/>
      <c r="K676" s="13"/>
      <c r="L676" s="24">
        <v>94</v>
      </c>
      <c r="M676" s="24">
        <v>94</v>
      </c>
      <c r="N676" s="24">
        <v>69.900000000000006</v>
      </c>
      <c r="O676" s="24">
        <v>120</v>
      </c>
      <c r="P676" s="4">
        <f t="shared" si="4"/>
        <v>22.694166666666661</v>
      </c>
      <c r="Q676" s="4">
        <v>22.133057851239673</v>
      </c>
    </row>
    <row r="677" spans="4:17" x14ac:dyDescent="0.2">
      <c r="D677" s="22"/>
      <c r="E677" s="24"/>
      <c r="F677" s="24"/>
      <c r="G677" s="24"/>
      <c r="H677" s="24"/>
      <c r="I677" s="5"/>
      <c r="J677" s="5"/>
      <c r="K677" s="13"/>
      <c r="L677" s="24">
        <v>102</v>
      </c>
      <c r="M677" s="24">
        <v>100</v>
      </c>
      <c r="N677" s="24">
        <v>69.3</v>
      </c>
      <c r="O677" s="24">
        <v>121</v>
      </c>
      <c r="P677" s="4">
        <f t="shared" si="4"/>
        <v>28.670247933884301</v>
      </c>
      <c r="Q677" s="4">
        <v>22.420634920634921</v>
      </c>
    </row>
    <row r="678" spans="4:17" x14ac:dyDescent="0.2">
      <c r="D678" s="22"/>
      <c r="E678" s="24"/>
      <c r="F678" s="24"/>
      <c r="G678" s="24"/>
      <c r="H678" s="24"/>
      <c r="I678" s="5"/>
      <c r="J678" s="5"/>
      <c r="K678" s="13"/>
      <c r="L678" s="24">
        <v>93</v>
      </c>
      <c r="M678" s="24">
        <v>91</v>
      </c>
      <c r="N678" s="24">
        <v>69.2</v>
      </c>
      <c r="O678" s="24">
        <v>118</v>
      </c>
      <c r="P678" s="4">
        <f t="shared" si="4"/>
        <v>20.876271186440675</v>
      </c>
      <c r="Q678" s="4">
        <v>22.510317460317456</v>
      </c>
    </row>
    <row r="679" spans="4:17" x14ac:dyDescent="0.2">
      <c r="D679" s="9"/>
      <c r="E679" s="24"/>
      <c r="I679" s="5"/>
      <c r="J679" s="5"/>
      <c r="K679" s="13"/>
      <c r="L679" s="24">
        <v>104</v>
      </c>
      <c r="M679" s="24">
        <v>103</v>
      </c>
      <c r="N679" s="24">
        <v>68.900000000000006</v>
      </c>
      <c r="O679" s="24">
        <v>120</v>
      </c>
      <c r="P679" s="4">
        <f t="shared" si="4"/>
        <v>32.110833333333325</v>
      </c>
      <c r="Q679" s="4">
        <v>22.694166666666661</v>
      </c>
    </row>
    <row r="680" spans="4:17" x14ac:dyDescent="0.2">
      <c r="D680" s="23"/>
      <c r="E680" s="24"/>
      <c r="F680" s="24"/>
      <c r="G680" s="24"/>
      <c r="H680" s="24"/>
      <c r="I680" s="5"/>
      <c r="J680" s="5"/>
      <c r="K680" s="13"/>
      <c r="L680" s="24">
        <v>91</v>
      </c>
      <c r="M680" s="24">
        <v>91</v>
      </c>
      <c r="N680" s="24">
        <v>70.900000000000006</v>
      </c>
      <c r="O680" s="24">
        <v>129</v>
      </c>
      <c r="P680" s="4">
        <f t="shared" si="4"/>
        <v>17.606976744186042</v>
      </c>
      <c r="Q680" s="4">
        <v>23.684800000000003</v>
      </c>
    </row>
    <row r="681" spans="4:17" x14ac:dyDescent="0.2">
      <c r="D681" s="23"/>
      <c r="E681" s="24"/>
      <c r="F681" s="24"/>
      <c r="G681" s="24"/>
      <c r="H681" s="24"/>
      <c r="I681" s="5"/>
      <c r="J681" s="5"/>
      <c r="K681" s="13"/>
      <c r="L681" s="24">
        <v>102</v>
      </c>
      <c r="M681" s="24">
        <v>102</v>
      </c>
      <c r="N681" s="24">
        <v>70.900000000000006</v>
      </c>
      <c r="O681" s="24">
        <v>126</v>
      </c>
      <c r="P681" s="4">
        <f t="shared" si="4"/>
        <v>27.891269841269835</v>
      </c>
      <c r="Q681" s="4">
        <v>24.577499999999993</v>
      </c>
    </row>
    <row r="682" spans="4:17" x14ac:dyDescent="0.2">
      <c r="D682" s="23"/>
      <c r="E682" s="24"/>
      <c r="F682" s="24"/>
      <c r="G682" s="24"/>
      <c r="H682" s="24"/>
      <c r="I682" s="5"/>
      <c r="J682" s="5"/>
      <c r="K682" s="13"/>
      <c r="L682" s="24">
        <v>105</v>
      </c>
      <c r="M682" s="24">
        <v>105</v>
      </c>
      <c r="N682" s="24">
        <v>70.8</v>
      </c>
      <c r="O682" s="24">
        <v>126</v>
      </c>
      <c r="P682" s="4">
        <f t="shared" si="4"/>
        <v>30.671428571428574</v>
      </c>
      <c r="Q682" s="4">
        <v>27.891269841269835</v>
      </c>
    </row>
    <row r="683" spans="4:17" x14ac:dyDescent="0.2">
      <c r="D683" s="23"/>
      <c r="E683" s="24"/>
      <c r="F683" s="24"/>
      <c r="G683" s="24"/>
      <c r="H683" s="24"/>
      <c r="I683" s="5"/>
      <c r="J683" s="5"/>
      <c r="K683" s="13"/>
      <c r="L683" s="24">
        <v>89</v>
      </c>
      <c r="M683" s="24">
        <v>89</v>
      </c>
      <c r="N683" s="24">
        <v>69.900000000000006</v>
      </c>
      <c r="O683" s="24">
        <v>125</v>
      </c>
      <c r="P683" s="4">
        <f t="shared" si="4"/>
        <v>17.266399999999994</v>
      </c>
      <c r="Q683" s="4">
        <v>28.670247933884301</v>
      </c>
    </row>
    <row r="684" spans="4:17" x14ac:dyDescent="0.2">
      <c r="D684" s="2" t="s">
        <v>232</v>
      </c>
      <c r="E684" s="24" t="s">
        <v>185</v>
      </c>
      <c r="F684" s="24"/>
      <c r="G684" s="24"/>
      <c r="H684" s="24"/>
      <c r="I684" s="5"/>
      <c r="J684" s="5"/>
      <c r="K684" s="13"/>
      <c r="L684" s="22">
        <v>93</v>
      </c>
      <c r="M684" s="24">
        <v>93</v>
      </c>
      <c r="N684" s="24">
        <v>69.3</v>
      </c>
      <c r="O684" s="24">
        <v>121</v>
      </c>
      <c r="P684" s="33">
        <f t="shared" si="4"/>
        <v>22.133057851239673</v>
      </c>
      <c r="Q684" s="4">
        <v>28.670247933884301</v>
      </c>
    </row>
    <row r="685" spans="4:17" x14ac:dyDescent="0.2">
      <c r="D685" s="2" t="s">
        <v>233</v>
      </c>
      <c r="E685" t="s">
        <v>26</v>
      </c>
      <c r="I685" s="5"/>
      <c r="J685" s="5"/>
      <c r="K685" s="13"/>
      <c r="L685" s="22">
        <v>95</v>
      </c>
      <c r="M685" s="24">
        <v>95</v>
      </c>
      <c r="N685" s="24">
        <v>70</v>
      </c>
      <c r="O685" s="24">
        <v>126</v>
      </c>
      <c r="P685" s="33">
        <f t="shared" si="4"/>
        <v>22.420634920634921</v>
      </c>
      <c r="Q685" s="4">
        <v>29.697520661157021</v>
      </c>
    </row>
    <row r="686" spans="4:17" x14ac:dyDescent="0.2">
      <c r="D686" s="2" t="s">
        <v>235</v>
      </c>
      <c r="E686" t="s">
        <v>25</v>
      </c>
      <c r="I686" s="5"/>
      <c r="J686" s="5"/>
      <c r="K686" s="13"/>
      <c r="L686" s="22">
        <v>91</v>
      </c>
      <c r="M686" s="24">
        <v>91</v>
      </c>
      <c r="N686" s="24">
        <v>69</v>
      </c>
      <c r="O686" s="24">
        <v>126</v>
      </c>
      <c r="P686" s="33">
        <f t="shared" si="4"/>
        <v>19.730158730158731</v>
      </c>
      <c r="Q686" s="4">
        <v>30.671428571428574</v>
      </c>
    </row>
    <row r="687" spans="4:17" x14ac:dyDescent="0.2">
      <c r="D687" s="2" t="s">
        <v>237</v>
      </c>
      <c r="E687" t="s">
        <v>23</v>
      </c>
      <c r="I687" s="5"/>
      <c r="J687" s="5"/>
      <c r="K687" s="13"/>
      <c r="L687" s="22">
        <v>94</v>
      </c>
      <c r="M687" s="24">
        <v>94</v>
      </c>
      <c r="N687" s="24">
        <v>70.8</v>
      </c>
      <c r="O687" s="24">
        <v>125</v>
      </c>
      <c r="P687" s="33">
        <f t="shared" si="4"/>
        <v>20.972800000000003</v>
      </c>
      <c r="Q687" s="4">
        <v>32.110833333333325</v>
      </c>
    </row>
    <row r="688" spans="4:17" x14ac:dyDescent="0.2">
      <c r="D688" s="22" t="s">
        <v>266</v>
      </c>
      <c r="E688" s="24" t="s">
        <v>267</v>
      </c>
      <c r="F688" s="24"/>
      <c r="G688" s="24"/>
      <c r="H688" s="24"/>
      <c r="I688" s="5">
        <v>-10</v>
      </c>
      <c r="J688" s="5"/>
      <c r="K688" s="13"/>
      <c r="L688" s="22"/>
      <c r="M688" s="24"/>
      <c r="N688" s="24"/>
      <c r="O688" s="24"/>
      <c r="P688" s="33"/>
      <c r="Q688" s="24"/>
    </row>
    <row r="689" spans="4:17" x14ac:dyDescent="0.2">
      <c r="D689" s="2"/>
      <c r="I689" s="5"/>
      <c r="J689" s="5"/>
      <c r="K689" s="13"/>
      <c r="L689" s="22"/>
      <c r="M689" s="24"/>
      <c r="N689" s="24"/>
      <c r="O689" s="24"/>
      <c r="P689" s="33"/>
      <c r="Q689" s="24"/>
    </row>
    <row r="690" spans="4:17" x14ac:dyDescent="0.2">
      <c r="D690" s="2"/>
      <c r="I690" s="5"/>
      <c r="J690" s="5"/>
      <c r="K690" s="13"/>
      <c r="L690" s="22"/>
      <c r="M690" s="24"/>
      <c r="N690" s="24"/>
      <c r="O690" s="24"/>
      <c r="P690" s="33"/>
      <c r="Q690" s="24"/>
    </row>
    <row r="691" spans="4:17" x14ac:dyDescent="0.2">
      <c r="D691" s="2"/>
      <c r="I691" s="5"/>
      <c r="J691" s="5"/>
      <c r="K691" s="13"/>
      <c r="L691" s="22"/>
      <c r="M691" s="24"/>
      <c r="N691" s="24"/>
      <c r="O691" s="24"/>
      <c r="P691" s="33"/>
      <c r="Q691" s="24"/>
    </row>
    <row r="692" spans="4:17" x14ac:dyDescent="0.2">
      <c r="D692" s="2"/>
      <c r="I692" s="5"/>
      <c r="J692" s="5"/>
      <c r="K692" s="13"/>
    </row>
    <row r="693" spans="4:17" x14ac:dyDescent="0.2">
      <c r="D693" s="2"/>
      <c r="I693" s="5"/>
      <c r="J693" s="5"/>
      <c r="K693" s="13"/>
    </row>
    <row r="694" spans="4:17" x14ac:dyDescent="0.2">
      <c r="D694" s="2"/>
      <c r="I694" s="5"/>
      <c r="J694" s="5"/>
      <c r="K694" s="13"/>
    </row>
    <row r="695" spans="4:17" x14ac:dyDescent="0.2">
      <c r="D695" s="2"/>
      <c r="I695" s="5"/>
      <c r="J695" s="5"/>
      <c r="K695" s="13"/>
    </row>
    <row r="696" spans="4:17" x14ac:dyDescent="0.2">
      <c r="D696" s="2"/>
      <c r="I696" s="5"/>
      <c r="J696" s="5"/>
      <c r="K696" s="13"/>
    </row>
    <row r="697" spans="4:17" x14ac:dyDescent="0.2">
      <c r="D697" s="2"/>
      <c r="I697" s="5"/>
      <c r="J697" s="5"/>
      <c r="K697" s="13"/>
    </row>
    <row r="698" spans="4:17" x14ac:dyDescent="0.2">
      <c r="D698" s="2"/>
      <c r="I698" s="5"/>
      <c r="J698" s="5"/>
      <c r="K698" s="13"/>
    </row>
    <row r="699" spans="4:17" x14ac:dyDescent="0.2">
      <c r="D699" s="2"/>
      <c r="I699" s="5"/>
      <c r="J699" s="5"/>
      <c r="K699" s="13"/>
    </row>
    <row r="700" spans="4:17" x14ac:dyDescent="0.2">
      <c r="D700" s="2"/>
      <c r="I700" s="5"/>
      <c r="J700" s="5"/>
      <c r="K700" s="13"/>
    </row>
    <row r="701" spans="4:17" x14ac:dyDescent="0.2">
      <c r="D701" s="2"/>
      <c r="I701" s="5"/>
      <c r="J701" s="5"/>
      <c r="K701" s="13"/>
    </row>
    <row r="702" spans="4:17" x14ac:dyDescent="0.2">
      <c r="D702" s="2"/>
      <c r="I702" s="5"/>
      <c r="J702" s="5"/>
      <c r="K702" s="13"/>
    </row>
    <row r="703" spans="4:17" x14ac:dyDescent="0.2">
      <c r="D703" s="2"/>
      <c r="I703" s="5"/>
      <c r="J703" s="5"/>
      <c r="K703" s="13"/>
    </row>
    <row r="704" spans="4:17" x14ac:dyDescent="0.2">
      <c r="D704" s="2"/>
      <c r="I704" s="5"/>
      <c r="J704" s="5"/>
      <c r="K704" s="13"/>
    </row>
    <row r="705" spans="4:11" x14ac:dyDescent="0.2">
      <c r="D705" s="2"/>
      <c r="I705" s="5"/>
      <c r="J705" s="5"/>
      <c r="K705" s="13"/>
    </row>
    <row r="706" spans="4:11" x14ac:dyDescent="0.2">
      <c r="D706" s="2"/>
      <c r="I706" s="5"/>
      <c r="J706" s="5"/>
      <c r="K706" s="13"/>
    </row>
    <row r="707" spans="4:11" x14ac:dyDescent="0.2">
      <c r="D707" s="2"/>
      <c r="I707" s="5"/>
      <c r="J707" s="5"/>
      <c r="K707" s="13"/>
    </row>
    <row r="708" spans="4:11" x14ac:dyDescent="0.2">
      <c r="D708" s="2"/>
      <c r="I708" s="5"/>
      <c r="J708" s="5"/>
      <c r="K708" s="13"/>
    </row>
    <row r="709" spans="4:11" x14ac:dyDescent="0.2">
      <c r="D709" s="2"/>
      <c r="I709" s="5"/>
      <c r="J709" s="5"/>
      <c r="K709" s="13"/>
    </row>
    <row r="710" spans="4:11" x14ac:dyDescent="0.2">
      <c r="D710" s="2"/>
      <c r="I710" s="5"/>
      <c r="J710" s="5"/>
      <c r="K710" s="13"/>
    </row>
    <row r="711" spans="4:11" x14ac:dyDescent="0.2">
      <c r="D711" s="2"/>
      <c r="I711" s="5"/>
      <c r="J711" s="5"/>
      <c r="K711" s="13"/>
    </row>
    <row r="712" spans="4:11" x14ac:dyDescent="0.2">
      <c r="D712" s="2"/>
      <c r="I712" s="5"/>
      <c r="J712" s="5"/>
      <c r="K712" s="13"/>
    </row>
    <row r="713" spans="4:11" x14ac:dyDescent="0.2">
      <c r="D713" s="2"/>
      <c r="I713" s="5"/>
      <c r="J713" s="5"/>
      <c r="K713" s="13"/>
    </row>
    <row r="714" spans="4:11" x14ac:dyDescent="0.2">
      <c r="D714" s="2"/>
      <c r="I714" s="5"/>
      <c r="J714" s="5"/>
      <c r="K714" s="13"/>
    </row>
    <row r="715" spans="4:11" x14ac:dyDescent="0.2">
      <c r="D715" s="2"/>
      <c r="I715" s="5"/>
      <c r="J715" s="5"/>
      <c r="K715" s="13"/>
    </row>
    <row r="716" spans="4:11" x14ac:dyDescent="0.2">
      <c r="D716" s="2"/>
      <c r="I716" s="5"/>
      <c r="J716" s="5"/>
      <c r="K716" s="13"/>
    </row>
    <row r="717" spans="4:11" x14ac:dyDescent="0.2">
      <c r="D717" s="2"/>
      <c r="I717" s="5"/>
      <c r="J717" s="5"/>
      <c r="K717" s="13"/>
    </row>
    <row r="718" spans="4:11" x14ac:dyDescent="0.2">
      <c r="D718" s="2"/>
      <c r="I718" s="5"/>
      <c r="J718" s="5"/>
      <c r="K718" s="13"/>
    </row>
    <row r="719" spans="4:11" x14ac:dyDescent="0.2">
      <c r="D719" s="2"/>
      <c r="I719" s="5"/>
      <c r="J719" s="5"/>
      <c r="K719" s="13"/>
    </row>
    <row r="720" spans="4:11" x14ac:dyDescent="0.2">
      <c r="D720" s="2"/>
      <c r="I720" s="5"/>
      <c r="J720" s="5"/>
      <c r="K720" s="13"/>
    </row>
    <row r="721" spans="4:11" x14ac:dyDescent="0.2">
      <c r="D721" s="2"/>
      <c r="I721" s="5"/>
      <c r="J721" s="5"/>
      <c r="K721" s="13"/>
    </row>
    <row r="722" spans="4:11" x14ac:dyDescent="0.2">
      <c r="D722" s="2"/>
      <c r="I722" s="5"/>
      <c r="J722" s="5"/>
      <c r="K722" s="13"/>
    </row>
    <row r="723" spans="4:11" x14ac:dyDescent="0.2">
      <c r="D723" s="2"/>
      <c r="I723" s="5"/>
      <c r="J723" s="5"/>
      <c r="K723" s="13"/>
    </row>
    <row r="724" spans="4:11" x14ac:dyDescent="0.2">
      <c r="D724" s="2"/>
      <c r="I724" s="5"/>
      <c r="J724" s="5"/>
      <c r="K724" s="13"/>
    </row>
    <row r="725" spans="4:11" x14ac:dyDescent="0.2">
      <c r="D725" s="2"/>
      <c r="I725" s="5"/>
      <c r="J725" s="5"/>
      <c r="K725" s="13"/>
    </row>
    <row r="726" spans="4:11" x14ac:dyDescent="0.2">
      <c r="D726" s="2"/>
      <c r="I726" s="5"/>
      <c r="J726" s="5"/>
      <c r="K726" s="13"/>
    </row>
    <row r="727" spans="4:11" x14ac:dyDescent="0.2">
      <c r="D727" s="2"/>
      <c r="I727" s="5"/>
      <c r="J727" s="5"/>
      <c r="K727" s="13"/>
    </row>
    <row r="728" spans="4:11" x14ac:dyDescent="0.2">
      <c r="I728" s="5"/>
      <c r="J728" s="5"/>
      <c r="K728" s="13"/>
    </row>
    <row r="729" spans="4:11" x14ac:dyDescent="0.2">
      <c r="I729" s="5"/>
      <c r="J729" s="5"/>
      <c r="K729" s="13"/>
    </row>
    <row r="730" spans="4:11" x14ac:dyDescent="0.2">
      <c r="I730" s="5"/>
      <c r="J730" s="5"/>
      <c r="K730" s="13"/>
    </row>
    <row r="731" spans="4:11" x14ac:dyDescent="0.2">
      <c r="I731" s="5"/>
      <c r="J731" s="5"/>
      <c r="K731" s="13"/>
    </row>
    <row r="732" spans="4:11" x14ac:dyDescent="0.2">
      <c r="I732" s="5"/>
      <c r="J732" s="5"/>
      <c r="K732" s="13"/>
    </row>
    <row r="733" spans="4:11" x14ac:dyDescent="0.2">
      <c r="I733" s="5"/>
      <c r="J733" s="5"/>
      <c r="K733" s="13"/>
    </row>
    <row r="734" spans="4:11" x14ac:dyDescent="0.2">
      <c r="I734" s="5"/>
      <c r="J734" s="5"/>
      <c r="K734" s="13"/>
    </row>
    <row r="735" spans="4:11" x14ac:dyDescent="0.2">
      <c r="I735" s="5"/>
      <c r="J735" s="5"/>
      <c r="K735" s="13"/>
    </row>
    <row r="736" spans="4:11" x14ac:dyDescent="0.2">
      <c r="I736" s="5"/>
      <c r="J736" s="5"/>
      <c r="K736" s="13"/>
    </row>
    <row r="737" spans="9:11" x14ac:dyDescent="0.2">
      <c r="I737" s="5"/>
      <c r="J737" s="5"/>
      <c r="K737" s="13"/>
    </row>
    <row r="738" spans="9:11" x14ac:dyDescent="0.2">
      <c r="I738" s="5"/>
      <c r="J738" s="5"/>
      <c r="K738" s="13"/>
    </row>
    <row r="739" spans="9:11" x14ac:dyDescent="0.2">
      <c r="I739" s="5"/>
      <c r="J739" s="5"/>
      <c r="K739" s="13"/>
    </row>
    <row r="740" spans="9:11" x14ac:dyDescent="0.2">
      <c r="I740" s="5"/>
      <c r="J740" s="5"/>
      <c r="K740" s="13"/>
    </row>
    <row r="741" spans="9:11" x14ac:dyDescent="0.2">
      <c r="I741" s="5"/>
      <c r="J741" s="5"/>
      <c r="K741" s="13"/>
    </row>
    <row r="742" spans="9:11" x14ac:dyDescent="0.2">
      <c r="I742" s="5"/>
      <c r="J742" s="5"/>
      <c r="K742" s="13"/>
    </row>
    <row r="743" spans="9:11" x14ac:dyDescent="0.2">
      <c r="I743" s="5"/>
      <c r="J743" s="5"/>
      <c r="K743" s="13"/>
    </row>
    <row r="744" spans="9:11" x14ac:dyDescent="0.2">
      <c r="I744" s="5"/>
      <c r="J744" s="5"/>
      <c r="K744" s="13"/>
    </row>
    <row r="745" spans="9:11" x14ac:dyDescent="0.2">
      <c r="I745" s="5"/>
      <c r="J745" s="5"/>
      <c r="K745" s="13"/>
    </row>
    <row r="746" spans="9:11" x14ac:dyDescent="0.2">
      <c r="I746" s="5"/>
      <c r="J746" s="5"/>
      <c r="K746" s="13"/>
    </row>
    <row r="747" spans="9:11" x14ac:dyDescent="0.2">
      <c r="I747" s="5"/>
      <c r="J747" s="5"/>
      <c r="K747" s="13"/>
    </row>
    <row r="748" spans="9:11" x14ac:dyDescent="0.2">
      <c r="I748" s="5"/>
      <c r="J748" s="5"/>
      <c r="K748" s="13"/>
    </row>
    <row r="749" spans="9:11" x14ac:dyDescent="0.2">
      <c r="I749" s="5"/>
      <c r="J749" s="5"/>
      <c r="K749" s="13"/>
    </row>
    <row r="750" spans="9:11" x14ac:dyDescent="0.2">
      <c r="I750" s="5"/>
      <c r="J750" s="5"/>
      <c r="K750" s="13"/>
    </row>
    <row r="751" spans="9:11" x14ac:dyDescent="0.2">
      <c r="I751" s="5"/>
      <c r="J751" s="5"/>
      <c r="K751" s="13"/>
    </row>
    <row r="752" spans="9:11" x14ac:dyDescent="0.2">
      <c r="I752" s="5"/>
      <c r="J752" s="5"/>
      <c r="K752" s="13"/>
    </row>
    <row r="753" spans="1:17" x14ac:dyDescent="0.2">
      <c r="I753" s="5"/>
      <c r="J753" s="5"/>
      <c r="K753" s="13"/>
    </row>
    <row r="754" spans="1:17" x14ac:dyDescent="0.2">
      <c r="I754" s="5"/>
      <c r="J754" s="5"/>
      <c r="K754" s="13"/>
    </row>
    <row r="755" spans="1:17" x14ac:dyDescent="0.2">
      <c r="I755" s="5"/>
      <c r="J755" s="5"/>
      <c r="K755" s="13"/>
    </row>
    <row r="756" spans="1:17" x14ac:dyDescent="0.2">
      <c r="I756" s="5"/>
      <c r="J756" s="5"/>
      <c r="K756" s="13"/>
    </row>
    <row r="757" spans="1:17" x14ac:dyDescent="0.2">
      <c r="I757" s="5"/>
      <c r="J757" s="5"/>
      <c r="K757" s="13"/>
    </row>
    <row r="758" spans="1:17" x14ac:dyDescent="0.2">
      <c r="I758" s="5"/>
      <c r="J758" s="5"/>
      <c r="K758" s="13"/>
    </row>
    <row r="759" spans="1:17" x14ac:dyDescent="0.2">
      <c r="A759">
        <f>COUNT(A668:A758)</f>
        <v>0</v>
      </c>
      <c r="B759">
        <f>COUNT(B668:B758)</f>
        <v>0</v>
      </c>
      <c r="C759">
        <f>COUNT(C668:C758)</f>
        <v>0</v>
      </c>
      <c r="F759" t="e">
        <f>AVERAGE(F668:F758)</f>
        <v>#DIV/0!</v>
      </c>
      <c r="G759" t="e">
        <f>AVERAGE(G668:G758)</f>
        <v>#DIV/0!</v>
      </c>
      <c r="H759" t="e">
        <f>AVERAGE(H668:H758)</f>
        <v>#DIV/0!</v>
      </c>
      <c r="I759" s="5">
        <f>SUM(I665:I758)</f>
        <v>-10</v>
      </c>
      <c r="J759" s="4">
        <f>SUM(J665:J758)</f>
        <v>0</v>
      </c>
      <c r="K759" s="13"/>
      <c r="P759" s="4">
        <f>SUM(Q668:Q677)</f>
        <v>193.20186866342925</v>
      </c>
      <c r="Q759" s="4">
        <f>(P759*0.096)-0.05</f>
        <v>18.497379391689208</v>
      </c>
    </row>
    <row r="760" spans="1:17" ht="18" x14ac:dyDescent="0.25">
      <c r="A760" s="3" t="s">
        <v>256</v>
      </c>
      <c r="C760" s="11" t="s">
        <v>257</v>
      </c>
      <c r="K760" s="13"/>
    </row>
    <row r="761" spans="1:17" x14ac:dyDescent="0.2">
      <c r="A761" t="s">
        <v>2</v>
      </c>
      <c r="D761" s="4">
        <v>260.5</v>
      </c>
      <c r="E761" t="s">
        <v>3</v>
      </c>
      <c r="F761" s="4">
        <f>(D761*0.096)-0.05</f>
        <v>24.957999999999998</v>
      </c>
      <c r="H761" s="4">
        <f>P859</f>
        <v>0</v>
      </c>
      <c r="K761" s="13"/>
    </row>
    <row r="762" spans="1:17" x14ac:dyDescent="0.2">
      <c r="A762" t="s">
        <v>4</v>
      </c>
      <c r="D762" s="4">
        <v>260.5</v>
      </c>
      <c r="E762" t="s">
        <v>5</v>
      </c>
      <c r="F762" s="4">
        <f>(D762*0.096)-0.05</f>
        <v>24.957999999999998</v>
      </c>
      <c r="K762" s="13"/>
    </row>
    <row r="763" spans="1:17" x14ac:dyDescent="0.2">
      <c r="A763" s="1" t="s">
        <v>9</v>
      </c>
      <c r="B763" s="1" t="s">
        <v>6</v>
      </c>
      <c r="C763" s="1" t="s">
        <v>7</v>
      </c>
      <c r="D763" s="1" t="s">
        <v>10</v>
      </c>
      <c r="E763" s="1" t="s">
        <v>11</v>
      </c>
      <c r="F763" s="1" t="s">
        <v>12</v>
      </c>
      <c r="G763" s="1" t="s">
        <v>13</v>
      </c>
      <c r="H763" s="1" t="s">
        <v>7</v>
      </c>
      <c r="I763" s="1" t="s">
        <v>14</v>
      </c>
      <c r="J763" s="1" t="s">
        <v>258</v>
      </c>
      <c r="K763" s="14" t="s">
        <v>125</v>
      </c>
      <c r="L763" s="14" t="s">
        <v>12</v>
      </c>
      <c r="M763" s="1" t="s">
        <v>13</v>
      </c>
      <c r="N763" s="1" t="s">
        <v>15</v>
      </c>
      <c r="O763" s="1" t="s">
        <v>16</v>
      </c>
      <c r="P763" s="1" t="s">
        <v>18</v>
      </c>
      <c r="Q763" s="1" t="s">
        <v>225</v>
      </c>
    </row>
    <row r="764" spans="1:17" x14ac:dyDescent="0.2">
      <c r="K764" s="13"/>
    </row>
    <row r="765" spans="1:17" x14ac:dyDescent="0.2">
      <c r="D765" s="2"/>
      <c r="E765" t="s">
        <v>20</v>
      </c>
      <c r="I765" s="5">
        <v>0</v>
      </c>
      <c r="J765" s="5"/>
      <c r="K765" s="14"/>
      <c r="L765" s="4"/>
    </row>
    <row r="766" spans="1:17" x14ac:dyDescent="0.2">
      <c r="E766" t="s">
        <v>21</v>
      </c>
      <c r="I766" s="5">
        <v>0</v>
      </c>
      <c r="J766" s="5"/>
      <c r="K766" s="13"/>
      <c r="L766" s="1"/>
    </row>
    <row r="767" spans="1:17" x14ac:dyDescent="0.2">
      <c r="E767" t="s">
        <v>22</v>
      </c>
      <c r="I767" s="5">
        <v>0</v>
      </c>
      <c r="J767" s="5"/>
      <c r="K767" s="13"/>
      <c r="L767" s="23"/>
      <c r="M767" s="24"/>
      <c r="N767" s="24"/>
      <c r="O767" s="24"/>
      <c r="P767" s="24"/>
      <c r="Q767" s="24"/>
    </row>
    <row r="768" spans="1:17" x14ac:dyDescent="0.2">
      <c r="D768" s="2" t="s">
        <v>259</v>
      </c>
      <c r="E768" s="24" t="s">
        <v>23</v>
      </c>
      <c r="F768" s="24"/>
      <c r="G768" s="24"/>
      <c r="H768" s="24"/>
      <c r="I768" s="5"/>
      <c r="J768" s="5"/>
      <c r="K768" s="13"/>
      <c r="L768" s="22">
        <v>107</v>
      </c>
      <c r="M768" s="24">
        <v>101</v>
      </c>
      <c r="N768" s="24">
        <v>68.900000000000006</v>
      </c>
      <c r="O768" s="24">
        <v>120</v>
      </c>
      <c r="P768" s="33">
        <f t="shared" ref="P768:P774" si="5">((M768-N768)*113/O768)</f>
        <v>30.227499999999996</v>
      </c>
      <c r="Q768" s="4"/>
    </row>
    <row r="769" spans="4:17" x14ac:dyDescent="0.2">
      <c r="D769" s="2" t="s">
        <v>270</v>
      </c>
      <c r="E769" s="24" t="s">
        <v>26</v>
      </c>
      <c r="F769" s="24"/>
      <c r="G769" s="24"/>
      <c r="H769" s="24"/>
      <c r="I769" s="5"/>
      <c r="J769" s="5"/>
      <c r="K769" s="13"/>
      <c r="L769" s="22">
        <v>109</v>
      </c>
      <c r="M769" s="24">
        <v>108</v>
      </c>
      <c r="N769" s="24">
        <v>70</v>
      </c>
      <c r="O769" s="24">
        <v>126</v>
      </c>
      <c r="P769" s="33">
        <f t="shared" si="5"/>
        <v>34.079365079365083</v>
      </c>
      <c r="Q769" s="4"/>
    </row>
    <row r="770" spans="4:17" x14ac:dyDescent="0.2">
      <c r="D770" s="2" t="s">
        <v>274</v>
      </c>
      <c r="E770" s="24" t="s">
        <v>24</v>
      </c>
      <c r="F770" s="24"/>
      <c r="G770" s="24"/>
      <c r="H770" s="24"/>
      <c r="I770" s="5"/>
      <c r="J770" s="5"/>
      <c r="K770" s="13"/>
      <c r="L770" s="22">
        <v>107</v>
      </c>
      <c r="M770" s="24">
        <v>104</v>
      </c>
      <c r="N770" s="24">
        <v>69.900000000000006</v>
      </c>
      <c r="O770" s="24">
        <v>120</v>
      </c>
      <c r="P770" s="33">
        <f t="shared" si="5"/>
        <v>32.110833333333325</v>
      </c>
      <c r="Q770" s="4"/>
    </row>
    <row r="771" spans="4:17" x14ac:dyDescent="0.2">
      <c r="D771" s="2" t="s">
        <v>275</v>
      </c>
      <c r="E771" s="24" t="s">
        <v>25</v>
      </c>
      <c r="F771" s="24"/>
      <c r="G771" s="24"/>
      <c r="H771" s="24"/>
      <c r="I771" s="5"/>
      <c r="J771" s="5"/>
      <c r="K771" s="13"/>
      <c r="L771" s="22">
        <v>109</v>
      </c>
      <c r="M771" s="24">
        <v>108</v>
      </c>
      <c r="N771" s="24">
        <v>71.599999999999994</v>
      </c>
      <c r="O771" s="24">
        <v>131</v>
      </c>
      <c r="P771" s="33">
        <f t="shared" si="5"/>
        <v>31.398473282442755</v>
      </c>
      <c r="Q771" s="4"/>
    </row>
    <row r="772" spans="4:17" x14ac:dyDescent="0.2">
      <c r="D772" s="2" t="s">
        <v>276</v>
      </c>
      <c r="E772" s="24" t="s">
        <v>23</v>
      </c>
      <c r="F772" s="24"/>
      <c r="G772" s="24"/>
      <c r="H772" s="24"/>
      <c r="I772" s="5"/>
      <c r="J772" s="5"/>
      <c r="K772" s="13"/>
      <c r="L772" s="22">
        <v>114</v>
      </c>
      <c r="M772" s="24">
        <v>110</v>
      </c>
      <c r="N772" s="24">
        <v>70.8</v>
      </c>
      <c r="O772" s="24">
        <v>125</v>
      </c>
      <c r="P772" s="33">
        <f t="shared" si="5"/>
        <v>35.436800000000005</v>
      </c>
      <c r="Q772" s="4"/>
    </row>
    <row r="773" spans="4:17" x14ac:dyDescent="0.2">
      <c r="D773" s="2" t="s">
        <v>278</v>
      </c>
      <c r="E773" s="24" t="s">
        <v>23</v>
      </c>
      <c r="F773" s="24"/>
      <c r="G773" s="24"/>
      <c r="H773" s="24"/>
      <c r="I773" s="5"/>
      <c r="J773" s="5"/>
      <c r="K773" s="13"/>
      <c r="L773" s="35">
        <v>95</v>
      </c>
      <c r="M773" s="24">
        <v>95</v>
      </c>
      <c r="N773" s="24">
        <v>70.8</v>
      </c>
      <c r="O773" s="24">
        <v>125</v>
      </c>
      <c r="P773" s="33">
        <f t="shared" si="5"/>
        <v>21.876800000000003</v>
      </c>
      <c r="Q773" s="4"/>
    </row>
    <row r="774" spans="4:17" x14ac:dyDescent="0.2">
      <c r="D774" s="23" t="s">
        <v>287</v>
      </c>
      <c r="E774" s="24" t="s">
        <v>23</v>
      </c>
      <c r="F774" s="24"/>
      <c r="G774" s="24"/>
      <c r="H774" s="24"/>
      <c r="I774" s="5"/>
      <c r="J774" s="5"/>
      <c r="K774" s="13"/>
      <c r="L774" s="36">
        <v>99</v>
      </c>
      <c r="M774" s="24">
        <v>99</v>
      </c>
      <c r="N774" s="24">
        <v>68.900000000000006</v>
      </c>
      <c r="O774" s="24">
        <v>120</v>
      </c>
      <c r="P774" s="33">
        <f t="shared" si="5"/>
        <v>28.344166666666659</v>
      </c>
      <c r="Q774" s="4"/>
    </row>
    <row r="775" spans="4:17" x14ac:dyDescent="0.2">
      <c r="D775" s="23"/>
      <c r="E775" s="24"/>
      <c r="F775" s="24"/>
      <c r="G775" s="24"/>
      <c r="H775" s="24"/>
      <c r="I775" s="5"/>
      <c r="J775" s="5"/>
      <c r="K775" s="13"/>
      <c r="L775" s="36"/>
      <c r="M775" s="24"/>
      <c r="N775" s="24"/>
      <c r="O775" s="24"/>
      <c r="P775" s="33"/>
      <c r="Q775" s="4"/>
    </row>
    <row r="776" spans="4:17" x14ac:dyDescent="0.2">
      <c r="D776" s="23"/>
      <c r="E776" s="24"/>
      <c r="F776" s="24"/>
      <c r="G776" s="24"/>
      <c r="H776" s="24"/>
      <c r="I776" s="5"/>
      <c r="J776" s="5"/>
      <c r="K776" s="13"/>
      <c r="L776" s="36"/>
      <c r="M776" s="24"/>
      <c r="N776" s="24"/>
      <c r="O776" s="24"/>
      <c r="P776" s="33"/>
      <c r="Q776" s="4"/>
    </row>
    <row r="777" spans="4:17" x14ac:dyDescent="0.2">
      <c r="D777" s="23"/>
      <c r="E777" s="24"/>
      <c r="F777" s="24"/>
      <c r="G777" s="24"/>
      <c r="H777" s="24"/>
      <c r="I777" s="5"/>
      <c r="J777" s="5"/>
      <c r="K777" s="13"/>
      <c r="L777" s="18"/>
      <c r="M777" s="24"/>
      <c r="N777" s="24"/>
      <c r="O777" s="24"/>
      <c r="P777" s="33"/>
      <c r="Q777" s="4"/>
    </row>
    <row r="778" spans="4:17" x14ac:dyDescent="0.2">
      <c r="D778" s="23"/>
      <c r="E778" s="24"/>
      <c r="F778" s="24"/>
      <c r="G778" s="24"/>
      <c r="H778" s="24"/>
      <c r="I778" s="5"/>
      <c r="J778" s="5"/>
      <c r="K778" s="13"/>
      <c r="L778" s="18"/>
      <c r="M778" s="24"/>
      <c r="N778" s="24"/>
      <c r="O778" s="24"/>
      <c r="P778" s="33"/>
      <c r="Q778" s="4"/>
    </row>
    <row r="779" spans="4:17" x14ac:dyDescent="0.2">
      <c r="D779" s="23"/>
      <c r="E779" s="24"/>
      <c r="F779" s="24"/>
      <c r="G779" s="24"/>
      <c r="H779" s="24"/>
      <c r="I779" s="5"/>
      <c r="J779" s="5"/>
      <c r="K779" s="13"/>
      <c r="L779" s="18"/>
      <c r="M779" s="24"/>
      <c r="N779" s="24"/>
      <c r="O779" s="24"/>
      <c r="P779" s="33"/>
      <c r="Q779" s="4"/>
    </row>
    <row r="780" spans="4:17" x14ac:dyDescent="0.2">
      <c r="D780" s="23"/>
      <c r="E780" s="24"/>
      <c r="F780" s="24"/>
      <c r="G780" s="24"/>
      <c r="H780" s="24"/>
      <c r="I780" s="5"/>
      <c r="J780" s="5"/>
      <c r="K780" s="13"/>
      <c r="L780" s="18"/>
      <c r="M780" s="24"/>
      <c r="N780" s="24"/>
      <c r="O780" s="24"/>
      <c r="P780" s="33"/>
      <c r="Q780" s="4"/>
    </row>
    <row r="781" spans="4:17" x14ac:dyDescent="0.2">
      <c r="D781" s="23"/>
      <c r="E781" s="24"/>
      <c r="F781" s="24"/>
      <c r="G781" s="24"/>
      <c r="H781" s="24"/>
      <c r="I781" s="5"/>
      <c r="J781" s="5"/>
      <c r="K781" s="13"/>
      <c r="L781" s="18"/>
      <c r="M781" s="24"/>
      <c r="N781" s="24"/>
      <c r="O781" s="24"/>
      <c r="P781" s="33"/>
      <c r="Q781" s="4"/>
    </row>
    <row r="782" spans="4:17" x14ac:dyDescent="0.2">
      <c r="D782" s="23"/>
      <c r="E782" s="24"/>
      <c r="F782" s="24"/>
      <c r="G782" s="24"/>
      <c r="H782" s="24"/>
      <c r="I782" s="5"/>
      <c r="J782" s="5"/>
      <c r="K782" s="13"/>
      <c r="L782" s="18"/>
      <c r="M782" s="24"/>
      <c r="N782" s="24"/>
      <c r="O782" s="24"/>
      <c r="P782" s="33"/>
      <c r="Q782" s="4"/>
    </row>
    <row r="783" spans="4:17" x14ac:dyDescent="0.2">
      <c r="D783" s="23"/>
      <c r="E783" s="24"/>
      <c r="F783" s="24"/>
      <c r="G783" s="24"/>
      <c r="H783" s="24"/>
      <c r="I783" s="5"/>
      <c r="J783" s="5"/>
      <c r="K783" s="13"/>
      <c r="L783" s="18"/>
      <c r="M783" s="24"/>
      <c r="N783" s="24"/>
      <c r="O783" s="24"/>
      <c r="P783" s="33"/>
      <c r="Q783" s="4"/>
    </row>
    <row r="784" spans="4:17" x14ac:dyDescent="0.2">
      <c r="D784" s="23"/>
      <c r="E784" s="24"/>
      <c r="F784" s="24"/>
      <c r="G784" s="24"/>
      <c r="H784" s="24"/>
      <c r="I784" s="5"/>
      <c r="J784" s="5"/>
      <c r="K784" s="13"/>
      <c r="L784" s="18"/>
      <c r="M784" s="24"/>
      <c r="N784" s="24"/>
      <c r="O784" s="24"/>
      <c r="P784" s="33"/>
      <c r="Q784" s="4"/>
    </row>
    <row r="785" spans="4:17" x14ac:dyDescent="0.2">
      <c r="D785" s="23"/>
      <c r="E785" s="24"/>
      <c r="F785" s="24"/>
      <c r="G785" s="24"/>
      <c r="H785" s="24"/>
      <c r="I785" s="5"/>
      <c r="J785" s="5"/>
      <c r="K785" s="13"/>
      <c r="L785" s="18"/>
      <c r="M785" s="24"/>
      <c r="N785" s="24"/>
      <c r="O785" s="24"/>
      <c r="P785" s="33"/>
      <c r="Q785" s="4"/>
    </row>
    <row r="786" spans="4:17" x14ac:dyDescent="0.2">
      <c r="D786" s="23"/>
      <c r="E786" s="24"/>
      <c r="F786" s="24"/>
      <c r="G786" s="24"/>
      <c r="H786" s="24"/>
      <c r="I786" s="5"/>
      <c r="J786" s="5"/>
      <c r="K786" s="13"/>
      <c r="L786" s="18"/>
      <c r="M786" s="24"/>
      <c r="N786" s="24"/>
      <c r="O786" s="24"/>
      <c r="P786" s="33"/>
      <c r="Q786" s="4"/>
    </row>
    <row r="787" spans="4:17" x14ac:dyDescent="0.2">
      <c r="D787" s="23"/>
      <c r="E787" s="24"/>
      <c r="F787" s="24"/>
      <c r="G787" s="24"/>
      <c r="H787" s="24"/>
      <c r="I787" s="5"/>
      <c r="J787" s="5"/>
      <c r="K787" s="13"/>
      <c r="L787" s="18"/>
      <c r="M787" s="24"/>
      <c r="N787" s="24"/>
      <c r="O787" s="24"/>
      <c r="P787" s="33"/>
      <c r="Q787" s="4"/>
    </row>
    <row r="788" spans="4:17" x14ac:dyDescent="0.2">
      <c r="D788" s="23"/>
      <c r="E788" s="24"/>
      <c r="F788" s="24"/>
      <c r="G788" s="24"/>
      <c r="H788" s="24"/>
      <c r="I788" s="5"/>
      <c r="J788" s="5"/>
      <c r="K788" s="13"/>
      <c r="L788" s="24"/>
      <c r="M788" s="24"/>
      <c r="N788" s="24"/>
      <c r="O788" s="24"/>
      <c r="P788" s="4"/>
      <c r="Q788" s="4"/>
    </row>
    <row r="789" spans="4:17" x14ac:dyDescent="0.2">
      <c r="D789" s="23"/>
      <c r="E789" s="24"/>
      <c r="F789" s="24"/>
      <c r="G789" s="24"/>
      <c r="H789" s="24"/>
      <c r="I789" s="5"/>
      <c r="J789" s="5"/>
      <c r="K789" s="13"/>
      <c r="L789" s="24"/>
      <c r="M789" s="24"/>
      <c r="N789" s="24"/>
      <c r="O789" s="24"/>
      <c r="P789" s="4"/>
      <c r="Q789" s="4"/>
    </row>
    <row r="790" spans="4:17" x14ac:dyDescent="0.2">
      <c r="D790" s="23"/>
      <c r="E790" s="24"/>
      <c r="F790" s="24"/>
      <c r="G790" s="24"/>
      <c r="H790" s="24"/>
      <c r="I790" s="5"/>
      <c r="J790" s="5"/>
      <c r="K790" s="13"/>
      <c r="L790" s="22"/>
      <c r="M790" s="24"/>
      <c r="N790" s="24"/>
      <c r="O790" s="24"/>
      <c r="P790" s="33"/>
      <c r="Q790" s="24"/>
    </row>
    <row r="791" spans="4:17" x14ac:dyDescent="0.2">
      <c r="D791" s="23"/>
      <c r="E791" s="24"/>
      <c r="F791" s="24"/>
      <c r="G791" s="24"/>
      <c r="H791" s="24"/>
      <c r="I791" s="5"/>
      <c r="J791" s="5"/>
      <c r="K791" s="13"/>
      <c r="L791" s="22"/>
      <c r="M791" s="24"/>
      <c r="N791" s="24"/>
      <c r="O791" s="24"/>
      <c r="P791" s="33"/>
      <c r="Q791" s="24"/>
    </row>
    <row r="792" spans="4:17" x14ac:dyDescent="0.2">
      <c r="D792" s="23"/>
      <c r="E792" s="24"/>
      <c r="F792" s="24"/>
      <c r="G792" s="24"/>
      <c r="H792" s="24"/>
      <c r="I792" s="5"/>
      <c r="J792" s="5"/>
      <c r="K792" s="13"/>
      <c r="L792" s="22"/>
      <c r="M792" s="24"/>
      <c r="N792" s="24"/>
      <c r="O792" s="24"/>
      <c r="P792" s="33"/>
      <c r="Q792" s="24"/>
    </row>
    <row r="793" spans="4:17" x14ac:dyDescent="0.2">
      <c r="D793" s="23"/>
      <c r="E793" s="24"/>
      <c r="F793" s="24"/>
      <c r="G793" s="24"/>
      <c r="H793" s="24"/>
      <c r="I793" s="5"/>
      <c r="J793" s="5"/>
      <c r="K793" s="13"/>
      <c r="L793" s="24"/>
      <c r="M793" s="24"/>
      <c r="N793" s="24"/>
      <c r="O793" s="24"/>
      <c r="P793" s="33"/>
      <c r="Q793" s="24"/>
    </row>
    <row r="794" spans="4:17" x14ac:dyDescent="0.2">
      <c r="D794" s="23"/>
      <c r="E794" s="24"/>
      <c r="F794" s="24"/>
      <c r="G794" s="24"/>
      <c r="H794" s="24"/>
      <c r="I794" s="5"/>
      <c r="J794" s="5"/>
      <c r="K794" s="13"/>
      <c r="L794" s="22"/>
      <c r="M794" s="24"/>
      <c r="N794" s="24"/>
      <c r="O794" s="24"/>
      <c r="P794" s="33"/>
      <c r="Q794" s="24"/>
    </row>
    <row r="795" spans="4:17" x14ac:dyDescent="0.2">
      <c r="D795" s="23"/>
      <c r="E795" s="24"/>
      <c r="F795" s="24"/>
      <c r="G795" s="24"/>
      <c r="H795" s="24"/>
      <c r="I795" s="5"/>
      <c r="J795" s="5"/>
      <c r="K795" s="13"/>
      <c r="L795" s="22"/>
      <c r="M795" s="24"/>
      <c r="N795" s="24"/>
      <c r="O795" s="24"/>
      <c r="P795" s="33"/>
      <c r="Q795" s="24"/>
    </row>
    <row r="796" spans="4:17" x14ac:dyDescent="0.2">
      <c r="D796" s="23"/>
      <c r="E796" s="24"/>
      <c r="F796" s="24"/>
      <c r="G796" s="24"/>
      <c r="H796" s="24"/>
      <c r="I796" s="5"/>
      <c r="J796" s="5"/>
      <c r="K796" s="13"/>
      <c r="L796" s="22"/>
      <c r="M796" s="24"/>
      <c r="N796" s="24"/>
      <c r="O796" s="24"/>
      <c r="P796" s="33"/>
      <c r="Q796" s="24"/>
    </row>
    <row r="797" spans="4:17" x14ac:dyDescent="0.2">
      <c r="D797" s="23"/>
      <c r="E797" s="24"/>
      <c r="F797" s="24"/>
      <c r="G797" s="24"/>
      <c r="H797" s="24"/>
      <c r="I797" s="5"/>
      <c r="J797" s="5"/>
      <c r="K797" s="13"/>
      <c r="L797" s="22"/>
      <c r="M797" s="24"/>
      <c r="N797" s="24"/>
      <c r="O797" s="24"/>
      <c r="P797" s="33"/>
      <c r="Q797" s="24"/>
    </row>
    <row r="798" spans="4:17" x14ac:dyDescent="0.2">
      <c r="D798" s="23"/>
      <c r="E798" s="24"/>
      <c r="F798" s="24"/>
      <c r="G798" s="24"/>
      <c r="H798" s="24"/>
      <c r="I798" s="5"/>
      <c r="J798" s="5"/>
      <c r="K798" s="13"/>
      <c r="L798" s="22"/>
      <c r="M798" s="24"/>
      <c r="N798" s="24"/>
      <c r="O798" s="24"/>
      <c r="P798" s="33"/>
      <c r="Q798" s="24"/>
    </row>
    <row r="799" spans="4:17" x14ac:dyDescent="0.2">
      <c r="D799" s="23"/>
      <c r="E799" s="24"/>
      <c r="F799" s="24"/>
      <c r="G799" s="24"/>
      <c r="H799" s="24"/>
      <c r="I799" s="5"/>
      <c r="J799" s="5"/>
      <c r="K799" s="13"/>
      <c r="L799" s="22"/>
      <c r="M799" s="24"/>
      <c r="N799" s="24"/>
      <c r="O799" s="24"/>
      <c r="P799" s="33"/>
      <c r="Q799" s="24"/>
    </row>
    <row r="800" spans="4:17" x14ac:dyDescent="0.2">
      <c r="D800" s="23"/>
      <c r="E800" s="24"/>
      <c r="F800" s="24"/>
      <c r="G800" s="24"/>
      <c r="H800" s="24"/>
      <c r="I800" s="5"/>
      <c r="J800" s="5"/>
      <c r="K800" s="13"/>
      <c r="L800" s="22"/>
      <c r="M800" s="24"/>
      <c r="N800" s="24"/>
      <c r="O800" s="24"/>
      <c r="P800" s="33"/>
      <c r="Q800" s="24"/>
    </row>
    <row r="801" spans="4:17" x14ac:dyDescent="0.2">
      <c r="D801" s="23"/>
      <c r="E801" s="24"/>
      <c r="F801" s="24"/>
      <c r="G801" s="24"/>
      <c r="H801" s="24"/>
      <c r="I801" s="5"/>
      <c r="J801" s="5"/>
      <c r="K801" s="13"/>
      <c r="L801" s="22"/>
      <c r="M801" s="24"/>
      <c r="N801" s="24"/>
      <c r="O801" s="24"/>
      <c r="P801" s="33"/>
      <c r="Q801" s="24"/>
    </row>
    <row r="802" spans="4:17" x14ac:dyDescent="0.2">
      <c r="D802" s="23"/>
      <c r="E802" s="24"/>
      <c r="F802" s="24"/>
      <c r="G802" s="24"/>
      <c r="H802" s="24"/>
      <c r="I802" s="5"/>
      <c r="J802" s="5"/>
      <c r="K802" s="13"/>
      <c r="L802" s="22"/>
      <c r="M802" s="24"/>
      <c r="N802" s="24"/>
      <c r="O802" s="24"/>
      <c r="P802" s="33"/>
      <c r="Q802" s="24"/>
    </row>
    <row r="803" spans="4:17" x14ac:dyDescent="0.2">
      <c r="D803" s="23"/>
      <c r="E803" s="24"/>
      <c r="F803" s="24"/>
      <c r="G803" s="24"/>
      <c r="H803" s="24"/>
      <c r="I803" s="5"/>
      <c r="J803" s="5"/>
      <c r="K803" s="13"/>
      <c r="L803" s="35"/>
      <c r="M803" s="24"/>
      <c r="N803" s="24"/>
      <c r="O803" s="24"/>
      <c r="P803" s="33"/>
      <c r="Q803" s="24"/>
    </row>
    <row r="804" spans="4:17" x14ac:dyDescent="0.2">
      <c r="D804" s="23"/>
      <c r="E804" s="24"/>
      <c r="F804" s="24"/>
      <c r="G804" s="24"/>
      <c r="H804" s="24"/>
      <c r="I804" s="5"/>
      <c r="J804" s="5"/>
      <c r="K804" s="13"/>
      <c r="L804" s="36"/>
      <c r="M804" s="24"/>
      <c r="N804" s="24"/>
      <c r="O804" s="24"/>
      <c r="P804" s="33"/>
      <c r="Q804" s="24"/>
    </row>
    <row r="805" spans="4:17" x14ac:dyDescent="0.2">
      <c r="D805" s="23"/>
      <c r="E805" s="24"/>
      <c r="F805" s="24"/>
      <c r="G805" s="24"/>
      <c r="H805" s="24"/>
      <c r="I805" s="5"/>
      <c r="J805" s="5"/>
      <c r="K805" s="13"/>
      <c r="L805" s="36"/>
      <c r="M805" s="24"/>
      <c r="N805" s="24"/>
      <c r="O805" s="24"/>
      <c r="P805" s="33"/>
      <c r="Q805" s="24"/>
    </row>
    <row r="806" spans="4:17" x14ac:dyDescent="0.2">
      <c r="D806" s="23"/>
      <c r="E806" s="24"/>
      <c r="F806" s="24"/>
      <c r="G806" s="24"/>
      <c r="H806" s="24"/>
      <c r="I806" s="5"/>
      <c r="J806" s="5"/>
      <c r="K806" s="13"/>
      <c r="L806" s="36"/>
      <c r="M806" s="24"/>
      <c r="N806" s="24"/>
      <c r="O806" s="24"/>
      <c r="P806" s="33"/>
      <c r="Q806" s="24"/>
    </row>
    <row r="807" spans="4:17" x14ac:dyDescent="0.2">
      <c r="D807" s="23"/>
      <c r="E807" s="24"/>
      <c r="F807" s="24"/>
      <c r="G807" s="24"/>
      <c r="H807" s="24"/>
      <c r="I807" s="5"/>
      <c r="J807" s="5"/>
      <c r="K807" s="13"/>
      <c r="L807" s="18"/>
      <c r="M807" s="24"/>
      <c r="N807" s="24"/>
      <c r="O807" s="24"/>
      <c r="P807" s="33"/>
    </row>
    <row r="808" spans="4:17" x14ac:dyDescent="0.2">
      <c r="D808" s="23"/>
      <c r="E808" s="24"/>
      <c r="F808" s="24"/>
      <c r="G808" s="24"/>
      <c r="H808" s="24"/>
      <c r="I808" s="5"/>
      <c r="J808" s="5"/>
      <c r="K808" s="13"/>
      <c r="L808" s="18"/>
      <c r="M808" s="24"/>
      <c r="N808" s="24"/>
      <c r="O808" s="24"/>
      <c r="P808" s="33"/>
    </row>
    <row r="809" spans="4:17" x14ac:dyDescent="0.2">
      <c r="D809" s="23"/>
      <c r="E809" s="24"/>
      <c r="F809" s="24"/>
      <c r="G809" s="24"/>
      <c r="H809" s="24"/>
      <c r="I809" s="5"/>
      <c r="J809" s="5"/>
      <c r="K809" s="13"/>
      <c r="L809" s="18"/>
      <c r="M809" s="24"/>
      <c r="N809" s="24"/>
      <c r="O809" s="24"/>
      <c r="P809" s="33"/>
    </row>
    <row r="810" spans="4:17" x14ac:dyDescent="0.2">
      <c r="D810" s="23"/>
      <c r="E810" s="24"/>
      <c r="F810" s="24"/>
      <c r="G810" s="24"/>
      <c r="H810" s="24"/>
      <c r="I810" s="5"/>
      <c r="J810" s="5"/>
      <c r="K810" s="13"/>
      <c r="L810" s="18"/>
      <c r="M810" s="24"/>
      <c r="N810" s="24"/>
      <c r="O810" s="24"/>
      <c r="P810" s="33"/>
    </row>
    <row r="811" spans="4:17" x14ac:dyDescent="0.2">
      <c r="D811" s="23"/>
      <c r="E811" s="24"/>
      <c r="F811" s="24"/>
      <c r="G811" s="24"/>
      <c r="H811" s="24"/>
      <c r="I811" s="5"/>
      <c r="J811" s="5"/>
      <c r="K811" s="13"/>
      <c r="L811" s="18"/>
      <c r="M811" s="24"/>
      <c r="N811" s="24"/>
      <c r="O811" s="24"/>
      <c r="P811" s="33"/>
    </row>
    <row r="812" spans="4:17" x14ac:dyDescent="0.2">
      <c r="D812" s="23"/>
      <c r="E812" s="24"/>
      <c r="F812" s="24"/>
      <c r="G812" s="24"/>
      <c r="H812" s="24"/>
      <c r="I812" s="5"/>
      <c r="J812" s="5"/>
      <c r="K812" s="13"/>
      <c r="L812" s="18"/>
      <c r="M812" s="24"/>
      <c r="N812" s="24"/>
      <c r="O812" s="24"/>
      <c r="P812" s="33"/>
    </row>
    <row r="813" spans="4:17" x14ac:dyDescent="0.2">
      <c r="D813" s="23"/>
      <c r="E813" s="24"/>
      <c r="F813" s="24"/>
      <c r="G813" s="24"/>
      <c r="H813" s="24"/>
      <c r="I813" s="5"/>
      <c r="J813" s="5"/>
      <c r="K813" s="13"/>
      <c r="L813" s="18"/>
      <c r="M813" s="24"/>
      <c r="N813" s="24"/>
      <c r="O813" s="24"/>
      <c r="P813" s="33"/>
    </row>
    <row r="814" spans="4:17" x14ac:dyDescent="0.2">
      <c r="D814" s="23"/>
      <c r="E814" s="24"/>
      <c r="F814" s="24"/>
      <c r="G814" s="24"/>
      <c r="H814" s="24"/>
      <c r="I814" s="5"/>
      <c r="J814" s="5"/>
      <c r="K814" s="13"/>
      <c r="L814" s="18"/>
      <c r="M814" s="24"/>
      <c r="N814" s="24"/>
      <c r="O814" s="24"/>
      <c r="P814" s="33"/>
    </row>
    <row r="815" spans="4:17" x14ac:dyDescent="0.2">
      <c r="D815" s="23"/>
      <c r="E815" s="24"/>
      <c r="F815" s="24"/>
      <c r="G815" s="24"/>
      <c r="H815" s="24"/>
      <c r="I815" s="5"/>
      <c r="J815" s="5"/>
      <c r="K815" s="13"/>
      <c r="L815" s="18"/>
      <c r="M815" s="24"/>
      <c r="N815" s="24"/>
      <c r="O815" s="24"/>
      <c r="P815" s="33"/>
    </row>
    <row r="816" spans="4:17" x14ac:dyDescent="0.2">
      <c r="D816" s="23"/>
      <c r="E816" s="24"/>
      <c r="F816" s="24"/>
      <c r="G816" s="24"/>
      <c r="H816" s="24"/>
      <c r="I816" s="5"/>
      <c r="J816" s="5"/>
      <c r="K816" s="13"/>
      <c r="L816" s="18"/>
      <c r="M816" s="24"/>
      <c r="N816" s="24"/>
      <c r="O816" s="24"/>
      <c r="P816" s="33"/>
    </row>
    <row r="817" spans="4:16" x14ac:dyDescent="0.2">
      <c r="D817" s="23"/>
      <c r="E817" s="24"/>
      <c r="F817" s="24"/>
      <c r="G817" s="24"/>
      <c r="H817" s="24"/>
      <c r="I817" s="5"/>
      <c r="J817" s="5"/>
      <c r="K817" s="13"/>
      <c r="L817" s="18"/>
      <c r="M817" s="24"/>
      <c r="N817" s="24"/>
      <c r="O817" s="24"/>
      <c r="P817" s="33"/>
    </row>
    <row r="818" spans="4:16" x14ac:dyDescent="0.2">
      <c r="D818" s="23"/>
      <c r="E818" s="24"/>
      <c r="F818" s="24"/>
      <c r="G818" s="24"/>
      <c r="I818" s="5"/>
      <c r="J818" s="5"/>
      <c r="K818" s="13"/>
    </row>
    <row r="819" spans="4:16" x14ac:dyDescent="0.2">
      <c r="I819" s="5"/>
      <c r="J819" s="5"/>
      <c r="K819" s="13"/>
    </row>
    <row r="820" spans="4:16" x14ac:dyDescent="0.2">
      <c r="I820" s="5"/>
      <c r="J820" s="5"/>
      <c r="K820" s="13"/>
    </row>
    <row r="821" spans="4:16" x14ac:dyDescent="0.2">
      <c r="I821" s="5"/>
      <c r="J821" s="5"/>
      <c r="K821" s="13"/>
    </row>
    <row r="822" spans="4:16" x14ac:dyDescent="0.2">
      <c r="I822" s="5"/>
      <c r="J822" s="5"/>
      <c r="K822" s="13"/>
    </row>
    <row r="823" spans="4:16" x14ac:dyDescent="0.2">
      <c r="I823" s="5"/>
      <c r="J823" s="5"/>
      <c r="K823" s="13"/>
    </row>
    <row r="824" spans="4:16" x14ac:dyDescent="0.2">
      <c r="I824" s="5"/>
      <c r="J824" s="5"/>
      <c r="K824" s="13"/>
    </row>
    <row r="825" spans="4:16" x14ac:dyDescent="0.2">
      <c r="I825" s="5"/>
      <c r="J825" s="5"/>
      <c r="K825" s="13"/>
    </row>
    <row r="826" spans="4:16" x14ac:dyDescent="0.2">
      <c r="I826" s="5"/>
      <c r="J826" s="5"/>
      <c r="K826" s="13"/>
    </row>
    <row r="827" spans="4:16" x14ac:dyDescent="0.2">
      <c r="I827" s="5"/>
      <c r="J827" s="5"/>
      <c r="K827" s="13"/>
    </row>
    <row r="828" spans="4:16" x14ac:dyDescent="0.2">
      <c r="I828" s="5"/>
      <c r="J828" s="5"/>
      <c r="K828" s="13"/>
    </row>
    <row r="829" spans="4:16" x14ac:dyDescent="0.2">
      <c r="I829" s="5"/>
      <c r="J829" s="5"/>
      <c r="K829" s="13"/>
    </row>
    <row r="830" spans="4:16" x14ac:dyDescent="0.2">
      <c r="I830" s="5"/>
      <c r="J830" s="5"/>
      <c r="K830" s="13"/>
    </row>
    <row r="831" spans="4:16" x14ac:dyDescent="0.2">
      <c r="I831" s="5"/>
      <c r="J831" s="5"/>
      <c r="K831" s="13"/>
    </row>
    <row r="832" spans="4:16" x14ac:dyDescent="0.2">
      <c r="I832" s="5"/>
      <c r="J832" s="5"/>
      <c r="K832" s="13"/>
    </row>
    <row r="833" spans="9:11" x14ac:dyDescent="0.2">
      <c r="I833" s="5"/>
      <c r="J833" s="5"/>
      <c r="K833" s="13"/>
    </row>
    <row r="834" spans="9:11" x14ac:dyDescent="0.2">
      <c r="I834" s="5"/>
      <c r="J834" s="5"/>
      <c r="K834" s="13"/>
    </row>
    <row r="835" spans="9:11" x14ac:dyDescent="0.2">
      <c r="I835" s="5"/>
      <c r="J835" s="5"/>
      <c r="K835" s="13"/>
    </row>
    <row r="836" spans="9:11" x14ac:dyDescent="0.2">
      <c r="I836" s="5"/>
      <c r="J836" s="5"/>
      <c r="K836" s="13"/>
    </row>
    <row r="837" spans="9:11" x14ac:dyDescent="0.2">
      <c r="I837" s="5"/>
      <c r="J837" s="5"/>
      <c r="K837" s="13"/>
    </row>
    <row r="838" spans="9:11" x14ac:dyDescent="0.2">
      <c r="I838" s="5"/>
      <c r="J838" s="5"/>
      <c r="K838" s="13"/>
    </row>
    <row r="839" spans="9:11" x14ac:dyDescent="0.2">
      <c r="I839" s="5"/>
      <c r="J839" s="5"/>
      <c r="K839" s="13"/>
    </row>
    <row r="840" spans="9:11" x14ac:dyDescent="0.2">
      <c r="I840" s="5"/>
      <c r="J840" s="5"/>
      <c r="K840" s="13"/>
    </row>
    <row r="841" spans="9:11" x14ac:dyDescent="0.2">
      <c r="I841" s="5"/>
      <c r="J841" s="5"/>
      <c r="K841" s="13"/>
    </row>
    <row r="842" spans="9:11" x14ac:dyDescent="0.2">
      <c r="I842" s="5"/>
      <c r="J842" s="5"/>
      <c r="K842" s="13"/>
    </row>
    <row r="843" spans="9:11" x14ac:dyDescent="0.2">
      <c r="I843" s="5"/>
      <c r="J843" s="5"/>
      <c r="K843" s="13"/>
    </row>
    <row r="844" spans="9:11" x14ac:dyDescent="0.2">
      <c r="I844" s="5"/>
      <c r="J844" s="5"/>
      <c r="K844" s="13"/>
    </row>
    <row r="845" spans="9:11" x14ac:dyDescent="0.2">
      <c r="I845" s="5"/>
      <c r="J845" s="5"/>
      <c r="K845" s="13"/>
    </row>
    <row r="846" spans="9:11" x14ac:dyDescent="0.2">
      <c r="I846" s="5"/>
      <c r="J846" s="5"/>
      <c r="K846" s="13"/>
    </row>
    <row r="847" spans="9:11" x14ac:dyDescent="0.2">
      <c r="I847" s="5"/>
      <c r="J847" s="5"/>
      <c r="K847" s="13"/>
    </row>
    <row r="848" spans="9:11" x14ac:dyDescent="0.2">
      <c r="I848" s="5"/>
      <c r="J848" s="5"/>
      <c r="K848" s="13"/>
    </row>
    <row r="849" spans="1:17" x14ac:dyDescent="0.2">
      <c r="I849" s="5"/>
      <c r="J849" s="5"/>
      <c r="K849" s="13"/>
    </row>
    <row r="850" spans="1:17" x14ac:dyDescent="0.2">
      <c r="I850" s="5"/>
      <c r="J850" s="5"/>
      <c r="K850" s="13"/>
    </row>
    <row r="851" spans="1:17" x14ac:dyDescent="0.2">
      <c r="I851" s="5"/>
      <c r="J851" s="5"/>
      <c r="K851" s="13"/>
    </row>
    <row r="852" spans="1:17" x14ac:dyDescent="0.2">
      <c r="I852" s="5"/>
      <c r="J852" s="5"/>
      <c r="K852" s="13"/>
    </row>
    <row r="853" spans="1:17" x14ac:dyDescent="0.2">
      <c r="I853" s="5"/>
      <c r="J853" s="5"/>
      <c r="K853" s="13"/>
    </row>
    <row r="854" spans="1:17" x14ac:dyDescent="0.2">
      <c r="I854" s="5"/>
      <c r="J854" s="5"/>
      <c r="K854" s="13"/>
    </row>
    <row r="855" spans="1:17" x14ac:dyDescent="0.2">
      <c r="I855" s="5"/>
      <c r="J855" s="5"/>
      <c r="K855" s="13"/>
    </row>
    <row r="856" spans="1:17" x14ac:dyDescent="0.2">
      <c r="I856" s="5"/>
      <c r="J856" s="5"/>
      <c r="K856" s="13"/>
    </row>
    <row r="857" spans="1:17" x14ac:dyDescent="0.2">
      <c r="I857" s="5"/>
      <c r="J857" s="5"/>
      <c r="K857" s="13"/>
      <c r="P857" s="4"/>
      <c r="Q857" s="4"/>
    </row>
    <row r="858" spans="1:17" x14ac:dyDescent="0.2">
      <c r="I858" s="5"/>
      <c r="J858" s="5"/>
      <c r="K858" s="13"/>
    </row>
    <row r="859" spans="1:17" x14ac:dyDescent="0.2">
      <c r="A859">
        <f>COUNT(A768:A858)</f>
        <v>0</v>
      </c>
      <c r="B859">
        <f>COUNT(B768:B858)</f>
        <v>0</v>
      </c>
      <c r="C859">
        <f>COUNT(C768:C858)</f>
        <v>0</v>
      </c>
      <c r="F859" t="e">
        <f>AVERAGE(F768:F858)</f>
        <v>#DIV/0!</v>
      </c>
      <c r="G859" t="e">
        <f>AVERAGE(G768:G858)</f>
        <v>#DIV/0!</v>
      </c>
      <c r="H859" t="e">
        <f>AVERAGE(H768:H858)</f>
        <v>#DIV/0!</v>
      </c>
      <c r="I859" s="5">
        <f>SUM(I765:I858)</f>
        <v>0</v>
      </c>
      <c r="J859" s="4">
        <f>SUM(J765:J858)</f>
        <v>0</v>
      </c>
      <c r="K859" s="13"/>
      <c r="P859" s="4">
        <f>SUM(Q768:Q777)</f>
        <v>0</v>
      </c>
      <c r="Q859" s="4">
        <f>(P859*0.096)-0.05</f>
        <v>-0.05</v>
      </c>
    </row>
    <row r="860" spans="1:17" ht="18" x14ac:dyDescent="0.25">
      <c r="A860" s="3" t="s">
        <v>199</v>
      </c>
      <c r="C860" s="12" t="s">
        <v>200</v>
      </c>
      <c r="K860" s="13"/>
    </row>
    <row r="861" spans="1:17" x14ac:dyDescent="0.2">
      <c r="A861" t="s">
        <v>2</v>
      </c>
      <c r="D861" s="4">
        <v>229.4</v>
      </c>
      <c r="E861" t="s">
        <v>3</v>
      </c>
      <c r="F861" s="4">
        <f>(D861*0.096)-0.05</f>
        <v>21.9724</v>
      </c>
      <c r="H861" s="4">
        <f>P959</f>
        <v>229.34673476888048</v>
      </c>
      <c r="K861" s="13"/>
    </row>
    <row r="862" spans="1:17" x14ac:dyDescent="0.2">
      <c r="A862" t="s">
        <v>4</v>
      </c>
      <c r="D862" s="4">
        <v>229.4</v>
      </c>
      <c r="E862" t="s">
        <v>5</v>
      </c>
      <c r="F862" s="4">
        <f>(D862*0.096)-0.05</f>
        <v>21.9724</v>
      </c>
      <c r="K862" s="13"/>
    </row>
    <row r="863" spans="1:17" x14ac:dyDescent="0.2">
      <c r="A863" s="1" t="s">
        <v>9</v>
      </c>
      <c r="B863" s="1" t="s">
        <v>6</v>
      </c>
      <c r="C863" s="1" t="s">
        <v>7</v>
      </c>
      <c r="D863" s="1" t="s">
        <v>10</v>
      </c>
      <c r="E863" s="1" t="s">
        <v>11</v>
      </c>
      <c r="F863" s="1" t="s">
        <v>12</v>
      </c>
      <c r="G863" s="1" t="s">
        <v>13</v>
      </c>
      <c r="H863" s="1" t="s">
        <v>7</v>
      </c>
      <c r="I863" s="1" t="s">
        <v>14</v>
      </c>
      <c r="J863" s="1" t="s">
        <v>258</v>
      </c>
      <c r="K863" s="14" t="s">
        <v>125</v>
      </c>
      <c r="L863" s="14" t="s">
        <v>12</v>
      </c>
      <c r="M863" s="1" t="s">
        <v>13</v>
      </c>
      <c r="N863" s="1" t="s">
        <v>15</v>
      </c>
      <c r="O863" s="1" t="s">
        <v>16</v>
      </c>
      <c r="P863" s="1" t="s">
        <v>18</v>
      </c>
      <c r="Q863" s="1" t="s">
        <v>225</v>
      </c>
    </row>
    <row r="864" spans="1:17" x14ac:dyDescent="0.2">
      <c r="K864" s="13"/>
    </row>
    <row r="865" spans="4:17" x14ac:dyDescent="0.2">
      <c r="D865" s="2"/>
      <c r="E865" t="s">
        <v>20</v>
      </c>
      <c r="I865" s="5">
        <v>0</v>
      </c>
      <c r="J865" s="5"/>
      <c r="K865" s="14"/>
    </row>
    <row r="866" spans="4:17" x14ac:dyDescent="0.2">
      <c r="E866" t="s">
        <v>21</v>
      </c>
      <c r="I866" s="5">
        <v>0</v>
      </c>
      <c r="J866" s="5"/>
      <c r="K866" s="13"/>
    </row>
    <row r="867" spans="4:17" x14ac:dyDescent="0.2">
      <c r="D867" s="2"/>
      <c r="E867" t="s">
        <v>22</v>
      </c>
      <c r="I867" s="5">
        <v>0</v>
      </c>
      <c r="J867" s="5"/>
      <c r="K867" s="13"/>
      <c r="L867" s="4"/>
    </row>
    <row r="868" spans="4:17" x14ac:dyDescent="0.2">
      <c r="D868" s="22" t="s">
        <v>205</v>
      </c>
      <c r="E868" s="24" t="s">
        <v>25</v>
      </c>
      <c r="I868" s="5"/>
      <c r="J868" s="5"/>
      <c r="K868" s="13"/>
      <c r="L868">
        <v>116</v>
      </c>
      <c r="M868">
        <v>106</v>
      </c>
      <c r="N868">
        <v>71.900000000000006</v>
      </c>
      <c r="O868">
        <v>126</v>
      </c>
      <c r="P868" s="4">
        <f t="shared" ref="P868:P887" si="6">((M868-N868)*113/O868)</f>
        <v>30.581746031746025</v>
      </c>
      <c r="Q868" s="32">
        <v>20.068800000000003</v>
      </c>
    </row>
    <row r="869" spans="4:17" x14ac:dyDescent="0.2">
      <c r="D869" s="22" t="s">
        <v>206</v>
      </c>
      <c r="E869" s="24" t="s">
        <v>24</v>
      </c>
      <c r="F869" s="24"/>
      <c r="G869" s="24"/>
      <c r="H869" s="24"/>
      <c r="I869" s="5"/>
      <c r="J869" s="5"/>
      <c r="K869" s="13"/>
      <c r="L869" s="24">
        <v>112</v>
      </c>
      <c r="M869" s="24">
        <v>107</v>
      </c>
      <c r="N869">
        <v>71.400000000000006</v>
      </c>
      <c r="O869">
        <v>124</v>
      </c>
      <c r="P869" s="4">
        <f t="shared" si="6"/>
        <v>32.441935483870964</v>
      </c>
      <c r="Q869" s="32">
        <v>20.340000000000007</v>
      </c>
    </row>
    <row r="870" spans="4:17" x14ac:dyDescent="0.2">
      <c r="D870" s="22" t="s">
        <v>207</v>
      </c>
      <c r="E870" s="24" t="s">
        <v>25</v>
      </c>
      <c r="F870" s="24"/>
      <c r="G870" s="24"/>
      <c r="H870" s="24"/>
      <c r="I870" s="5"/>
      <c r="J870" s="5"/>
      <c r="K870" s="13"/>
      <c r="L870" s="24">
        <v>107</v>
      </c>
      <c r="M870" s="24">
        <v>102</v>
      </c>
      <c r="N870">
        <v>71.900000000000006</v>
      </c>
      <c r="O870">
        <v>126</v>
      </c>
      <c r="P870" s="4">
        <f t="shared" si="6"/>
        <v>26.99444444444444</v>
      </c>
      <c r="Q870" s="4">
        <v>22.078461538461543</v>
      </c>
    </row>
    <row r="871" spans="4:17" x14ac:dyDescent="0.2">
      <c r="D871" s="22" t="s">
        <v>209</v>
      </c>
      <c r="E871" s="24" t="s">
        <v>24</v>
      </c>
      <c r="F871" s="24"/>
      <c r="G871" s="24"/>
      <c r="H871" s="24"/>
      <c r="I871" s="5"/>
      <c r="J871" s="5"/>
      <c r="K871" s="13"/>
      <c r="L871" s="24">
        <v>97</v>
      </c>
      <c r="M871" s="24">
        <v>94</v>
      </c>
      <c r="N871">
        <v>69.900000000000006</v>
      </c>
      <c r="O871">
        <v>120</v>
      </c>
      <c r="P871" s="4">
        <f t="shared" si="6"/>
        <v>22.694166666666661</v>
      </c>
      <c r="Q871" s="32">
        <v>22.417741935483864</v>
      </c>
    </row>
    <row r="872" spans="4:17" x14ac:dyDescent="0.2">
      <c r="D872" s="22" t="s">
        <v>211</v>
      </c>
      <c r="E872" s="24" t="s">
        <v>23</v>
      </c>
      <c r="F872" s="24"/>
      <c r="G872" s="24"/>
      <c r="I872" s="5"/>
      <c r="J872" s="5"/>
      <c r="K872" s="13"/>
      <c r="L872" s="24">
        <v>95</v>
      </c>
      <c r="M872" s="24">
        <v>95</v>
      </c>
      <c r="N872">
        <v>68.900000000000006</v>
      </c>
      <c r="O872">
        <v>120</v>
      </c>
      <c r="P872" s="4">
        <f t="shared" si="6"/>
        <v>24.577499999999993</v>
      </c>
      <c r="Q872" s="32">
        <v>22.420634920634921</v>
      </c>
    </row>
    <row r="873" spans="4:17" x14ac:dyDescent="0.2">
      <c r="D873" s="22" t="s">
        <v>214</v>
      </c>
      <c r="E873" s="24" t="s">
        <v>186</v>
      </c>
      <c r="F873" s="24"/>
      <c r="G873" s="24"/>
      <c r="H873" s="24"/>
      <c r="I873" s="5"/>
      <c r="J873" s="5"/>
      <c r="K873" s="13"/>
      <c r="L873" s="24">
        <v>109</v>
      </c>
      <c r="M873" s="24">
        <v>104</v>
      </c>
      <c r="N873">
        <v>69.2</v>
      </c>
      <c r="O873">
        <v>121</v>
      </c>
      <c r="P873" s="4">
        <f t="shared" si="6"/>
        <v>32.499173553719004</v>
      </c>
      <c r="Q873" s="4">
        <v>22.694166666666661</v>
      </c>
    </row>
    <row r="874" spans="4:17" x14ac:dyDescent="0.2">
      <c r="D874" s="22" t="s">
        <v>223</v>
      </c>
      <c r="E874" s="24" t="s">
        <v>23</v>
      </c>
      <c r="F874" s="24"/>
      <c r="G874" s="24"/>
      <c r="H874" s="24"/>
      <c r="I874" s="5"/>
      <c r="J874" s="5"/>
      <c r="K874" s="13"/>
      <c r="L874" s="24">
        <v>102</v>
      </c>
      <c r="M874" s="24">
        <v>101</v>
      </c>
      <c r="N874" s="24">
        <v>68.900000000000006</v>
      </c>
      <c r="O874" s="24">
        <v>120</v>
      </c>
      <c r="P874" s="4">
        <f t="shared" si="6"/>
        <v>30.227499999999996</v>
      </c>
      <c r="Q874" s="32">
        <v>23.635833333333327</v>
      </c>
    </row>
    <row r="875" spans="4:17" x14ac:dyDescent="0.2">
      <c r="D875" s="23" t="s">
        <v>229</v>
      </c>
      <c r="E875" s="24" t="s">
        <v>186</v>
      </c>
      <c r="F875" s="24"/>
      <c r="G875" s="24"/>
      <c r="H875" s="24"/>
      <c r="I875" s="5"/>
      <c r="J875" s="5"/>
      <c r="K875" s="13"/>
      <c r="L875" s="22">
        <v>97</v>
      </c>
      <c r="M875" s="24">
        <v>97</v>
      </c>
      <c r="N875" s="24">
        <v>69.2</v>
      </c>
      <c r="O875" s="24">
        <v>121</v>
      </c>
      <c r="P875" s="33">
        <f t="shared" si="6"/>
        <v>25.961983471074376</v>
      </c>
      <c r="Q875" s="4">
        <v>24.577499999999993</v>
      </c>
    </row>
    <row r="876" spans="4:17" x14ac:dyDescent="0.2">
      <c r="D876" s="23" t="s">
        <v>230</v>
      </c>
      <c r="E876" s="24" t="s">
        <v>25</v>
      </c>
      <c r="F876" s="24"/>
      <c r="G876" s="24"/>
      <c r="H876" s="24"/>
      <c r="I876" s="5"/>
      <c r="J876" s="5"/>
      <c r="K876" s="13"/>
      <c r="L876" s="22">
        <v>99</v>
      </c>
      <c r="M876" s="24">
        <v>98</v>
      </c>
      <c r="N876" s="24">
        <v>69</v>
      </c>
      <c r="O876" s="24">
        <v>126</v>
      </c>
      <c r="P876" s="33">
        <f t="shared" si="6"/>
        <v>26.00793650793651</v>
      </c>
      <c r="Q876" s="32">
        <v>25.1516129032258</v>
      </c>
    </row>
    <row r="877" spans="4:17" x14ac:dyDescent="0.2">
      <c r="D877" s="23" t="s">
        <v>231</v>
      </c>
      <c r="E877" s="24" t="s">
        <v>23</v>
      </c>
      <c r="F877" s="24"/>
      <c r="G877" s="24"/>
      <c r="H877" s="24"/>
      <c r="I877" s="5"/>
      <c r="J877" s="5"/>
      <c r="K877" s="13"/>
      <c r="L877" s="22">
        <v>110</v>
      </c>
      <c r="M877" s="24">
        <v>110</v>
      </c>
      <c r="N877" s="24">
        <v>68.900000000000006</v>
      </c>
      <c r="O877" s="24">
        <v>121</v>
      </c>
      <c r="P877" s="33">
        <f t="shared" si="6"/>
        <v>38.382644628099165</v>
      </c>
      <c r="Q877" s="32">
        <v>25.961983471074376</v>
      </c>
    </row>
    <row r="878" spans="4:17" x14ac:dyDescent="0.2">
      <c r="D878" s="23" t="s">
        <v>235</v>
      </c>
      <c r="E878" s="24" t="s">
        <v>25</v>
      </c>
      <c r="F878" s="24"/>
      <c r="G878" s="24"/>
      <c r="H878" s="24"/>
      <c r="I878" s="5"/>
      <c r="J878" s="5"/>
      <c r="K878" s="13"/>
      <c r="L878" s="22">
        <v>94</v>
      </c>
      <c r="M878" s="24">
        <v>94</v>
      </c>
      <c r="N878" s="24">
        <v>69</v>
      </c>
      <c r="O878" s="24">
        <v>126</v>
      </c>
      <c r="P878" s="33">
        <f t="shared" si="6"/>
        <v>22.420634920634921</v>
      </c>
      <c r="Q878" s="32">
        <v>26.00793650793651</v>
      </c>
    </row>
    <row r="879" spans="4:17" x14ac:dyDescent="0.2">
      <c r="D879" s="23" t="s">
        <v>236</v>
      </c>
      <c r="E879" s="24" t="s">
        <v>26</v>
      </c>
      <c r="F879" s="24"/>
      <c r="G879" s="24"/>
      <c r="H879" s="24"/>
      <c r="I879" s="5"/>
      <c r="J879" s="5"/>
      <c r="K879" s="13"/>
      <c r="L879" s="22">
        <v>108</v>
      </c>
      <c r="M879" s="24">
        <v>107</v>
      </c>
      <c r="N879" s="24">
        <v>71.5</v>
      </c>
      <c r="O879" s="24">
        <v>130</v>
      </c>
      <c r="P879" s="33">
        <f t="shared" si="6"/>
        <v>30.857692307692307</v>
      </c>
      <c r="Q879" s="4">
        <v>26.99444444444444</v>
      </c>
    </row>
    <row r="880" spans="4:17" x14ac:dyDescent="0.2">
      <c r="D880" s="23" t="s">
        <v>238</v>
      </c>
      <c r="E880" s="24" t="s">
        <v>25</v>
      </c>
      <c r="F880" s="24"/>
      <c r="G880" s="24"/>
      <c r="H880" s="24"/>
      <c r="I880" s="5"/>
      <c r="J880" s="5"/>
      <c r="K880" s="13"/>
      <c r="L880" s="22">
        <v>97</v>
      </c>
      <c r="M880" s="24">
        <v>97</v>
      </c>
      <c r="N880" s="24">
        <v>71.599999999999994</v>
      </c>
      <c r="O880" s="24">
        <v>130</v>
      </c>
      <c r="P880" s="33">
        <f t="shared" si="6"/>
        <v>22.078461538461543</v>
      </c>
      <c r="Q880" s="32">
        <v>30.227499999999996</v>
      </c>
    </row>
    <row r="881" spans="4:17" x14ac:dyDescent="0.2">
      <c r="D881" s="23" t="s">
        <v>239</v>
      </c>
      <c r="E881" s="24" t="s">
        <v>24</v>
      </c>
      <c r="F881" s="24"/>
      <c r="G881" s="24"/>
      <c r="H881" s="24"/>
      <c r="I881" s="5"/>
      <c r="J881" s="5"/>
      <c r="K881" s="13"/>
      <c r="L881" s="22">
        <v>99</v>
      </c>
      <c r="M881" s="24">
        <v>99</v>
      </c>
      <c r="N881" s="24">
        <v>71.400000000000006</v>
      </c>
      <c r="O881" s="24">
        <v>124</v>
      </c>
      <c r="P881" s="33">
        <f t="shared" si="6"/>
        <v>25.1516129032258</v>
      </c>
      <c r="Q881" s="32">
        <v>30.581746031746025</v>
      </c>
    </row>
    <row r="882" spans="4:17" x14ac:dyDescent="0.2">
      <c r="D882" s="23" t="s">
        <v>240</v>
      </c>
      <c r="E882" s="24" t="s">
        <v>25</v>
      </c>
      <c r="F882" s="24"/>
      <c r="G882" s="24"/>
      <c r="H882" s="24"/>
      <c r="I882" s="5"/>
      <c r="J882" s="5"/>
      <c r="K882" s="13"/>
      <c r="L882" s="22">
        <v>95</v>
      </c>
      <c r="M882" s="24">
        <v>95</v>
      </c>
      <c r="N882" s="24">
        <v>71.599999999999994</v>
      </c>
      <c r="O882" s="24">
        <v>130</v>
      </c>
      <c r="P882" s="33">
        <f t="shared" si="6"/>
        <v>20.340000000000007</v>
      </c>
      <c r="Q882" s="32">
        <v>30.857692307692307</v>
      </c>
    </row>
    <row r="883" spans="4:17" x14ac:dyDescent="0.2">
      <c r="D883" s="23" t="s">
        <v>241</v>
      </c>
      <c r="E883" s="24" t="s">
        <v>94</v>
      </c>
      <c r="F883" s="24"/>
      <c r="G883" s="24"/>
      <c r="H883" s="24"/>
      <c r="I883" s="5"/>
      <c r="J883" s="5"/>
      <c r="K883" s="13"/>
      <c r="L883" s="24">
        <v>104</v>
      </c>
      <c r="M883" s="24">
        <v>104</v>
      </c>
      <c r="N883" s="24">
        <v>70.400000000000006</v>
      </c>
      <c r="O883" s="24">
        <v>122</v>
      </c>
      <c r="P883" s="33">
        <f t="shared" si="6"/>
        <v>31.121311475409829</v>
      </c>
      <c r="Q883" s="4">
        <v>31.121311475409829</v>
      </c>
    </row>
    <row r="884" spans="4:17" x14ac:dyDescent="0.2">
      <c r="D884" s="23" t="s">
        <v>251</v>
      </c>
      <c r="E884" s="24" t="s">
        <v>24</v>
      </c>
      <c r="F884" s="24"/>
      <c r="G884" s="24"/>
      <c r="H884" s="24"/>
      <c r="I884" s="5"/>
      <c r="J884" s="5"/>
      <c r="K884" s="13"/>
      <c r="L884" s="22">
        <v>108</v>
      </c>
      <c r="M884" s="24">
        <v>107</v>
      </c>
      <c r="N884" s="24">
        <v>69.599999999999994</v>
      </c>
      <c r="O884" s="24">
        <v>119</v>
      </c>
      <c r="P884" s="33">
        <f t="shared" si="6"/>
        <v>35.51428571428572</v>
      </c>
      <c r="Q884" s="32">
        <v>32.441935483870964</v>
      </c>
    </row>
    <row r="885" spans="4:17" x14ac:dyDescent="0.2">
      <c r="D885" s="22" t="s">
        <v>273</v>
      </c>
      <c r="E885" s="24" t="s">
        <v>23</v>
      </c>
      <c r="F885" s="24"/>
      <c r="G885" s="24"/>
      <c r="H885" s="24"/>
      <c r="I885" s="5"/>
      <c r="J885" s="5"/>
      <c r="K885" s="13"/>
      <c r="L885" s="23">
        <v>96</v>
      </c>
      <c r="M885" s="24">
        <v>94</v>
      </c>
      <c r="N885" s="24">
        <v>68.900000000000006</v>
      </c>
      <c r="O885" s="24">
        <v>120</v>
      </c>
      <c r="P885" s="33">
        <f t="shared" si="6"/>
        <v>23.635833333333327</v>
      </c>
      <c r="Q885" s="32">
        <v>32.499173553719004</v>
      </c>
    </row>
    <row r="886" spans="4:17" x14ac:dyDescent="0.2">
      <c r="D886" s="9" t="s">
        <v>278</v>
      </c>
      <c r="E886" s="24" t="s">
        <v>23</v>
      </c>
      <c r="F886" s="24"/>
      <c r="G886" s="24"/>
      <c r="H886" s="24"/>
      <c r="I886" s="5"/>
      <c r="J886" s="5"/>
      <c r="K886" s="13"/>
      <c r="L886" s="23">
        <v>95</v>
      </c>
      <c r="M886" s="24">
        <v>93</v>
      </c>
      <c r="N886" s="24">
        <v>70.8</v>
      </c>
      <c r="O886" s="24">
        <v>125</v>
      </c>
      <c r="P886" s="33">
        <f t="shared" si="6"/>
        <v>20.068800000000003</v>
      </c>
      <c r="Q886" s="4">
        <v>35.51428571428572</v>
      </c>
    </row>
    <row r="887" spans="4:17" x14ac:dyDescent="0.2">
      <c r="D887" s="22" t="s">
        <v>281</v>
      </c>
      <c r="E887" s="24" t="s">
        <v>24</v>
      </c>
      <c r="F887" s="24"/>
      <c r="G887" s="24"/>
      <c r="H887" s="24"/>
      <c r="I887" s="5"/>
      <c r="J887" s="5"/>
      <c r="K887" s="13"/>
      <c r="L887" s="23">
        <v>96</v>
      </c>
      <c r="M887" s="24">
        <v>96</v>
      </c>
      <c r="N887" s="24">
        <v>71.400000000000006</v>
      </c>
      <c r="O887" s="24">
        <v>124</v>
      </c>
      <c r="P887" s="33">
        <f t="shared" si="6"/>
        <v>22.417741935483864</v>
      </c>
      <c r="Q887" s="32">
        <v>38.382644628099165</v>
      </c>
    </row>
    <row r="888" spans="4:17" x14ac:dyDescent="0.2">
      <c r="D888" s="22"/>
      <c r="E888" s="24"/>
      <c r="F888" s="24"/>
      <c r="G888" s="24"/>
      <c r="H888" s="24"/>
      <c r="I888" s="5"/>
      <c r="J888" s="5"/>
      <c r="K888" s="13"/>
      <c r="L888" s="23"/>
      <c r="M888" s="24"/>
      <c r="N888" s="24"/>
      <c r="O888" s="24"/>
      <c r="P888" s="33"/>
      <c r="Q888" s="32"/>
    </row>
    <row r="889" spans="4:17" x14ac:dyDescent="0.2">
      <c r="D889" s="23"/>
      <c r="E889" s="24"/>
      <c r="F889" s="24"/>
      <c r="G889" s="24"/>
      <c r="H889" s="24"/>
      <c r="I889" s="5"/>
      <c r="J889" s="5"/>
      <c r="K889" s="13"/>
      <c r="L889" s="23"/>
      <c r="M889" s="24"/>
      <c r="N889" s="24"/>
      <c r="O889" s="24"/>
      <c r="P889" s="24"/>
      <c r="Q889" s="24"/>
    </row>
    <row r="890" spans="4:17" x14ac:dyDescent="0.2">
      <c r="D890" s="23"/>
      <c r="E890" s="24"/>
      <c r="F890" s="24"/>
      <c r="G890" s="24"/>
      <c r="H890" s="24"/>
      <c r="I890" s="5"/>
      <c r="J890" s="5"/>
      <c r="K890" s="13"/>
      <c r="L890" s="23"/>
      <c r="M890" s="24"/>
      <c r="N890" s="24"/>
      <c r="O890" s="24"/>
      <c r="P890" s="24"/>
      <c r="Q890" s="24"/>
    </row>
    <row r="891" spans="4:17" x14ac:dyDescent="0.2">
      <c r="D891" s="23"/>
      <c r="E891" s="24"/>
      <c r="F891" s="24"/>
      <c r="G891" s="24"/>
      <c r="H891" s="24"/>
      <c r="I891" s="5"/>
      <c r="J891" s="5"/>
      <c r="K891" s="13"/>
      <c r="L891" s="23"/>
      <c r="M891" s="24"/>
      <c r="N891" s="24"/>
      <c r="O891" s="24"/>
      <c r="P891" s="24"/>
      <c r="Q891" s="24"/>
    </row>
    <row r="892" spans="4:17" x14ac:dyDescent="0.2">
      <c r="D892" s="2"/>
      <c r="I892" s="5"/>
      <c r="J892" s="5"/>
      <c r="K892" s="13"/>
      <c r="L892" s="23"/>
      <c r="M892" s="24"/>
      <c r="N892" s="24"/>
      <c r="O892" s="24"/>
      <c r="P892" s="24"/>
      <c r="Q892" s="24"/>
    </row>
    <row r="893" spans="4:17" x14ac:dyDescent="0.2">
      <c r="D893" s="2"/>
      <c r="I893" s="5"/>
      <c r="J893" s="5"/>
      <c r="K893" s="13"/>
      <c r="L893" s="23"/>
      <c r="M893" s="24"/>
      <c r="N893" s="24"/>
      <c r="O893" s="24"/>
      <c r="P893" s="24"/>
      <c r="Q893" s="24"/>
    </row>
    <row r="894" spans="4:17" x14ac:dyDescent="0.2">
      <c r="D894" s="2"/>
      <c r="I894" s="5"/>
      <c r="J894" s="5"/>
      <c r="K894" s="13"/>
      <c r="L894" s="23"/>
      <c r="M894" s="24"/>
      <c r="N894" s="24"/>
      <c r="O894" s="24"/>
      <c r="P894" s="24"/>
      <c r="Q894" s="24"/>
    </row>
    <row r="895" spans="4:17" x14ac:dyDescent="0.2">
      <c r="D895" s="2"/>
      <c r="I895" s="5"/>
      <c r="J895" s="5"/>
      <c r="K895" s="13"/>
    </row>
    <row r="896" spans="4:17" x14ac:dyDescent="0.2">
      <c r="D896" s="2"/>
      <c r="I896" s="5"/>
      <c r="J896" s="5"/>
      <c r="K896" s="13"/>
    </row>
    <row r="897" spans="4:11" x14ac:dyDescent="0.2">
      <c r="D897" s="2"/>
      <c r="I897" s="5"/>
      <c r="J897" s="5"/>
      <c r="K897" s="13"/>
    </row>
    <row r="898" spans="4:11" x14ac:dyDescent="0.2">
      <c r="D898" s="2"/>
      <c r="I898" s="5"/>
      <c r="J898" s="5"/>
      <c r="K898" s="13"/>
    </row>
    <row r="899" spans="4:11" x14ac:dyDescent="0.2">
      <c r="D899" s="2"/>
      <c r="I899" s="5"/>
      <c r="J899" s="5"/>
      <c r="K899" s="13"/>
    </row>
    <row r="900" spans="4:11" x14ac:dyDescent="0.2">
      <c r="D900" s="2"/>
      <c r="I900" s="5"/>
      <c r="J900" s="5"/>
      <c r="K900" s="13"/>
    </row>
    <row r="901" spans="4:11" x14ac:dyDescent="0.2">
      <c r="I901" s="5"/>
      <c r="J901" s="5"/>
      <c r="K901" s="13"/>
    </row>
    <row r="902" spans="4:11" x14ac:dyDescent="0.2">
      <c r="I902" s="5"/>
      <c r="J902" s="5"/>
      <c r="K902" s="13"/>
    </row>
    <row r="903" spans="4:11" x14ac:dyDescent="0.2">
      <c r="I903" s="5"/>
      <c r="J903" s="5"/>
      <c r="K903" s="13"/>
    </row>
    <row r="904" spans="4:11" x14ac:dyDescent="0.2">
      <c r="I904" s="5"/>
      <c r="J904" s="5"/>
      <c r="K904" s="13"/>
    </row>
    <row r="905" spans="4:11" x14ac:dyDescent="0.2">
      <c r="I905" s="5"/>
      <c r="J905" s="5"/>
      <c r="K905" s="13"/>
    </row>
    <row r="906" spans="4:11" x14ac:dyDescent="0.2">
      <c r="I906" s="5"/>
      <c r="J906" s="5"/>
      <c r="K906" s="13"/>
    </row>
    <row r="907" spans="4:11" x14ac:dyDescent="0.2">
      <c r="I907" s="5"/>
      <c r="J907" s="5"/>
      <c r="K907" s="13"/>
    </row>
    <row r="908" spans="4:11" x14ac:dyDescent="0.2">
      <c r="I908" s="5"/>
      <c r="J908" s="5"/>
      <c r="K908" s="13"/>
    </row>
    <row r="909" spans="4:11" x14ac:dyDescent="0.2">
      <c r="I909" s="5"/>
      <c r="J909" s="5"/>
      <c r="K909" s="13"/>
    </row>
    <row r="910" spans="4:11" x14ac:dyDescent="0.2">
      <c r="I910" s="5"/>
      <c r="J910" s="5"/>
      <c r="K910" s="13"/>
    </row>
    <row r="911" spans="4:11" x14ac:dyDescent="0.2">
      <c r="I911" s="5"/>
      <c r="J911" s="5"/>
      <c r="K911" s="13"/>
    </row>
    <row r="912" spans="4:11" x14ac:dyDescent="0.2">
      <c r="I912" s="5"/>
      <c r="J912" s="5"/>
      <c r="K912" s="13"/>
    </row>
    <row r="913" spans="9:11" x14ac:dyDescent="0.2">
      <c r="I913" s="5"/>
      <c r="J913" s="5"/>
      <c r="K913" s="13"/>
    </row>
    <row r="914" spans="9:11" x14ac:dyDescent="0.2">
      <c r="I914" s="5"/>
      <c r="J914" s="5"/>
      <c r="K914" s="13"/>
    </row>
    <row r="915" spans="9:11" x14ac:dyDescent="0.2">
      <c r="I915" s="5"/>
      <c r="J915" s="5"/>
      <c r="K915" s="13"/>
    </row>
    <row r="916" spans="9:11" x14ac:dyDescent="0.2">
      <c r="I916" s="5"/>
      <c r="J916" s="5"/>
      <c r="K916" s="13"/>
    </row>
    <row r="917" spans="9:11" x14ac:dyDescent="0.2">
      <c r="I917" s="5"/>
      <c r="J917" s="5"/>
      <c r="K917" s="13"/>
    </row>
    <row r="918" spans="9:11" x14ac:dyDescent="0.2">
      <c r="I918" s="5"/>
      <c r="J918" s="5"/>
      <c r="K918" s="13"/>
    </row>
    <row r="919" spans="9:11" x14ac:dyDescent="0.2">
      <c r="I919" s="5"/>
      <c r="J919" s="5"/>
      <c r="K919" s="13"/>
    </row>
    <row r="920" spans="9:11" x14ac:dyDescent="0.2">
      <c r="I920" s="5"/>
      <c r="J920" s="5"/>
      <c r="K920" s="13"/>
    </row>
    <row r="921" spans="9:11" x14ac:dyDescent="0.2">
      <c r="I921" s="5"/>
      <c r="J921" s="5"/>
      <c r="K921" s="13"/>
    </row>
    <row r="922" spans="9:11" x14ac:dyDescent="0.2">
      <c r="I922" s="5"/>
      <c r="J922" s="5"/>
      <c r="K922" s="13"/>
    </row>
    <row r="923" spans="9:11" x14ac:dyDescent="0.2">
      <c r="I923" s="5"/>
      <c r="J923" s="5"/>
      <c r="K923" s="13"/>
    </row>
    <row r="924" spans="9:11" x14ac:dyDescent="0.2">
      <c r="I924" s="5"/>
      <c r="J924" s="5"/>
      <c r="K924" s="13"/>
    </row>
    <row r="925" spans="9:11" x14ac:dyDescent="0.2">
      <c r="I925" s="5"/>
      <c r="J925" s="5"/>
      <c r="K925" s="13"/>
    </row>
    <row r="926" spans="9:11" x14ac:dyDescent="0.2">
      <c r="I926" s="5"/>
      <c r="J926" s="5"/>
      <c r="K926" s="13"/>
    </row>
    <row r="927" spans="9:11" x14ac:dyDescent="0.2">
      <c r="I927" s="5"/>
      <c r="J927" s="5"/>
      <c r="K927" s="13"/>
    </row>
    <row r="928" spans="9:11" x14ac:dyDescent="0.2">
      <c r="I928" s="5"/>
      <c r="J928" s="5"/>
      <c r="K928" s="13"/>
    </row>
    <row r="929" spans="9:11" x14ac:dyDescent="0.2">
      <c r="I929" s="5"/>
      <c r="J929" s="5"/>
      <c r="K929" s="13"/>
    </row>
    <row r="930" spans="9:11" x14ac:dyDescent="0.2">
      <c r="I930" s="5"/>
      <c r="J930" s="5"/>
      <c r="K930" s="13"/>
    </row>
    <row r="931" spans="9:11" x14ac:dyDescent="0.2">
      <c r="I931" s="5"/>
      <c r="J931" s="5"/>
      <c r="K931" s="13"/>
    </row>
    <row r="932" spans="9:11" x14ac:dyDescent="0.2">
      <c r="I932" s="5"/>
      <c r="J932" s="5"/>
      <c r="K932" s="13"/>
    </row>
    <row r="933" spans="9:11" x14ac:dyDescent="0.2">
      <c r="I933" s="5"/>
      <c r="J933" s="5"/>
      <c r="K933" s="13"/>
    </row>
    <row r="934" spans="9:11" x14ac:dyDescent="0.2">
      <c r="I934" s="5"/>
      <c r="J934" s="5"/>
      <c r="K934" s="13"/>
    </row>
    <row r="935" spans="9:11" x14ac:dyDescent="0.2">
      <c r="I935" s="5"/>
      <c r="J935" s="5"/>
      <c r="K935" s="13"/>
    </row>
    <row r="936" spans="9:11" x14ac:dyDescent="0.2">
      <c r="I936" s="5"/>
      <c r="J936" s="5"/>
      <c r="K936" s="13"/>
    </row>
    <row r="937" spans="9:11" x14ac:dyDescent="0.2">
      <c r="I937" s="5"/>
      <c r="J937" s="5"/>
      <c r="K937" s="13"/>
    </row>
    <row r="938" spans="9:11" x14ac:dyDescent="0.2">
      <c r="I938" s="5"/>
      <c r="J938" s="5"/>
      <c r="K938" s="13"/>
    </row>
    <row r="939" spans="9:11" x14ac:dyDescent="0.2">
      <c r="I939" s="5"/>
      <c r="J939" s="5"/>
      <c r="K939" s="13"/>
    </row>
    <row r="940" spans="9:11" x14ac:dyDescent="0.2">
      <c r="I940" s="5"/>
      <c r="J940" s="5"/>
      <c r="K940" s="13"/>
    </row>
    <row r="941" spans="9:11" x14ac:dyDescent="0.2">
      <c r="I941" s="5"/>
      <c r="J941" s="5"/>
      <c r="K941" s="13"/>
    </row>
    <row r="942" spans="9:11" x14ac:dyDescent="0.2">
      <c r="I942" s="5"/>
      <c r="J942" s="5"/>
      <c r="K942" s="13"/>
    </row>
    <row r="943" spans="9:11" x14ac:dyDescent="0.2">
      <c r="I943" s="5"/>
      <c r="J943" s="5"/>
      <c r="K943" s="13"/>
    </row>
    <row r="944" spans="9:11" x14ac:dyDescent="0.2">
      <c r="I944" s="5"/>
      <c r="J944" s="5"/>
      <c r="K944" s="13"/>
    </row>
    <row r="945" spans="1:17" x14ac:dyDescent="0.2">
      <c r="I945" s="5"/>
      <c r="J945" s="5"/>
      <c r="K945" s="13"/>
    </row>
    <row r="946" spans="1:17" x14ac:dyDescent="0.2">
      <c r="I946" s="5"/>
      <c r="J946" s="5"/>
      <c r="K946" s="13"/>
    </row>
    <row r="947" spans="1:17" x14ac:dyDescent="0.2">
      <c r="I947" s="5"/>
      <c r="J947" s="5"/>
      <c r="K947" s="13"/>
    </row>
    <row r="948" spans="1:17" x14ac:dyDescent="0.2">
      <c r="I948" s="5"/>
      <c r="J948" s="5"/>
      <c r="K948" s="13"/>
    </row>
    <row r="949" spans="1:17" x14ac:dyDescent="0.2">
      <c r="I949" s="5"/>
      <c r="J949" s="5"/>
      <c r="K949" s="13"/>
    </row>
    <row r="950" spans="1:17" x14ac:dyDescent="0.2">
      <c r="I950" s="5"/>
      <c r="J950" s="5"/>
      <c r="K950" s="13"/>
    </row>
    <row r="951" spans="1:17" x14ac:dyDescent="0.2">
      <c r="I951" s="5"/>
      <c r="J951" s="5"/>
      <c r="K951" s="13"/>
    </row>
    <row r="952" spans="1:17" x14ac:dyDescent="0.2">
      <c r="I952" s="5"/>
      <c r="J952" s="5"/>
      <c r="K952" s="13"/>
    </row>
    <row r="953" spans="1:17" x14ac:dyDescent="0.2">
      <c r="I953" s="5"/>
      <c r="J953" s="5"/>
      <c r="K953" s="13"/>
    </row>
    <row r="954" spans="1:17" x14ac:dyDescent="0.2">
      <c r="I954" s="5"/>
      <c r="J954" s="5"/>
      <c r="K954" s="13"/>
    </row>
    <row r="955" spans="1:17" x14ac:dyDescent="0.2">
      <c r="I955" s="5"/>
      <c r="J955" s="5"/>
      <c r="K955" s="13"/>
    </row>
    <row r="956" spans="1:17" x14ac:dyDescent="0.2">
      <c r="I956" s="5"/>
      <c r="J956" s="5"/>
      <c r="K956" s="13"/>
    </row>
    <row r="957" spans="1:17" x14ac:dyDescent="0.2">
      <c r="I957" s="5"/>
      <c r="J957" s="5"/>
      <c r="K957" s="13"/>
    </row>
    <row r="958" spans="1:17" x14ac:dyDescent="0.2">
      <c r="I958" s="5"/>
      <c r="J958" s="5"/>
      <c r="K958" s="13"/>
    </row>
    <row r="959" spans="1:17" x14ac:dyDescent="0.2">
      <c r="A959">
        <f>COUNT(A868:A958)</f>
        <v>0</v>
      </c>
      <c r="B959">
        <f>COUNT(B868:B958)</f>
        <v>0</v>
      </c>
      <c r="C959">
        <f>COUNT(C868:C958)</f>
        <v>0</v>
      </c>
      <c r="F959" t="e">
        <f>AVERAGE(F868:F958)</f>
        <v>#DIV/0!</v>
      </c>
      <c r="G959" t="e">
        <f>AVERAGE(G868:G958)</f>
        <v>#DIV/0!</v>
      </c>
      <c r="H959" t="e">
        <f>AVERAGE(H868:H958)</f>
        <v>#DIV/0!</v>
      </c>
      <c r="I959" s="5">
        <f>SUM(I865:I958)</f>
        <v>0</v>
      </c>
      <c r="J959" s="4">
        <f>SUM(J865:J958)</f>
        <v>0</v>
      </c>
      <c r="K959" s="13"/>
      <c r="P959" s="4">
        <f>SUM(Q868:Q877)</f>
        <v>229.34673476888048</v>
      </c>
      <c r="Q959" s="4">
        <f>(P959*0.096)-0.05</f>
        <v>21.967286537812527</v>
      </c>
    </row>
    <row r="960" spans="1:17" ht="18" x14ac:dyDescent="0.25">
      <c r="A960" s="3" t="s">
        <v>312</v>
      </c>
      <c r="C960" s="11" t="s">
        <v>313</v>
      </c>
      <c r="K960" s="13"/>
    </row>
    <row r="961" spans="1:19" x14ac:dyDescent="0.2">
      <c r="A961" t="s">
        <v>2</v>
      </c>
      <c r="D961" s="4">
        <v>240</v>
      </c>
      <c r="E961" t="s">
        <v>3</v>
      </c>
      <c r="F961" s="4">
        <f>(D961*0.096)-0.05</f>
        <v>22.99</v>
      </c>
      <c r="H961" s="4">
        <f>P1059</f>
        <v>0</v>
      </c>
      <c r="K961" s="13"/>
    </row>
    <row r="962" spans="1:19" x14ac:dyDescent="0.2">
      <c r="A962" t="s">
        <v>4</v>
      </c>
      <c r="D962" s="4">
        <v>194.5</v>
      </c>
      <c r="E962" t="s">
        <v>5</v>
      </c>
      <c r="F962" s="4">
        <f>(D962*0.096)-0.05</f>
        <v>18.622</v>
      </c>
      <c r="K962" s="13"/>
    </row>
    <row r="963" spans="1:19" x14ac:dyDescent="0.2">
      <c r="A963" s="1" t="s">
        <v>9</v>
      </c>
      <c r="B963" s="1" t="s">
        <v>6</v>
      </c>
      <c r="C963" s="1" t="s">
        <v>7</v>
      </c>
      <c r="D963" s="1" t="s">
        <v>10</v>
      </c>
      <c r="E963" s="1" t="s">
        <v>11</v>
      </c>
      <c r="F963" s="1" t="s">
        <v>12</v>
      </c>
      <c r="G963" s="1" t="s">
        <v>13</v>
      </c>
      <c r="H963" s="1" t="s">
        <v>7</v>
      </c>
      <c r="I963" s="1" t="s">
        <v>14</v>
      </c>
      <c r="J963" s="1" t="s">
        <v>258</v>
      </c>
      <c r="K963" s="14" t="s">
        <v>125</v>
      </c>
      <c r="L963" s="14" t="s">
        <v>12</v>
      </c>
      <c r="M963" s="1" t="s">
        <v>13</v>
      </c>
      <c r="N963" s="1" t="s">
        <v>15</v>
      </c>
      <c r="O963" s="1" t="s">
        <v>16</v>
      </c>
      <c r="P963" s="1" t="s">
        <v>18</v>
      </c>
      <c r="Q963" s="1" t="s">
        <v>225</v>
      </c>
      <c r="R963" s="1" t="s">
        <v>334</v>
      </c>
      <c r="S963" s="1" t="s">
        <v>335</v>
      </c>
    </row>
    <row r="964" spans="1:19" x14ac:dyDescent="0.2">
      <c r="K964" s="13"/>
    </row>
    <row r="965" spans="1:19" x14ac:dyDescent="0.2">
      <c r="D965" s="2"/>
      <c r="E965" t="s">
        <v>20</v>
      </c>
      <c r="I965" s="5">
        <v>0</v>
      </c>
      <c r="J965" s="5"/>
      <c r="K965" s="14"/>
    </row>
    <row r="966" spans="1:19" x14ac:dyDescent="0.2">
      <c r="E966" t="s">
        <v>21</v>
      </c>
      <c r="I966" s="5">
        <v>0</v>
      </c>
      <c r="J966" s="5"/>
      <c r="K966" s="13"/>
    </row>
    <row r="967" spans="1:19" x14ac:dyDescent="0.2">
      <c r="D967" s="2"/>
      <c r="E967" t="s">
        <v>22</v>
      </c>
      <c r="I967" s="5">
        <v>0</v>
      </c>
      <c r="J967" s="5"/>
      <c r="K967" s="13"/>
      <c r="L967" s="4"/>
    </row>
    <row r="968" spans="1:19" x14ac:dyDescent="0.2">
      <c r="A968">
        <v>1</v>
      </c>
      <c r="B968">
        <v>1</v>
      </c>
      <c r="D968" s="2" t="s">
        <v>314</v>
      </c>
      <c r="E968" s="24" t="s">
        <v>277</v>
      </c>
      <c r="F968" s="24">
        <v>101</v>
      </c>
      <c r="G968" s="24">
        <v>101</v>
      </c>
      <c r="H968" s="24"/>
      <c r="I968" s="5">
        <v>5</v>
      </c>
      <c r="J968" s="5"/>
      <c r="K968" s="13"/>
      <c r="L968" s="22">
        <v>101</v>
      </c>
      <c r="M968" s="24">
        <v>101</v>
      </c>
      <c r="N968" s="24">
        <v>70.900000000000006</v>
      </c>
      <c r="O968" s="24">
        <v>124</v>
      </c>
      <c r="P968" s="33">
        <f t="shared" ref="P968:P973" si="7">((M968-N968)*113/O968)</f>
        <v>27.429838709677412</v>
      </c>
      <c r="Q968" s="4"/>
    </row>
    <row r="969" spans="1:19" x14ac:dyDescent="0.2">
      <c r="A969">
        <v>2</v>
      </c>
      <c r="B969">
        <v>2</v>
      </c>
      <c r="D969" s="2" t="s">
        <v>315</v>
      </c>
      <c r="E969" s="24" t="s">
        <v>277</v>
      </c>
      <c r="F969" s="24">
        <v>96</v>
      </c>
      <c r="G969" s="24">
        <v>96</v>
      </c>
      <c r="H969" s="24"/>
      <c r="I969" s="5">
        <v>5</v>
      </c>
      <c r="J969" s="5"/>
      <c r="K969" s="13"/>
      <c r="L969" s="22">
        <v>96</v>
      </c>
      <c r="M969" s="24">
        <v>96</v>
      </c>
      <c r="N969" s="24">
        <v>70.900000000000006</v>
      </c>
      <c r="O969" s="24">
        <v>124</v>
      </c>
      <c r="P969" s="33">
        <f t="shared" si="7"/>
        <v>22.873387096774188</v>
      </c>
      <c r="Q969" s="4"/>
    </row>
    <row r="970" spans="1:19" x14ac:dyDescent="0.2">
      <c r="A970">
        <v>3</v>
      </c>
      <c r="B970">
        <v>3</v>
      </c>
      <c r="D970" s="2" t="s">
        <v>317</v>
      </c>
      <c r="E970" s="24" t="s">
        <v>186</v>
      </c>
      <c r="F970" s="24">
        <v>97</v>
      </c>
      <c r="G970" s="24">
        <v>97</v>
      </c>
      <c r="H970" s="24"/>
      <c r="I970" s="5">
        <v>5</v>
      </c>
      <c r="J970" s="5"/>
      <c r="K970" s="13"/>
      <c r="L970" s="24">
        <v>97</v>
      </c>
      <c r="M970" s="24">
        <v>97</v>
      </c>
      <c r="N970" s="24">
        <v>69.099999999999994</v>
      </c>
      <c r="O970" s="24">
        <v>123</v>
      </c>
      <c r="P970" s="33">
        <f t="shared" si="7"/>
        <v>25.631707317073175</v>
      </c>
      <c r="Q970" s="4"/>
    </row>
    <row r="971" spans="1:19" x14ac:dyDescent="0.2">
      <c r="A971">
        <v>4</v>
      </c>
      <c r="B971">
        <v>4</v>
      </c>
      <c r="D971" s="2" t="s">
        <v>318</v>
      </c>
      <c r="E971" s="24" t="s">
        <v>184</v>
      </c>
      <c r="F971" s="24">
        <v>90</v>
      </c>
      <c r="G971" s="24">
        <v>89</v>
      </c>
      <c r="H971" s="24"/>
      <c r="I971" s="5">
        <v>5</v>
      </c>
      <c r="J971" s="5"/>
      <c r="K971" s="13" t="s">
        <v>319</v>
      </c>
      <c r="L971" s="24">
        <v>90</v>
      </c>
      <c r="M971" s="24">
        <v>89</v>
      </c>
      <c r="N971" s="24">
        <v>69.3</v>
      </c>
      <c r="O971" s="24">
        <v>123</v>
      </c>
      <c r="P971" s="33">
        <f t="shared" si="7"/>
        <v>18.09837398373984</v>
      </c>
      <c r="Q971" s="4"/>
    </row>
    <row r="972" spans="1:19" x14ac:dyDescent="0.2">
      <c r="A972">
        <v>5</v>
      </c>
      <c r="B972">
        <v>5</v>
      </c>
      <c r="D972" s="2" t="s">
        <v>320</v>
      </c>
      <c r="E972" s="24" t="s">
        <v>185</v>
      </c>
      <c r="F972" s="24">
        <v>110</v>
      </c>
      <c r="G972" s="24">
        <v>108</v>
      </c>
      <c r="H972" s="24"/>
      <c r="I972" s="5">
        <v>-10</v>
      </c>
      <c r="J972" s="5"/>
      <c r="K972" s="13"/>
      <c r="L972" s="24">
        <v>110</v>
      </c>
      <c r="M972" s="24">
        <v>108</v>
      </c>
      <c r="N972" s="24">
        <v>69</v>
      </c>
      <c r="O972" s="24">
        <v>123</v>
      </c>
      <c r="P972" s="33">
        <f t="shared" si="7"/>
        <v>35.829268292682926</v>
      </c>
      <c r="Q972" s="32"/>
    </row>
    <row r="973" spans="1:19" ht="63.75" x14ac:dyDescent="0.2">
      <c r="A973">
        <v>6</v>
      </c>
      <c r="B973">
        <v>6</v>
      </c>
      <c r="D973" s="2" t="s">
        <v>330</v>
      </c>
      <c r="E973" s="24" t="s">
        <v>23</v>
      </c>
      <c r="F973" s="24">
        <v>100</v>
      </c>
      <c r="G973" s="24">
        <v>91</v>
      </c>
      <c r="H973" s="24"/>
      <c r="I973" s="5">
        <v>5</v>
      </c>
      <c r="J973" s="5"/>
      <c r="K973" s="46" t="s">
        <v>331</v>
      </c>
      <c r="L973" s="24">
        <v>100</v>
      </c>
      <c r="M973" s="24">
        <v>91</v>
      </c>
      <c r="N973" s="24">
        <v>68.900000000000006</v>
      </c>
      <c r="O973" s="24">
        <v>120</v>
      </c>
      <c r="P973" s="33">
        <f t="shared" si="7"/>
        <v>20.810833333333328</v>
      </c>
      <c r="Q973" s="4"/>
    </row>
    <row r="974" spans="1:19" x14ac:dyDescent="0.2">
      <c r="D974" s="2"/>
      <c r="E974" s="24"/>
      <c r="F974" s="24"/>
      <c r="G974" s="24"/>
      <c r="H974" s="24"/>
      <c r="I974" s="5"/>
      <c r="J974" s="5"/>
      <c r="K974" s="13"/>
      <c r="L974" s="24"/>
      <c r="M974" s="24"/>
      <c r="N974" s="24"/>
      <c r="O974" s="24"/>
      <c r="P974" s="33"/>
      <c r="Q974" s="4"/>
    </row>
    <row r="975" spans="1:19" x14ac:dyDescent="0.2">
      <c r="D975" s="2"/>
      <c r="E975" s="24"/>
      <c r="F975" s="24"/>
      <c r="G975" s="24"/>
      <c r="H975" s="24"/>
      <c r="I975" s="5"/>
      <c r="J975" s="5"/>
      <c r="K975" s="13"/>
      <c r="L975" s="24"/>
      <c r="M975" s="24"/>
      <c r="N975" s="24"/>
      <c r="O975" s="24"/>
      <c r="P975" s="33"/>
      <c r="Q975" s="4"/>
    </row>
    <row r="976" spans="1:19" x14ac:dyDescent="0.2">
      <c r="D976" s="2"/>
      <c r="E976" s="24"/>
      <c r="F976" s="24"/>
      <c r="G976" s="24"/>
      <c r="H976" s="24"/>
      <c r="I976" s="5"/>
      <c r="J976" s="5"/>
      <c r="K976" s="13"/>
      <c r="L976" s="24"/>
      <c r="M976" s="24"/>
      <c r="N976" s="24"/>
      <c r="O976" s="24"/>
      <c r="P976" s="33"/>
      <c r="Q976" s="4"/>
    </row>
    <row r="977" spans="4:19" x14ac:dyDescent="0.2">
      <c r="D977" s="2"/>
      <c r="E977" s="24"/>
      <c r="F977" s="24"/>
      <c r="G977" s="24"/>
      <c r="H977" s="24"/>
      <c r="I977" s="5"/>
      <c r="J977" s="5"/>
      <c r="K977" s="13"/>
      <c r="L977" s="24"/>
      <c r="M977" s="24"/>
      <c r="N977" s="24"/>
      <c r="O977" s="24"/>
      <c r="P977" s="33"/>
      <c r="Q977" s="4"/>
    </row>
    <row r="978" spans="4:19" x14ac:dyDescent="0.2">
      <c r="D978" s="2"/>
      <c r="E978" s="24"/>
      <c r="F978" s="24"/>
      <c r="G978" s="24"/>
      <c r="H978" s="24"/>
      <c r="I978" s="5"/>
      <c r="J978" s="5"/>
      <c r="K978" s="13"/>
      <c r="L978" s="24"/>
      <c r="M978" s="24"/>
      <c r="N978" s="24"/>
      <c r="O978" s="24"/>
      <c r="P978" s="33"/>
      <c r="Q978" s="4"/>
    </row>
    <row r="979" spans="4:19" x14ac:dyDescent="0.2">
      <c r="D979" s="23"/>
      <c r="E979" s="24"/>
      <c r="F979" s="24"/>
      <c r="G979" s="24"/>
      <c r="H979" s="24"/>
      <c r="I979" s="5"/>
      <c r="J979" s="5"/>
      <c r="K979" s="13"/>
      <c r="L979" s="24"/>
      <c r="M979" s="24"/>
      <c r="N979" s="24"/>
      <c r="O979" s="24"/>
      <c r="P979" s="33"/>
      <c r="Q979" s="4"/>
    </row>
    <row r="980" spans="4:19" x14ac:dyDescent="0.2">
      <c r="D980" s="23"/>
      <c r="E980" s="24"/>
      <c r="F980" s="24"/>
      <c r="G980" s="24"/>
      <c r="H980" s="24"/>
      <c r="I980" s="5"/>
      <c r="J980" s="5"/>
      <c r="K980" s="13"/>
      <c r="L980" s="24"/>
      <c r="M980" s="24"/>
      <c r="N980" s="24"/>
      <c r="O980" s="24"/>
      <c r="P980" s="33"/>
      <c r="Q980" s="32"/>
    </row>
    <row r="981" spans="4:19" x14ac:dyDescent="0.2">
      <c r="D981" s="22"/>
      <c r="E981" s="24"/>
      <c r="F981" s="24"/>
      <c r="G981" s="24"/>
      <c r="H981" s="24"/>
      <c r="I981" s="5"/>
      <c r="J981" s="5"/>
      <c r="K981" s="13"/>
      <c r="L981" s="22"/>
      <c r="M981" s="24"/>
      <c r="N981" s="24"/>
      <c r="O981" s="24"/>
      <c r="P981" s="33"/>
      <c r="Q981" s="4"/>
    </row>
    <row r="982" spans="4:19" x14ac:dyDescent="0.2">
      <c r="D982" s="22"/>
      <c r="E982" s="24"/>
      <c r="F982" s="24"/>
      <c r="G982" s="24"/>
      <c r="H982" s="24"/>
      <c r="I982" s="5"/>
      <c r="J982" s="5"/>
      <c r="K982" s="13"/>
      <c r="L982" s="22"/>
      <c r="M982" s="24"/>
      <c r="N982" s="24"/>
      <c r="O982" s="24"/>
      <c r="P982" s="33"/>
      <c r="Q982" s="4"/>
    </row>
    <row r="983" spans="4:19" x14ac:dyDescent="0.2">
      <c r="D983" s="22"/>
      <c r="E983" s="24"/>
      <c r="F983" s="24"/>
      <c r="G983" s="24"/>
      <c r="H983" s="24"/>
      <c r="I983" s="5"/>
      <c r="J983" s="5"/>
      <c r="K983" s="13"/>
      <c r="L983" s="22"/>
      <c r="M983" s="24"/>
      <c r="N983" s="24"/>
      <c r="O983" s="24"/>
      <c r="P983" s="33"/>
      <c r="Q983" s="4"/>
    </row>
    <row r="984" spans="4:19" x14ac:dyDescent="0.2">
      <c r="D984" s="22"/>
      <c r="E984" s="24"/>
      <c r="F984" s="24"/>
      <c r="G984" s="24"/>
      <c r="H984" s="24"/>
      <c r="I984" s="5"/>
      <c r="J984" s="5"/>
      <c r="K984" s="13"/>
      <c r="L984" s="24"/>
      <c r="M984" s="24"/>
      <c r="N984" s="24"/>
      <c r="O984" s="24"/>
      <c r="P984" s="33"/>
      <c r="Q984" s="4"/>
    </row>
    <row r="985" spans="4:19" x14ac:dyDescent="0.2">
      <c r="D985" s="22"/>
      <c r="E985" s="24"/>
      <c r="F985" s="24"/>
      <c r="G985" s="24"/>
      <c r="H985" s="24"/>
      <c r="I985" s="5"/>
      <c r="J985" s="5"/>
      <c r="K985" s="13"/>
      <c r="L985" s="24"/>
      <c r="M985" s="24"/>
      <c r="N985" s="24"/>
      <c r="O985" s="24"/>
      <c r="P985" s="33"/>
      <c r="Q985" s="32"/>
    </row>
    <row r="986" spans="4:19" x14ac:dyDescent="0.2">
      <c r="D986" s="22"/>
      <c r="E986" s="24"/>
      <c r="F986" s="24"/>
      <c r="G986" s="24"/>
      <c r="H986" s="24"/>
      <c r="I986" s="5"/>
      <c r="J986" s="5"/>
      <c r="K986" s="13"/>
      <c r="L986" s="24"/>
      <c r="M986" s="24"/>
      <c r="N986" s="24"/>
      <c r="O986" s="24"/>
      <c r="P986" s="33"/>
      <c r="Q986" s="4"/>
    </row>
    <row r="987" spans="4:19" x14ac:dyDescent="0.2">
      <c r="D987" s="22"/>
      <c r="E987" s="24"/>
      <c r="F987" s="24"/>
      <c r="G987" s="24"/>
      <c r="H987" s="24"/>
      <c r="I987" s="5"/>
      <c r="J987" s="5"/>
      <c r="K987" s="13"/>
      <c r="L987" s="24"/>
      <c r="M987" s="24"/>
      <c r="N987" s="24"/>
      <c r="O987" s="24"/>
      <c r="P987" s="33"/>
      <c r="Q987" s="4"/>
    </row>
    <row r="988" spans="4:19" x14ac:dyDescent="0.2">
      <c r="D988" s="22"/>
      <c r="E988" s="24"/>
      <c r="F988" s="24"/>
      <c r="G988" s="24"/>
      <c r="H988" s="24"/>
      <c r="I988" s="5"/>
      <c r="J988" s="5"/>
      <c r="K988" s="13"/>
      <c r="L988" s="24"/>
      <c r="M988" s="24"/>
      <c r="N988" s="24"/>
      <c r="O988" s="24"/>
      <c r="P988" s="33"/>
      <c r="Q988" s="32"/>
    </row>
    <row r="989" spans="4:19" x14ac:dyDescent="0.2">
      <c r="D989" s="2"/>
      <c r="E989" s="24"/>
      <c r="F989" s="24"/>
      <c r="G989" s="24"/>
      <c r="H989" s="24"/>
      <c r="I989" s="5"/>
      <c r="J989" s="5"/>
      <c r="K989" s="13"/>
      <c r="L989" s="24"/>
      <c r="M989" s="24"/>
      <c r="N989" s="24"/>
      <c r="O989" s="24"/>
      <c r="P989" s="33"/>
      <c r="Q989" s="32"/>
      <c r="R989" s="24"/>
      <c r="S989" s="4"/>
    </row>
    <row r="990" spans="4:19" x14ac:dyDescent="0.2">
      <c r="D990" s="22"/>
      <c r="E990" s="24"/>
      <c r="F990" s="24"/>
      <c r="G990" s="24"/>
      <c r="H990" s="24"/>
      <c r="I990" s="5"/>
      <c r="J990" s="5"/>
      <c r="K990" s="13"/>
      <c r="L990" s="22"/>
      <c r="M990" s="24"/>
      <c r="N990" s="24"/>
      <c r="O990" s="24"/>
      <c r="P990" s="33"/>
      <c r="Q990" s="32"/>
      <c r="R990" s="24"/>
      <c r="S990" s="4"/>
    </row>
    <row r="991" spans="4:19" x14ac:dyDescent="0.2">
      <c r="D991" s="22"/>
      <c r="E991" s="24"/>
      <c r="F991" s="24"/>
      <c r="G991" s="24"/>
      <c r="H991" s="24"/>
      <c r="I991" s="5"/>
      <c r="J991" s="5"/>
      <c r="K991" s="13"/>
      <c r="L991" s="22"/>
      <c r="M991" s="24"/>
      <c r="N991" s="24"/>
      <c r="O991" s="24"/>
      <c r="P991" s="33"/>
      <c r="Q991" s="32"/>
      <c r="R991" s="24"/>
      <c r="S991" s="4"/>
    </row>
    <row r="992" spans="4:19" x14ac:dyDescent="0.2">
      <c r="D992" s="22"/>
      <c r="E992" s="24"/>
      <c r="F992" s="24"/>
      <c r="G992" s="24"/>
      <c r="H992" s="24"/>
      <c r="I992" s="5"/>
      <c r="J992" s="5"/>
      <c r="K992" s="13"/>
      <c r="L992" s="24"/>
      <c r="M992" s="24"/>
      <c r="N992" s="24"/>
      <c r="O992" s="24"/>
      <c r="P992" s="33"/>
      <c r="Q992" s="4"/>
      <c r="R992" s="24"/>
      <c r="S992" s="4"/>
    </row>
    <row r="993" spans="4:20" x14ac:dyDescent="0.2">
      <c r="D993" s="22"/>
      <c r="E993" s="24"/>
      <c r="F993" s="24"/>
      <c r="G993" s="24"/>
      <c r="H993" s="24"/>
      <c r="I993" s="5"/>
      <c r="J993" s="5"/>
      <c r="K993" s="13"/>
      <c r="L993" s="24"/>
      <c r="M993" s="24"/>
      <c r="N993" s="24"/>
      <c r="O993" s="24"/>
      <c r="P993" s="33"/>
      <c r="R993" s="24"/>
      <c r="S993" s="4"/>
    </row>
    <row r="994" spans="4:20" x14ac:dyDescent="0.2">
      <c r="D994" s="22"/>
      <c r="E994" s="24"/>
      <c r="F994" s="24"/>
      <c r="G994" s="24"/>
      <c r="H994" s="24"/>
      <c r="I994" s="5"/>
      <c r="J994" s="5"/>
      <c r="K994" s="13"/>
      <c r="L994" s="24"/>
      <c r="M994" s="24"/>
      <c r="N994" s="24"/>
      <c r="O994" s="24"/>
      <c r="P994" s="33"/>
      <c r="R994" s="24"/>
      <c r="S994" s="4"/>
    </row>
    <row r="995" spans="4:20" x14ac:dyDescent="0.2">
      <c r="D995" s="22"/>
      <c r="E995" s="24"/>
      <c r="F995" s="24"/>
      <c r="G995" s="24"/>
      <c r="H995" s="24"/>
      <c r="I995" s="5"/>
      <c r="J995" s="5"/>
      <c r="K995" s="13"/>
      <c r="L995" s="24"/>
      <c r="M995" s="24"/>
      <c r="N995" s="24"/>
      <c r="O995" s="24"/>
      <c r="P995" s="33"/>
      <c r="R995" s="24"/>
      <c r="S995" s="4"/>
      <c r="T995" s="4"/>
    </row>
    <row r="996" spans="4:20" x14ac:dyDescent="0.2">
      <c r="D996" s="2"/>
      <c r="E996" s="24"/>
      <c r="F996" s="24"/>
      <c r="G996" s="24"/>
      <c r="H996" s="24"/>
      <c r="I996" s="5"/>
      <c r="J996" s="5"/>
      <c r="K996" s="13"/>
      <c r="L996" s="24"/>
      <c r="M996" s="24"/>
      <c r="N996" s="24"/>
      <c r="O996" s="24"/>
      <c r="P996" s="33"/>
      <c r="R996" s="24"/>
      <c r="S996" s="4"/>
    </row>
    <row r="997" spans="4:20" x14ac:dyDescent="0.2">
      <c r="D997" s="2"/>
      <c r="E997" s="24"/>
      <c r="F997" s="24"/>
      <c r="G997" s="24"/>
      <c r="H997" s="24"/>
      <c r="I997" s="5"/>
      <c r="J997" s="5"/>
      <c r="K997" s="13"/>
      <c r="L997" s="24"/>
      <c r="M997" s="24"/>
      <c r="N997" s="24"/>
      <c r="O997" s="24"/>
      <c r="P997" s="33"/>
      <c r="R997" s="24"/>
      <c r="S997" s="4"/>
    </row>
    <row r="998" spans="4:20" x14ac:dyDescent="0.2">
      <c r="D998" s="2"/>
      <c r="E998" s="24"/>
      <c r="F998" s="24"/>
      <c r="G998" s="24"/>
      <c r="H998" s="24"/>
      <c r="I998" s="5"/>
      <c r="J998" s="5"/>
      <c r="K998" s="13"/>
      <c r="L998" s="24"/>
      <c r="M998" s="24"/>
      <c r="N998" s="24"/>
      <c r="O998" s="24"/>
      <c r="P998" s="33"/>
      <c r="R998" s="24"/>
      <c r="S998" s="4"/>
    </row>
    <row r="999" spans="4:20" x14ac:dyDescent="0.2">
      <c r="D999" s="2"/>
      <c r="E999" s="24"/>
      <c r="F999" s="24"/>
      <c r="G999" s="24"/>
      <c r="H999" s="24"/>
      <c r="I999" s="5"/>
      <c r="J999" s="5"/>
      <c r="K999" s="13"/>
      <c r="L999" s="24"/>
      <c r="M999" s="24"/>
      <c r="N999" s="24"/>
      <c r="O999" s="24"/>
      <c r="P999" s="33"/>
      <c r="R999" s="24"/>
      <c r="S999" s="4"/>
    </row>
    <row r="1000" spans="4:20" x14ac:dyDescent="0.2">
      <c r="D1000" s="2"/>
      <c r="E1000" s="24"/>
      <c r="F1000" s="24"/>
      <c r="G1000" s="24"/>
      <c r="H1000" s="24"/>
      <c r="I1000" s="5"/>
      <c r="J1000" s="5"/>
      <c r="K1000" s="13"/>
      <c r="L1000" s="24"/>
      <c r="M1000" s="24"/>
      <c r="N1000" s="24"/>
      <c r="O1000" s="24"/>
      <c r="P1000" s="33"/>
      <c r="R1000" s="24"/>
      <c r="S1000" s="4"/>
    </row>
    <row r="1001" spans="4:20" x14ac:dyDescent="0.2">
      <c r="D1001" s="23"/>
      <c r="E1001" s="24"/>
      <c r="F1001" s="24"/>
      <c r="G1001" s="24"/>
      <c r="H1001" s="24"/>
      <c r="I1001" s="5"/>
      <c r="J1001" s="5"/>
      <c r="K1001" s="13"/>
      <c r="L1001" s="24"/>
      <c r="M1001" s="24"/>
      <c r="N1001" s="24"/>
      <c r="O1001" s="24"/>
      <c r="P1001" s="33"/>
      <c r="R1001" s="24"/>
      <c r="S1001" s="4"/>
    </row>
    <row r="1002" spans="4:20" x14ac:dyDescent="0.2">
      <c r="D1002" s="23"/>
      <c r="E1002" s="24"/>
      <c r="F1002" s="24"/>
      <c r="G1002" s="24"/>
      <c r="H1002" s="24"/>
      <c r="I1002" s="5"/>
      <c r="J1002" s="5"/>
      <c r="K1002" s="13"/>
      <c r="L1002" s="24"/>
      <c r="M1002" s="24"/>
      <c r="N1002" s="24"/>
      <c r="O1002" s="24"/>
      <c r="P1002" s="33"/>
      <c r="R1002" s="24"/>
      <c r="S1002" s="4"/>
    </row>
    <row r="1003" spans="4:20" x14ac:dyDescent="0.2">
      <c r="D1003" s="23"/>
      <c r="E1003" s="24"/>
      <c r="I1003" s="5"/>
      <c r="J1003" s="5"/>
      <c r="K1003" s="13"/>
      <c r="R1003" s="24"/>
      <c r="S1003" s="4"/>
    </row>
    <row r="1004" spans="4:20" x14ac:dyDescent="0.2">
      <c r="I1004" s="5"/>
      <c r="J1004" s="5"/>
      <c r="K1004" s="13"/>
      <c r="R1004" s="24"/>
      <c r="S1004" s="4"/>
    </row>
    <row r="1005" spans="4:20" x14ac:dyDescent="0.2">
      <c r="I1005" s="5"/>
      <c r="J1005" s="5"/>
      <c r="K1005" s="13"/>
      <c r="R1005" s="24"/>
      <c r="S1005" s="4"/>
    </row>
    <row r="1006" spans="4:20" x14ac:dyDescent="0.2">
      <c r="I1006" s="5"/>
      <c r="J1006" s="5"/>
      <c r="K1006" s="13"/>
      <c r="R1006" s="24"/>
      <c r="S1006" s="4"/>
    </row>
    <row r="1007" spans="4:20" x14ac:dyDescent="0.2">
      <c r="I1007" s="5"/>
      <c r="J1007" s="5"/>
      <c r="K1007" s="13"/>
      <c r="R1007" s="24"/>
      <c r="S1007" s="4"/>
    </row>
    <row r="1008" spans="4:20" x14ac:dyDescent="0.2">
      <c r="I1008" s="5"/>
      <c r="J1008" s="5"/>
      <c r="K1008" s="13"/>
      <c r="R1008" s="24"/>
      <c r="S1008" s="4"/>
    </row>
    <row r="1009" spans="9:19" x14ac:dyDescent="0.2">
      <c r="I1009" s="5"/>
      <c r="J1009" s="5"/>
      <c r="K1009" s="13"/>
      <c r="R1009" s="24"/>
      <c r="S1009" s="4"/>
    </row>
    <row r="1010" spans="9:19" x14ac:dyDescent="0.2">
      <c r="I1010" s="5"/>
      <c r="J1010" s="5"/>
      <c r="K1010" s="13"/>
      <c r="R1010" s="24"/>
      <c r="S1010" s="4"/>
    </row>
    <row r="1011" spans="9:19" x14ac:dyDescent="0.2">
      <c r="I1011" s="5"/>
      <c r="J1011" s="5"/>
      <c r="K1011" s="13"/>
      <c r="R1011" s="24"/>
      <c r="S1011" s="4"/>
    </row>
    <row r="1012" spans="9:19" x14ac:dyDescent="0.2">
      <c r="I1012" s="5"/>
      <c r="J1012" s="5"/>
      <c r="K1012" s="13"/>
      <c r="R1012" s="24"/>
      <c r="S1012" s="4"/>
    </row>
    <row r="1013" spans="9:19" x14ac:dyDescent="0.2">
      <c r="I1013" s="5"/>
      <c r="J1013" s="5"/>
      <c r="K1013" s="13"/>
      <c r="R1013" s="24"/>
      <c r="S1013" s="4"/>
    </row>
    <row r="1014" spans="9:19" x14ac:dyDescent="0.2">
      <c r="I1014" s="5"/>
      <c r="J1014" s="5"/>
      <c r="K1014" s="13"/>
      <c r="R1014" s="24"/>
      <c r="S1014" s="4"/>
    </row>
    <row r="1015" spans="9:19" x14ac:dyDescent="0.2">
      <c r="I1015" s="5"/>
      <c r="J1015" s="5"/>
      <c r="K1015" s="13"/>
      <c r="R1015" s="24"/>
      <c r="S1015" s="4"/>
    </row>
    <row r="1016" spans="9:19" x14ac:dyDescent="0.2">
      <c r="I1016" s="5"/>
      <c r="J1016" s="5"/>
      <c r="K1016" s="13"/>
    </row>
    <row r="1017" spans="9:19" x14ac:dyDescent="0.2">
      <c r="I1017" s="5"/>
      <c r="J1017" s="5"/>
      <c r="K1017" s="13"/>
    </row>
    <row r="1018" spans="9:19" x14ac:dyDescent="0.2">
      <c r="I1018" s="5"/>
      <c r="J1018" s="5"/>
      <c r="K1018" s="13"/>
    </row>
    <row r="1019" spans="9:19" x14ac:dyDescent="0.2">
      <c r="I1019" s="5"/>
      <c r="J1019" s="5"/>
      <c r="K1019" s="13"/>
    </row>
    <row r="1020" spans="9:19" x14ac:dyDescent="0.2">
      <c r="I1020" s="5"/>
      <c r="J1020" s="5"/>
      <c r="K1020" s="13"/>
    </row>
    <row r="1021" spans="9:19" x14ac:dyDescent="0.2">
      <c r="I1021" s="5"/>
      <c r="J1021" s="5"/>
      <c r="K1021" s="13"/>
    </row>
    <row r="1022" spans="9:19" x14ac:dyDescent="0.2">
      <c r="I1022" s="5"/>
      <c r="J1022" s="5"/>
      <c r="K1022" s="13"/>
    </row>
    <row r="1023" spans="9:19" x14ac:dyDescent="0.2">
      <c r="I1023" s="5"/>
      <c r="J1023" s="5"/>
      <c r="K1023" s="13"/>
    </row>
    <row r="1024" spans="9:19" x14ac:dyDescent="0.2">
      <c r="I1024" s="5"/>
      <c r="J1024" s="5"/>
      <c r="K1024" s="13"/>
    </row>
    <row r="1025" spans="9:11" x14ac:dyDescent="0.2">
      <c r="I1025" s="5"/>
      <c r="J1025" s="5"/>
      <c r="K1025" s="13"/>
    </row>
    <row r="1026" spans="9:11" x14ac:dyDescent="0.2">
      <c r="I1026" s="5"/>
      <c r="J1026" s="5"/>
      <c r="K1026" s="13"/>
    </row>
    <row r="1027" spans="9:11" x14ac:dyDescent="0.2">
      <c r="I1027" s="5"/>
      <c r="J1027" s="5"/>
      <c r="K1027" s="13"/>
    </row>
    <row r="1028" spans="9:11" x14ac:dyDescent="0.2">
      <c r="I1028" s="5"/>
      <c r="J1028" s="5"/>
      <c r="K1028" s="13"/>
    </row>
    <row r="1029" spans="9:11" x14ac:dyDescent="0.2">
      <c r="I1029" s="5"/>
      <c r="J1029" s="5"/>
      <c r="K1029" s="13"/>
    </row>
    <row r="1030" spans="9:11" x14ac:dyDescent="0.2">
      <c r="I1030" s="5"/>
      <c r="J1030" s="5"/>
      <c r="K1030" s="13"/>
    </row>
    <row r="1031" spans="9:11" x14ac:dyDescent="0.2">
      <c r="I1031" s="5"/>
      <c r="J1031" s="5"/>
      <c r="K1031" s="13"/>
    </row>
    <row r="1032" spans="9:11" x14ac:dyDescent="0.2">
      <c r="I1032" s="5"/>
      <c r="J1032" s="5"/>
      <c r="K1032" s="13"/>
    </row>
    <row r="1033" spans="9:11" x14ac:dyDescent="0.2">
      <c r="I1033" s="5"/>
      <c r="J1033" s="5"/>
      <c r="K1033" s="13"/>
    </row>
    <row r="1034" spans="9:11" x14ac:dyDescent="0.2">
      <c r="I1034" s="5"/>
      <c r="J1034" s="5"/>
      <c r="K1034" s="13"/>
    </row>
    <row r="1035" spans="9:11" x14ac:dyDescent="0.2">
      <c r="I1035" s="5"/>
      <c r="J1035" s="5"/>
      <c r="K1035" s="13"/>
    </row>
    <row r="1036" spans="9:11" x14ac:dyDescent="0.2">
      <c r="I1036" s="5"/>
      <c r="J1036" s="5"/>
      <c r="K1036" s="13"/>
    </row>
    <row r="1037" spans="9:11" x14ac:dyDescent="0.2">
      <c r="I1037" s="5"/>
      <c r="J1037" s="5"/>
      <c r="K1037" s="13"/>
    </row>
    <row r="1038" spans="9:11" x14ac:dyDescent="0.2">
      <c r="I1038" s="5"/>
      <c r="J1038" s="5"/>
      <c r="K1038" s="13"/>
    </row>
    <row r="1039" spans="9:11" x14ac:dyDescent="0.2">
      <c r="I1039" s="5"/>
      <c r="J1039" s="5"/>
      <c r="K1039" s="13"/>
    </row>
    <row r="1040" spans="9:11" x14ac:dyDescent="0.2">
      <c r="I1040" s="5"/>
      <c r="J1040" s="5"/>
      <c r="K1040" s="13"/>
    </row>
    <row r="1041" spans="9:11" x14ac:dyDescent="0.2">
      <c r="I1041" s="5"/>
      <c r="J1041" s="5"/>
      <c r="K1041" s="13"/>
    </row>
    <row r="1042" spans="9:11" x14ac:dyDescent="0.2">
      <c r="I1042" s="5"/>
      <c r="J1042" s="5"/>
      <c r="K1042" s="13"/>
    </row>
    <row r="1043" spans="9:11" x14ac:dyDescent="0.2">
      <c r="I1043" s="5"/>
      <c r="J1043" s="5"/>
      <c r="K1043" s="13"/>
    </row>
    <row r="1044" spans="9:11" x14ac:dyDescent="0.2">
      <c r="I1044" s="5"/>
      <c r="J1044" s="5"/>
      <c r="K1044" s="13"/>
    </row>
    <row r="1045" spans="9:11" x14ac:dyDescent="0.2">
      <c r="I1045" s="5"/>
      <c r="J1045" s="5"/>
      <c r="K1045" s="13"/>
    </row>
    <row r="1046" spans="9:11" x14ac:dyDescent="0.2">
      <c r="I1046" s="5"/>
      <c r="J1046" s="5"/>
      <c r="K1046" s="13"/>
    </row>
    <row r="1047" spans="9:11" x14ac:dyDescent="0.2">
      <c r="I1047" s="5"/>
      <c r="J1047" s="5"/>
      <c r="K1047" s="13"/>
    </row>
    <row r="1048" spans="9:11" x14ac:dyDescent="0.2">
      <c r="I1048" s="5"/>
      <c r="J1048" s="5"/>
      <c r="K1048" s="13"/>
    </row>
    <row r="1049" spans="9:11" x14ac:dyDescent="0.2">
      <c r="I1049" s="5"/>
      <c r="J1049" s="5"/>
      <c r="K1049" s="13"/>
    </row>
    <row r="1050" spans="9:11" x14ac:dyDescent="0.2">
      <c r="I1050" s="5"/>
      <c r="J1050" s="5"/>
      <c r="K1050" s="13"/>
    </row>
    <row r="1051" spans="9:11" x14ac:dyDescent="0.2">
      <c r="I1051" s="5"/>
      <c r="J1051" s="5"/>
      <c r="K1051" s="13"/>
    </row>
    <row r="1052" spans="9:11" x14ac:dyDescent="0.2">
      <c r="I1052" s="5"/>
      <c r="J1052" s="5"/>
      <c r="K1052" s="13"/>
    </row>
    <row r="1053" spans="9:11" x14ac:dyDescent="0.2">
      <c r="I1053" s="5"/>
      <c r="J1053" s="5"/>
      <c r="K1053" s="13"/>
    </row>
    <row r="1054" spans="9:11" x14ac:dyDescent="0.2">
      <c r="I1054" s="5"/>
      <c r="J1054" s="5"/>
      <c r="K1054" s="13"/>
    </row>
    <row r="1055" spans="9:11" x14ac:dyDescent="0.2">
      <c r="I1055" s="5"/>
      <c r="J1055" s="5"/>
      <c r="K1055" s="13"/>
    </row>
    <row r="1056" spans="9:11" x14ac:dyDescent="0.2">
      <c r="I1056" s="5"/>
      <c r="J1056" s="5"/>
      <c r="K1056" s="13"/>
    </row>
    <row r="1057" spans="1:20" x14ac:dyDescent="0.2">
      <c r="I1057" s="5"/>
      <c r="J1057" s="5"/>
      <c r="K1057" s="13"/>
    </row>
    <row r="1058" spans="1:20" x14ac:dyDescent="0.2">
      <c r="I1058" s="5"/>
      <c r="J1058" s="5"/>
      <c r="K1058" s="13"/>
    </row>
    <row r="1059" spans="1:20" x14ac:dyDescent="0.2">
      <c r="A1059">
        <f>COUNT(A968:A1058)</f>
        <v>6</v>
      </c>
      <c r="B1059">
        <f>COUNT(B968:B1058)</f>
        <v>6</v>
      </c>
      <c r="C1059">
        <f>COUNT(C968:C1058)</f>
        <v>0</v>
      </c>
      <c r="F1059">
        <f>AVERAGE(F968:F1058)</f>
        <v>99</v>
      </c>
      <c r="G1059">
        <f>AVERAGE(G968:G1058)</f>
        <v>97</v>
      </c>
      <c r="H1059" t="e">
        <f>AVERAGE(H968:H1058)</f>
        <v>#DIV/0!</v>
      </c>
      <c r="I1059" s="5">
        <f>SUM(I965:I1058)</f>
        <v>15</v>
      </c>
      <c r="J1059" s="4">
        <f>SUM(J965:J1058)</f>
        <v>0</v>
      </c>
      <c r="K1059" s="13"/>
      <c r="P1059" s="4">
        <f>SUM(Q968:Q977)</f>
        <v>0</v>
      </c>
      <c r="Q1059" s="4">
        <f>(P1059*0.096)-0.05</f>
        <v>-0.05</v>
      </c>
      <c r="S1059">
        <f>SUM(S965:S1058)</f>
        <v>0</v>
      </c>
      <c r="T1059" s="13" t="e">
        <f>S1059/C1059</f>
        <v>#DIV/0!</v>
      </c>
    </row>
    <row r="1060" spans="1:20" ht="18" x14ac:dyDescent="0.25">
      <c r="A1060" s="3" t="s">
        <v>226</v>
      </c>
      <c r="C1060" s="12" t="s">
        <v>61</v>
      </c>
      <c r="K1060" s="13"/>
      <c r="M1060" s="18"/>
      <c r="N1060" s="18"/>
      <c r="O1060" s="18"/>
      <c r="P1060" s="18"/>
      <c r="Q1060" s="18"/>
      <c r="R1060" s="24"/>
      <c r="S1060" s="4"/>
      <c r="T1060" s="4"/>
    </row>
    <row r="1061" spans="1:20" x14ac:dyDescent="0.2">
      <c r="A1061" t="s">
        <v>2</v>
      </c>
      <c r="D1061" s="4">
        <v>127.6</v>
      </c>
      <c r="E1061" t="s">
        <v>3</v>
      </c>
      <c r="F1061" s="4">
        <f>(D1061*0.096)-0.05</f>
        <v>12.199599999999998</v>
      </c>
      <c r="H1061" s="4">
        <f>P1159</f>
        <v>125.89160427648231</v>
      </c>
      <c r="K1061" s="15"/>
      <c r="M1061" s="18"/>
      <c r="N1061" s="18"/>
      <c r="O1061" s="18"/>
      <c r="P1061" s="18"/>
      <c r="Q1061" s="18"/>
      <c r="R1061" s="24"/>
      <c r="S1061" s="4"/>
      <c r="T1061" s="4"/>
    </row>
    <row r="1062" spans="1:20" x14ac:dyDescent="0.2">
      <c r="A1062" t="s">
        <v>4</v>
      </c>
      <c r="D1062" s="4">
        <v>125.9</v>
      </c>
      <c r="E1062" t="s">
        <v>5</v>
      </c>
      <c r="F1062" s="4">
        <f>(D1062*0.096)-0.05</f>
        <v>12.0364</v>
      </c>
      <c r="K1062" s="13"/>
      <c r="M1062" s="18"/>
      <c r="N1062" s="18"/>
      <c r="O1062" s="18"/>
      <c r="P1062" s="18"/>
      <c r="Q1062" s="18"/>
      <c r="R1062" s="24"/>
      <c r="S1062" s="4"/>
      <c r="T1062" s="4"/>
    </row>
    <row r="1063" spans="1:20" x14ac:dyDescent="0.2">
      <c r="A1063" s="1" t="s">
        <v>9</v>
      </c>
      <c r="B1063" s="1" t="s">
        <v>6</v>
      </c>
      <c r="C1063" s="1" t="s">
        <v>7</v>
      </c>
      <c r="D1063" s="1" t="s">
        <v>10</v>
      </c>
      <c r="E1063" s="1" t="s">
        <v>11</v>
      </c>
      <c r="F1063" s="1" t="s">
        <v>12</v>
      </c>
      <c r="G1063" s="1" t="s">
        <v>13</v>
      </c>
      <c r="H1063" s="1" t="s">
        <v>7</v>
      </c>
      <c r="I1063" s="1" t="s">
        <v>14</v>
      </c>
      <c r="J1063" s="1" t="s">
        <v>258</v>
      </c>
      <c r="K1063" s="14" t="s">
        <v>125</v>
      </c>
      <c r="L1063" s="14" t="s">
        <v>12</v>
      </c>
      <c r="M1063" s="1" t="s">
        <v>13</v>
      </c>
      <c r="N1063" s="1" t="s">
        <v>15</v>
      </c>
      <c r="O1063" s="1" t="s">
        <v>16</v>
      </c>
      <c r="P1063" s="1" t="s">
        <v>18</v>
      </c>
      <c r="Q1063" s="1" t="s">
        <v>225</v>
      </c>
      <c r="R1063" s="55" t="s">
        <v>334</v>
      </c>
      <c r="S1063" s="4" t="s">
        <v>335</v>
      </c>
      <c r="T1063" s="4"/>
    </row>
    <row r="1064" spans="1:20" x14ac:dyDescent="0.2">
      <c r="K1064" s="13"/>
      <c r="M1064" s="18"/>
      <c r="N1064" s="18"/>
      <c r="O1064" s="18"/>
      <c r="P1064" s="18"/>
      <c r="Q1064" s="18"/>
      <c r="R1064" s="24"/>
      <c r="S1064" s="4"/>
      <c r="T1064" s="4"/>
    </row>
    <row r="1065" spans="1:20" x14ac:dyDescent="0.2">
      <c r="D1065" s="2"/>
      <c r="E1065" t="s">
        <v>20</v>
      </c>
      <c r="I1065" s="5">
        <v>-12</v>
      </c>
      <c r="J1065" s="5"/>
      <c r="K1065" s="14"/>
      <c r="M1065" s="18"/>
      <c r="N1065" s="18"/>
      <c r="O1065" s="18"/>
      <c r="P1065" s="18"/>
      <c r="Q1065" s="18"/>
      <c r="R1065" s="24"/>
      <c r="S1065" s="4"/>
      <c r="T1065" s="4"/>
    </row>
    <row r="1066" spans="1:20" x14ac:dyDescent="0.2">
      <c r="E1066" t="s">
        <v>21</v>
      </c>
      <c r="I1066" s="5">
        <v>-12</v>
      </c>
      <c r="J1066" s="5"/>
      <c r="K1066" s="13"/>
      <c r="M1066" s="18"/>
      <c r="N1066" s="18"/>
      <c r="O1066" s="18"/>
      <c r="P1066" s="18"/>
      <c r="Q1066" s="18"/>
      <c r="R1066" s="24"/>
      <c r="S1066" s="4"/>
      <c r="T1066" s="4"/>
    </row>
    <row r="1067" spans="1:20" x14ac:dyDescent="0.2">
      <c r="D1067" s="2"/>
      <c r="E1067" t="s">
        <v>22</v>
      </c>
      <c r="I1067" s="5">
        <v>-15</v>
      </c>
      <c r="J1067" s="5"/>
      <c r="K1067" s="13"/>
      <c r="M1067" s="18"/>
      <c r="N1067" s="18"/>
      <c r="O1067" s="18"/>
      <c r="P1067" s="18"/>
      <c r="Q1067" s="18"/>
      <c r="R1067" s="24"/>
      <c r="S1067" s="4"/>
      <c r="T1067" s="4"/>
    </row>
    <row r="1068" spans="1:20" x14ac:dyDescent="0.2">
      <c r="D1068" s="22" t="s">
        <v>294</v>
      </c>
      <c r="E1068" s="24" t="s">
        <v>295</v>
      </c>
      <c r="F1068" s="24"/>
      <c r="G1068" s="24"/>
      <c r="H1068" s="24"/>
      <c r="I1068" s="5"/>
      <c r="J1068" s="5"/>
      <c r="K1068" s="13"/>
      <c r="L1068" s="24">
        <v>97</v>
      </c>
      <c r="M1068" s="24">
        <v>92</v>
      </c>
      <c r="N1068" s="24">
        <v>72.2</v>
      </c>
      <c r="O1068" s="24">
        <v>133</v>
      </c>
      <c r="P1068" s="4">
        <f t="shared" ref="P1068:P1087" si="8">((M1068-N1068)*113/O1068)</f>
        <v>16.822556390977439</v>
      </c>
      <c r="Q1068" s="4">
        <v>8.2682926829268286</v>
      </c>
      <c r="R1068" s="24"/>
      <c r="S1068" s="4"/>
      <c r="T1068" s="4"/>
    </row>
    <row r="1069" spans="1:20" x14ac:dyDescent="0.2">
      <c r="D1069" s="22" t="s">
        <v>302</v>
      </c>
      <c r="E1069" s="24" t="s">
        <v>23</v>
      </c>
      <c r="F1069" s="24"/>
      <c r="G1069" s="24"/>
      <c r="H1069" s="24"/>
      <c r="I1069" s="5"/>
      <c r="J1069" s="5"/>
      <c r="K1069" s="15"/>
      <c r="L1069" s="22">
        <v>92</v>
      </c>
      <c r="M1069" s="24">
        <v>92</v>
      </c>
      <c r="N1069" s="24">
        <v>68.900000000000006</v>
      </c>
      <c r="O1069" s="24">
        <v>120</v>
      </c>
      <c r="P1069" s="4">
        <f t="shared" si="8"/>
        <v>21.752499999999994</v>
      </c>
      <c r="Q1069" s="4">
        <v>11.658730158730158</v>
      </c>
      <c r="R1069" s="24"/>
      <c r="S1069" s="4"/>
      <c r="T1069" s="4"/>
    </row>
    <row r="1070" spans="1:20" x14ac:dyDescent="0.2">
      <c r="D1070" s="22" t="s">
        <v>304</v>
      </c>
      <c r="E1070" s="24" t="s">
        <v>185</v>
      </c>
      <c r="F1070" s="24"/>
      <c r="G1070" s="24"/>
      <c r="H1070" s="24"/>
      <c r="I1070" s="5"/>
      <c r="J1070" s="5"/>
      <c r="K1070" s="13"/>
      <c r="L1070" s="36">
        <v>89</v>
      </c>
      <c r="M1070" s="24">
        <v>88</v>
      </c>
      <c r="N1070" s="24">
        <v>69</v>
      </c>
      <c r="O1070" s="24">
        <v>123</v>
      </c>
      <c r="P1070" s="4">
        <f t="shared" si="8"/>
        <v>17.45528455284553</v>
      </c>
      <c r="Q1070" s="4">
        <v>11.851219512195128</v>
      </c>
      <c r="R1070" s="24"/>
      <c r="S1070" s="4"/>
      <c r="T1070" s="4"/>
    </row>
    <row r="1071" spans="1:20" x14ac:dyDescent="0.2">
      <c r="D1071" s="22" t="s">
        <v>305</v>
      </c>
      <c r="E1071" s="24" t="s">
        <v>25</v>
      </c>
      <c r="F1071" s="24"/>
      <c r="G1071" s="24"/>
      <c r="H1071" s="24"/>
      <c r="I1071" s="5"/>
      <c r="J1071" s="5"/>
      <c r="K1071" s="15"/>
      <c r="L1071" s="22">
        <v>84</v>
      </c>
      <c r="M1071" s="24">
        <v>83</v>
      </c>
      <c r="N1071" s="24">
        <v>69</v>
      </c>
      <c r="O1071" s="24">
        <v>126</v>
      </c>
      <c r="P1071" s="4">
        <f t="shared" si="8"/>
        <v>12.555555555555555</v>
      </c>
      <c r="Q1071" s="4">
        <v>12.555555555555555</v>
      </c>
      <c r="R1071" s="24"/>
      <c r="S1071" s="4"/>
      <c r="T1071" s="4"/>
    </row>
    <row r="1072" spans="1:20" x14ac:dyDescent="0.2">
      <c r="D1072" s="22" t="s">
        <v>306</v>
      </c>
      <c r="E1072" s="24" t="s">
        <v>186</v>
      </c>
      <c r="F1072" s="24"/>
      <c r="G1072" s="24"/>
      <c r="H1072" s="24"/>
      <c r="I1072" s="5"/>
      <c r="J1072" s="5"/>
      <c r="K1072" s="15"/>
      <c r="L1072" s="22">
        <v>84</v>
      </c>
      <c r="M1072" s="24">
        <v>84</v>
      </c>
      <c r="N1072" s="24">
        <v>69.099999999999994</v>
      </c>
      <c r="O1072" s="24">
        <v>123</v>
      </c>
      <c r="P1072" s="4">
        <f t="shared" si="8"/>
        <v>13.688617886178868</v>
      </c>
      <c r="Q1072" s="4">
        <v>12.586178861788621</v>
      </c>
      <c r="R1072" s="24"/>
      <c r="S1072" s="4"/>
      <c r="T1072" s="4"/>
    </row>
    <row r="1073" spans="4:20" x14ac:dyDescent="0.2">
      <c r="D1073" s="22" t="s">
        <v>307</v>
      </c>
      <c r="E1073" s="24" t="s">
        <v>184</v>
      </c>
      <c r="F1073" s="24"/>
      <c r="G1073" s="24"/>
      <c r="H1073" s="24"/>
      <c r="I1073" s="5"/>
      <c r="J1073" s="5"/>
      <c r="K1073" s="13"/>
      <c r="L1073" s="24">
        <v>85</v>
      </c>
      <c r="M1073" s="24">
        <v>84</v>
      </c>
      <c r="N1073" s="24">
        <v>69.3</v>
      </c>
      <c r="O1073" s="24">
        <v>123</v>
      </c>
      <c r="P1073" s="33">
        <f t="shared" si="8"/>
        <v>13.50487804878049</v>
      </c>
      <c r="Q1073" s="4">
        <v>13.27301587301587</v>
      </c>
      <c r="R1073" s="24"/>
      <c r="S1073" s="4"/>
      <c r="T1073" s="4"/>
    </row>
    <row r="1074" spans="4:20" x14ac:dyDescent="0.2">
      <c r="D1074" s="22" t="s">
        <v>316</v>
      </c>
      <c r="E1074" s="24" t="s">
        <v>24</v>
      </c>
      <c r="F1074" s="24"/>
      <c r="G1074" s="24"/>
      <c r="H1074" s="24"/>
      <c r="I1074" s="5"/>
      <c r="J1074" s="5"/>
      <c r="K1074" s="29"/>
      <c r="L1074" s="24">
        <v>79</v>
      </c>
      <c r="M1074" s="24">
        <v>79</v>
      </c>
      <c r="N1074" s="24">
        <v>70</v>
      </c>
      <c r="O1074" s="24">
        <v>123</v>
      </c>
      <c r="P1074" s="33">
        <f t="shared" si="8"/>
        <v>8.2682926829268286</v>
      </c>
      <c r="Q1074" s="4">
        <v>13.50487804878049</v>
      </c>
      <c r="R1074" s="24"/>
      <c r="S1074" s="4"/>
      <c r="T1074" s="4"/>
    </row>
    <row r="1075" spans="4:20" x14ac:dyDescent="0.2">
      <c r="D1075" s="22" t="s">
        <v>317</v>
      </c>
      <c r="E1075" s="24" t="s">
        <v>186</v>
      </c>
      <c r="F1075" s="24"/>
      <c r="G1075" s="24"/>
      <c r="H1075" s="24"/>
      <c r="I1075" s="5"/>
      <c r="J1075" s="5"/>
      <c r="K1075" s="13"/>
      <c r="L1075" s="24">
        <v>82</v>
      </c>
      <c r="M1075" s="24">
        <v>82</v>
      </c>
      <c r="N1075" s="24">
        <v>69.099999999999994</v>
      </c>
      <c r="O1075" s="24">
        <v>123</v>
      </c>
      <c r="P1075" s="4">
        <f t="shared" si="8"/>
        <v>11.851219512195128</v>
      </c>
      <c r="Q1075" s="4">
        <v>13.688617886178868</v>
      </c>
      <c r="R1075" s="24"/>
      <c r="S1075" s="4"/>
      <c r="T1075" s="4"/>
    </row>
    <row r="1076" spans="4:20" x14ac:dyDescent="0.2">
      <c r="D1076" s="22" t="s">
        <v>318</v>
      </c>
      <c r="E1076" s="24" t="s">
        <v>184</v>
      </c>
      <c r="F1076" s="24"/>
      <c r="G1076" s="24"/>
      <c r="H1076" s="24"/>
      <c r="I1076" s="5"/>
      <c r="J1076" s="5"/>
      <c r="K1076" s="13"/>
      <c r="L1076" s="24">
        <v>86</v>
      </c>
      <c r="M1076" s="24">
        <v>85</v>
      </c>
      <c r="N1076" s="24">
        <v>69.3</v>
      </c>
      <c r="O1076" s="24">
        <v>123</v>
      </c>
      <c r="P1076" s="4">
        <f t="shared" si="8"/>
        <v>14.423577235772362</v>
      </c>
      <c r="Q1076" s="32">
        <v>14.081538461538464</v>
      </c>
      <c r="R1076" s="24"/>
      <c r="S1076" s="4"/>
      <c r="T1076" s="4"/>
    </row>
    <row r="1077" spans="4:20" x14ac:dyDescent="0.2">
      <c r="D1077" s="22" t="s">
        <v>321</v>
      </c>
      <c r="E1077" s="24" t="s">
        <v>23</v>
      </c>
      <c r="F1077" s="24"/>
      <c r="G1077" s="24"/>
      <c r="H1077" s="24"/>
      <c r="I1077" s="5"/>
      <c r="J1077" s="5"/>
      <c r="K1077" s="13"/>
      <c r="L1077" s="24">
        <v>91</v>
      </c>
      <c r="M1077" s="24">
        <v>89</v>
      </c>
      <c r="N1077" s="24">
        <v>68.900000000000006</v>
      </c>
      <c r="O1077" s="24">
        <v>120</v>
      </c>
      <c r="P1077" s="4">
        <f t="shared" si="8"/>
        <v>18.927499999999995</v>
      </c>
      <c r="Q1077" s="4">
        <v>14.423577235772362</v>
      </c>
      <c r="R1077" s="24"/>
      <c r="S1077" s="4"/>
      <c r="T1077" s="4"/>
    </row>
    <row r="1078" spans="4:20" x14ac:dyDescent="0.2">
      <c r="D1078" s="22" t="s">
        <v>323</v>
      </c>
      <c r="E1078" s="24" t="s">
        <v>25</v>
      </c>
      <c r="F1078" s="24"/>
      <c r="G1078" s="24"/>
      <c r="H1078" s="24"/>
      <c r="I1078" s="5"/>
      <c r="J1078" s="5"/>
      <c r="K1078" s="15"/>
      <c r="L1078" s="22">
        <v>85</v>
      </c>
      <c r="M1078" s="24">
        <v>84</v>
      </c>
      <c r="N1078" s="24">
        <v>69.2</v>
      </c>
      <c r="O1078" s="24">
        <v>126</v>
      </c>
      <c r="P1078" s="4">
        <f t="shared" si="8"/>
        <v>13.27301587301587</v>
      </c>
      <c r="Q1078" s="4">
        <v>16.536585365853657</v>
      </c>
      <c r="R1078" s="24"/>
      <c r="S1078" s="4"/>
      <c r="T1078" s="4"/>
    </row>
    <row r="1079" spans="4:20" x14ac:dyDescent="0.2">
      <c r="D1079" s="22" t="s">
        <v>324</v>
      </c>
      <c r="E1079" s="24" t="s">
        <v>26</v>
      </c>
      <c r="F1079" s="24"/>
      <c r="G1079" s="24"/>
      <c r="H1079" s="24"/>
      <c r="I1079" s="5"/>
      <c r="J1079" s="5"/>
      <c r="K1079" s="15"/>
      <c r="L1079" s="22">
        <v>99</v>
      </c>
      <c r="M1079" s="24">
        <v>96</v>
      </c>
      <c r="N1079" s="24">
        <v>70.2</v>
      </c>
      <c r="O1079" s="24">
        <v>128</v>
      </c>
      <c r="P1079" s="4">
        <f t="shared" si="8"/>
        <v>22.776562499999997</v>
      </c>
      <c r="Q1079" s="4">
        <v>16.822556390977439</v>
      </c>
      <c r="R1079" s="24"/>
      <c r="S1079" s="4"/>
      <c r="T1079" s="4"/>
    </row>
    <row r="1080" spans="4:20" x14ac:dyDescent="0.2">
      <c r="D1080" s="22" t="s">
        <v>325</v>
      </c>
      <c r="E1080" s="24" t="s">
        <v>184</v>
      </c>
      <c r="F1080" s="24"/>
      <c r="G1080" s="24"/>
      <c r="H1080" s="24"/>
      <c r="I1080" s="5"/>
      <c r="J1080" s="5"/>
      <c r="K1080" s="15"/>
      <c r="L1080" s="24">
        <v>83</v>
      </c>
      <c r="M1080" s="24">
        <v>83</v>
      </c>
      <c r="N1080" s="24">
        <v>69.3</v>
      </c>
      <c r="O1080" s="24">
        <v>123</v>
      </c>
      <c r="P1080" s="4">
        <f t="shared" si="8"/>
        <v>12.586178861788621</v>
      </c>
      <c r="Q1080" s="4">
        <v>16.861718749999994</v>
      </c>
      <c r="R1080" s="24"/>
      <c r="S1080" s="4"/>
      <c r="T1080" s="4"/>
    </row>
    <row r="1081" spans="4:20" x14ac:dyDescent="0.2">
      <c r="D1081" s="22" t="s">
        <v>326</v>
      </c>
      <c r="E1081" s="24" t="s">
        <v>24</v>
      </c>
      <c r="F1081" s="24"/>
      <c r="G1081" s="24"/>
      <c r="H1081" s="24"/>
      <c r="I1081" s="5"/>
      <c r="J1081" s="5"/>
      <c r="K1081" s="15"/>
      <c r="L1081" s="24">
        <v>89</v>
      </c>
      <c r="M1081" s="24">
        <v>88</v>
      </c>
      <c r="N1081" s="24">
        <v>70</v>
      </c>
      <c r="O1081" s="24">
        <v>123</v>
      </c>
      <c r="P1081" s="4">
        <f t="shared" si="8"/>
        <v>16.536585365853657</v>
      </c>
      <c r="Q1081" s="4">
        <v>17.45528455284553</v>
      </c>
      <c r="R1081" s="24"/>
      <c r="S1081" s="4"/>
      <c r="T1081" s="4"/>
    </row>
    <row r="1082" spans="4:20" x14ac:dyDescent="0.2">
      <c r="D1082" s="22" t="s">
        <v>327</v>
      </c>
      <c r="E1082" s="24" t="s">
        <v>25</v>
      </c>
      <c r="F1082" s="24"/>
      <c r="G1082" s="24"/>
      <c r="H1082" s="24"/>
      <c r="I1082" s="5"/>
      <c r="J1082" s="5"/>
      <c r="K1082" s="15"/>
      <c r="L1082" s="24">
        <v>82</v>
      </c>
      <c r="M1082" s="24">
        <v>82</v>
      </c>
      <c r="N1082" s="24">
        <v>69</v>
      </c>
      <c r="O1082" s="24">
        <v>126</v>
      </c>
      <c r="P1082" s="4">
        <f t="shared" si="8"/>
        <v>11.658730158730158</v>
      </c>
      <c r="Q1082" s="32">
        <v>17.55846153846154</v>
      </c>
      <c r="R1082" s="24"/>
      <c r="S1082" s="4"/>
      <c r="T1082" s="4"/>
    </row>
    <row r="1083" spans="4:20" x14ac:dyDescent="0.2">
      <c r="D1083" s="22" t="s">
        <v>330</v>
      </c>
      <c r="E1083" s="24" t="s">
        <v>23</v>
      </c>
      <c r="F1083" s="24"/>
      <c r="G1083" s="24"/>
      <c r="H1083" s="24"/>
      <c r="I1083" s="5"/>
      <c r="J1083" s="5"/>
      <c r="K1083" s="15"/>
      <c r="L1083" s="24">
        <v>91</v>
      </c>
      <c r="M1083" s="24">
        <v>90</v>
      </c>
      <c r="N1083" s="24">
        <v>68.900000000000006</v>
      </c>
      <c r="O1083" s="24">
        <v>120</v>
      </c>
      <c r="P1083" s="4">
        <f t="shared" si="8"/>
        <v>19.869166666666661</v>
      </c>
      <c r="Q1083" s="4">
        <v>18.927499999999995</v>
      </c>
      <c r="R1083" s="24"/>
      <c r="S1083" s="4"/>
      <c r="T1083" s="4"/>
    </row>
    <row r="1084" spans="4:20" x14ac:dyDescent="0.2">
      <c r="D1084" s="22" t="s">
        <v>336</v>
      </c>
      <c r="E1084" s="24" t="s">
        <v>215</v>
      </c>
      <c r="F1084" s="24"/>
      <c r="G1084" s="24"/>
      <c r="H1084" s="24"/>
      <c r="I1084" s="5"/>
      <c r="J1084" s="5"/>
      <c r="K1084" s="15"/>
      <c r="L1084" s="24">
        <v>95</v>
      </c>
      <c r="M1084" s="24">
        <v>94</v>
      </c>
      <c r="N1084" s="24">
        <v>69.8</v>
      </c>
      <c r="O1084" s="24">
        <v>127</v>
      </c>
      <c r="P1084" s="4">
        <f t="shared" si="8"/>
        <v>21.53228346456693</v>
      </c>
      <c r="Q1084" s="32">
        <v>19.869166666666661</v>
      </c>
      <c r="R1084" s="24"/>
      <c r="S1084" s="4"/>
      <c r="T1084" s="4"/>
    </row>
    <row r="1085" spans="4:20" x14ac:dyDescent="0.2">
      <c r="D1085" s="22" t="s">
        <v>337</v>
      </c>
      <c r="E1085" s="24" t="s">
        <v>221</v>
      </c>
      <c r="F1085" s="24"/>
      <c r="G1085" s="24"/>
      <c r="H1085" s="24"/>
      <c r="I1085" s="5"/>
      <c r="J1085" s="5"/>
      <c r="K1085" s="29"/>
      <c r="L1085" s="24">
        <v>87</v>
      </c>
      <c r="M1085" s="24">
        <v>87</v>
      </c>
      <c r="N1085" s="24">
        <v>70.8</v>
      </c>
      <c r="O1085" s="24">
        <v>130</v>
      </c>
      <c r="P1085" s="4">
        <f t="shared" si="8"/>
        <v>14.081538461538464</v>
      </c>
      <c r="Q1085" s="32">
        <v>21.53228346456693</v>
      </c>
      <c r="R1085" s="24"/>
      <c r="S1085" s="4"/>
      <c r="T1085" s="4"/>
    </row>
    <row r="1086" spans="4:20" x14ac:dyDescent="0.2">
      <c r="D1086" s="22" t="s">
        <v>338</v>
      </c>
      <c r="E1086" s="24" t="s">
        <v>219</v>
      </c>
      <c r="F1086" s="24"/>
      <c r="G1086" s="24"/>
      <c r="H1086" s="24"/>
      <c r="I1086" s="5"/>
      <c r="J1086" s="5"/>
      <c r="K1086" s="13"/>
      <c r="L1086" s="24">
        <v>92</v>
      </c>
      <c r="M1086" s="24">
        <v>90</v>
      </c>
      <c r="N1086" s="24">
        <v>70.900000000000006</v>
      </c>
      <c r="O1086" s="24">
        <v>128</v>
      </c>
      <c r="P1086" s="4">
        <f t="shared" si="8"/>
        <v>16.861718749999994</v>
      </c>
      <c r="Q1086" s="4">
        <v>21.752499999999994</v>
      </c>
      <c r="R1086" s="24"/>
      <c r="S1086" s="4"/>
      <c r="T1086" s="4"/>
    </row>
    <row r="1087" spans="4:20" x14ac:dyDescent="0.2">
      <c r="D1087" s="22" t="s">
        <v>339</v>
      </c>
      <c r="E1087" s="24" t="s">
        <v>221</v>
      </c>
      <c r="F1087" s="24"/>
      <c r="G1087" s="24"/>
      <c r="H1087" s="24"/>
      <c r="I1087" s="5"/>
      <c r="J1087" s="5"/>
      <c r="K1087" s="13"/>
      <c r="L1087" s="24">
        <v>92</v>
      </c>
      <c r="M1087" s="24">
        <v>91</v>
      </c>
      <c r="N1087" s="24">
        <v>70.8</v>
      </c>
      <c r="O1087" s="24">
        <v>130</v>
      </c>
      <c r="P1087" s="4">
        <f t="shared" si="8"/>
        <v>17.55846153846154</v>
      </c>
      <c r="Q1087" s="32">
        <v>22.776562499999997</v>
      </c>
      <c r="R1087" s="24"/>
      <c r="S1087" s="4"/>
      <c r="T1087" s="4"/>
    </row>
    <row r="1088" spans="4:20" x14ac:dyDescent="0.2">
      <c r="D1088" s="22"/>
      <c r="E1088" s="24"/>
      <c r="F1088" s="24"/>
      <c r="G1088" s="24"/>
      <c r="H1088" s="24"/>
      <c r="I1088" s="5"/>
      <c r="J1088" s="5"/>
      <c r="K1088" s="13"/>
      <c r="L1088" s="24"/>
      <c r="M1088" s="24"/>
      <c r="N1088" s="24"/>
      <c r="O1088" s="24"/>
      <c r="P1088" s="4"/>
      <c r="Q1088" s="4"/>
      <c r="R1088" s="24"/>
      <c r="S1088" s="4"/>
      <c r="T1088" s="4"/>
    </row>
    <row r="1089" spans="4:20" x14ac:dyDescent="0.2">
      <c r="D1089" s="22"/>
      <c r="E1089" s="24"/>
      <c r="F1089" s="24"/>
      <c r="G1089" s="24"/>
      <c r="H1089" s="24"/>
      <c r="I1089" s="5"/>
      <c r="J1089" s="5"/>
      <c r="K1089" s="13"/>
      <c r="L1089" s="24"/>
      <c r="M1089" s="24"/>
      <c r="N1089" s="24"/>
      <c r="O1089" s="24"/>
      <c r="P1089" s="4"/>
      <c r="Q1089" s="4"/>
      <c r="R1089" s="24"/>
      <c r="S1089" s="4"/>
      <c r="T1089" s="4"/>
    </row>
    <row r="1090" spans="4:20" x14ac:dyDescent="0.2">
      <c r="D1090" s="22"/>
      <c r="E1090" s="24"/>
      <c r="F1090" s="24"/>
      <c r="G1090" s="24"/>
      <c r="H1090" s="24"/>
      <c r="I1090" s="5"/>
      <c r="J1090" s="5"/>
      <c r="K1090" s="13"/>
      <c r="L1090" s="24"/>
      <c r="M1090" s="24"/>
      <c r="N1090" s="24"/>
      <c r="O1090" s="24"/>
      <c r="P1090" s="4"/>
      <c r="Q1090" s="4"/>
      <c r="R1090" s="24"/>
      <c r="S1090" s="4"/>
      <c r="T1090" s="4"/>
    </row>
    <row r="1091" spans="4:20" x14ac:dyDescent="0.2">
      <c r="D1091" s="22"/>
      <c r="E1091" s="24"/>
      <c r="F1091" s="24"/>
      <c r="G1091" s="24"/>
      <c r="H1091" s="24"/>
      <c r="I1091" s="5"/>
      <c r="J1091" s="5"/>
      <c r="K1091" s="29"/>
      <c r="L1091" s="24"/>
      <c r="M1091" s="24"/>
      <c r="N1091" s="24"/>
      <c r="O1091" s="24"/>
      <c r="P1091" s="4"/>
      <c r="Q1091" s="32"/>
      <c r="R1091" s="24"/>
      <c r="S1091" s="4"/>
      <c r="T1091" s="4"/>
    </row>
    <row r="1092" spans="4:20" x14ac:dyDescent="0.2">
      <c r="D1092" s="22"/>
      <c r="E1092" s="24"/>
      <c r="F1092" s="24"/>
      <c r="G1092" s="24"/>
      <c r="H1092" s="24"/>
      <c r="I1092" s="5"/>
      <c r="J1092" s="5"/>
      <c r="K1092" s="13"/>
      <c r="L1092" s="24"/>
      <c r="M1092" s="24"/>
      <c r="N1092" s="24"/>
      <c r="O1092" s="24"/>
      <c r="P1092" s="4"/>
      <c r="Q1092" s="4"/>
      <c r="R1092" s="24"/>
      <c r="S1092" s="4"/>
      <c r="T1092" s="4"/>
    </row>
    <row r="1093" spans="4:20" x14ac:dyDescent="0.2">
      <c r="D1093" s="22"/>
      <c r="E1093" s="24"/>
      <c r="F1093" s="24"/>
      <c r="G1093" s="24"/>
      <c r="H1093" s="24"/>
      <c r="I1093" s="5"/>
      <c r="J1093" s="5"/>
      <c r="K1093" s="13"/>
      <c r="L1093" s="24"/>
      <c r="M1093" s="24"/>
      <c r="N1093" s="24"/>
      <c r="O1093" s="24"/>
      <c r="P1093" s="4"/>
      <c r="Q1093" s="4"/>
      <c r="R1093" s="24"/>
      <c r="S1093" s="4"/>
      <c r="T1093" s="4"/>
    </row>
    <row r="1094" spans="4:20" x14ac:dyDescent="0.2">
      <c r="D1094" s="22"/>
      <c r="E1094" s="24"/>
      <c r="F1094" s="24"/>
      <c r="G1094" s="24"/>
      <c r="H1094" s="24"/>
      <c r="I1094" s="5"/>
      <c r="J1094" s="5"/>
      <c r="K1094" s="15"/>
      <c r="L1094" s="22"/>
      <c r="M1094" s="24"/>
      <c r="N1094" s="24"/>
      <c r="O1094" s="24"/>
      <c r="P1094" s="4"/>
      <c r="Q1094" s="24"/>
      <c r="R1094" s="24"/>
      <c r="S1094" s="4"/>
      <c r="T1094" s="4"/>
    </row>
    <row r="1095" spans="4:20" x14ac:dyDescent="0.2">
      <c r="D1095" s="22"/>
      <c r="E1095" s="24"/>
      <c r="F1095" s="24"/>
      <c r="G1095" s="24"/>
      <c r="H1095" s="24"/>
      <c r="I1095" s="5"/>
      <c r="J1095" s="5"/>
      <c r="K1095" s="15"/>
      <c r="L1095" s="22"/>
      <c r="M1095" s="24"/>
      <c r="N1095" s="24"/>
      <c r="O1095" s="24"/>
      <c r="P1095" s="33"/>
      <c r="Q1095" s="24"/>
      <c r="R1095" s="24"/>
      <c r="S1095" s="4"/>
      <c r="T1095" s="4"/>
    </row>
    <row r="1096" spans="4:20" x14ac:dyDescent="0.2">
      <c r="D1096" s="22"/>
      <c r="E1096" s="24"/>
      <c r="F1096" s="24"/>
      <c r="G1096" s="24"/>
      <c r="H1096" s="24"/>
      <c r="I1096" s="5"/>
      <c r="J1096" s="5"/>
      <c r="K1096" s="15"/>
      <c r="L1096" s="22"/>
      <c r="M1096" s="24"/>
      <c r="N1096" s="24"/>
      <c r="O1096" s="24"/>
      <c r="P1096" s="4"/>
      <c r="Q1096" s="24"/>
      <c r="R1096" s="24"/>
      <c r="S1096" s="4"/>
      <c r="T1096" s="4"/>
    </row>
    <row r="1097" spans="4:20" x14ac:dyDescent="0.2">
      <c r="D1097" s="22"/>
      <c r="E1097" s="24"/>
      <c r="F1097" s="24"/>
      <c r="G1097" s="24"/>
      <c r="H1097" s="24"/>
      <c r="I1097" s="5"/>
      <c r="J1097" s="5"/>
      <c r="K1097" s="13"/>
      <c r="L1097" s="24"/>
      <c r="M1097" s="24"/>
      <c r="N1097" s="24"/>
      <c r="O1097" s="24"/>
      <c r="P1097" s="33"/>
      <c r="Q1097" s="24"/>
      <c r="R1097" s="24"/>
      <c r="S1097" s="4"/>
      <c r="T1097" s="4"/>
    </row>
    <row r="1098" spans="4:20" x14ac:dyDescent="0.2">
      <c r="D1098" s="22"/>
      <c r="E1098" s="24"/>
      <c r="F1098" s="24"/>
      <c r="G1098" s="24"/>
      <c r="H1098" s="24"/>
      <c r="I1098" s="5"/>
      <c r="J1098" s="5"/>
      <c r="K1098" s="29"/>
      <c r="L1098" s="24"/>
      <c r="M1098" s="24"/>
      <c r="N1098" s="24"/>
      <c r="O1098" s="24"/>
      <c r="P1098" s="33"/>
      <c r="Q1098" s="24"/>
      <c r="R1098" s="24"/>
      <c r="S1098" s="4"/>
      <c r="T1098" s="4"/>
    </row>
    <row r="1099" spans="4:20" x14ac:dyDescent="0.2">
      <c r="D1099" s="22"/>
      <c r="E1099" s="24"/>
      <c r="F1099" s="24"/>
      <c r="G1099" s="24"/>
      <c r="H1099" s="24"/>
      <c r="I1099" s="5"/>
      <c r="J1099" s="5"/>
      <c r="K1099" s="13"/>
      <c r="L1099" s="24"/>
      <c r="M1099" s="24"/>
      <c r="N1099" s="24"/>
      <c r="O1099" s="24"/>
      <c r="P1099" s="4"/>
      <c r="Q1099" s="24"/>
      <c r="R1099" s="24"/>
      <c r="S1099" s="4"/>
      <c r="T1099" s="4"/>
    </row>
    <row r="1100" spans="4:20" x14ac:dyDescent="0.2">
      <c r="D1100" s="22"/>
      <c r="E1100" s="24"/>
      <c r="F1100" s="24"/>
      <c r="G1100" s="24"/>
      <c r="H1100" s="24"/>
      <c r="I1100" s="5"/>
      <c r="J1100" s="5"/>
      <c r="K1100" s="13"/>
      <c r="L1100" s="24"/>
      <c r="M1100" s="24"/>
      <c r="N1100" s="24"/>
      <c r="O1100" s="24"/>
      <c r="P1100" s="4"/>
      <c r="Q1100" s="24"/>
      <c r="R1100" s="24"/>
      <c r="S1100" s="4"/>
      <c r="T1100" s="4"/>
    </row>
    <row r="1101" spans="4:20" x14ac:dyDescent="0.2">
      <c r="D1101" s="22"/>
      <c r="E1101" s="24"/>
      <c r="F1101" s="24"/>
      <c r="G1101" s="24"/>
      <c r="H1101" s="24"/>
      <c r="I1101" s="5"/>
      <c r="J1101" s="4"/>
      <c r="K1101" s="13"/>
      <c r="L1101" s="24"/>
      <c r="M1101" s="24"/>
      <c r="N1101" s="24"/>
      <c r="O1101" s="24"/>
      <c r="P1101" s="4"/>
      <c r="Q1101" s="24"/>
      <c r="R1101" s="24"/>
      <c r="S1101" s="4"/>
      <c r="T1101" s="4"/>
    </row>
    <row r="1102" spans="4:20" x14ac:dyDescent="0.2">
      <c r="D1102" s="22"/>
      <c r="E1102" s="24"/>
      <c r="F1102" s="24"/>
      <c r="G1102" s="24"/>
      <c r="H1102" s="24"/>
      <c r="I1102" s="5"/>
      <c r="J1102" s="5"/>
      <c r="K1102" s="13"/>
      <c r="L1102" s="24"/>
      <c r="M1102" s="24"/>
      <c r="N1102" s="24"/>
      <c r="O1102" s="24"/>
      <c r="P1102" s="4"/>
      <c r="Q1102" s="24"/>
      <c r="R1102" s="24"/>
      <c r="S1102" s="4"/>
      <c r="T1102" s="4"/>
    </row>
    <row r="1103" spans="4:20" x14ac:dyDescent="0.2">
      <c r="D1103" s="22"/>
      <c r="E1103" s="24"/>
      <c r="F1103" s="24"/>
      <c r="G1103" s="24"/>
      <c r="H1103" s="24"/>
      <c r="I1103" s="5"/>
      <c r="J1103" s="5"/>
      <c r="K1103" s="15"/>
      <c r="L1103" s="22"/>
      <c r="M1103" s="24"/>
      <c r="N1103" s="24"/>
      <c r="O1103" s="24"/>
      <c r="P1103" s="4"/>
      <c r="R1103" s="24"/>
      <c r="S1103" s="4"/>
      <c r="T1103" s="4"/>
    </row>
    <row r="1104" spans="4:20" x14ac:dyDescent="0.2">
      <c r="D1104" s="22"/>
      <c r="E1104" s="24"/>
      <c r="F1104" s="24"/>
      <c r="G1104" s="24"/>
      <c r="H1104" s="24"/>
      <c r="I1104" s="5"/>
      <c r="J1104" s="5"/>
      <c r="K1104" s="15"/>
      <c r="L1104" s="22"/>
      <c r="M1104" s="24"/>
      <c r="N1104" s="24"/>
      <c r="O1104" s="24"/>
      <c r="P1104" s="4"/>
      <c r="R1104" s="24"/>
      <c r="S1104" s="4"/>
      <c r="T1104" s="4"/>
    </row>
    <row r="1105" spans="4:20" x14ac:dyDescent="0.2">
      <c r="D1105" s="22"/>
      <c r="E1105" s="24"/>
      <c r="F1105" s="24"/>
      <c r="G1105" s="24"/>
      <c r="H1105" s="24"/>
      <c r="I1105" s="5"/>
      <c r="J1105" s="5"/>
      <c r="K1105" s="15"/>
      <c r="L1105" s="24"/>
      <c r="M1105" s="24"/>
      <c r="N1105" s="24"/>
      <c r="O1105" s="24"/>
      <c r="P1105" s="4"/>
      <c r="R1105" s="24"/>
      <c r="S1105" s="4"/>
      <c r="T1105" s="4"/>
    </row>
    <row r="1106" spans="4:20" x14ac:dyDescent="0.2">
      <c r="D1106" s="22"/>
      <c r="E1106" s="24"/>
      <c r="F1106" s="24"/>
      <c r="G1106" s="24"/>
      <c r="H1106" s="24"/>
      <c r="I1106" s="5"/>
      <c r="J1106" s="5"/>
      <c r="K1106" s="15"/>
      <c r="L1106" s="24"/>
      <c r="M1106" s="24"/>
      <c r="N1106" s="24"/>
      <c r="O1106" s="24"/>
      <c r="P1106" s="4"/>
      <c r="R1106" s="24"/>
      <c r="S1106" s="4"/>
      <c r="T1106" s="4"/>
    </row>
    <row r="1107" spans="4:20" x14ac:dyDescent="0.2">
      <c r="D1107" s="22"/>
      <c r="E1107" s="24"/>
      <c r="F1107" s="24"/>
      <c r="G1107" s="24"/>
      <c r="H1107" s="24"/>
      <c r="I1107" s="5"/>
      <c r="J1107" s="5"/>
      <c r="K1107" s="15"/>
      <c r="L1107" s="24"/>
      <c r="M1107" s="24"/>
      <c r="N1107" s="24"/>
      <c r="O1107" s="24"/>
      <c r="P1107" s="4"/>
      <c r="R1107" s="24"/>
      <c r="S1107" s="4"/>
      <c r="T1107" s="4"/>
    </row>
    <row r="1108" spans="4:20" x14ac:dyDescent="0.2">
      <c r="D1108" s="22"/>
      <c r="E1108" s="24"/>
      <c r="F1108" s="24"/>
      <c r="G1108" s="24"/>
      <c r="H1108" s="24"/>
      <c r="I1108" s="5"/>
      <c r="J1108" s="5"/>
      <c r="K1108" s="15"/>
      <c r="L1108" s="24"/>
      <c r="M1108" s="24"/>
      <c r="N1108" s="24"/>
      <c r="O1108" s="24"/>
      <c r="P1108" s="4"/>
      <c r="R1108" s="24"/>
      <c r="S1108" s="4"/>
      <c r="T1108" s="4"/>
    </row>
    <row r="1109" spans="4:20" x14ac:dyDescent="0.2">
      <c r="D1109" s="22"/>
      <c r="E1109" s="24"/>
      <c r="F1109" s="24"/>
      <c r="G1109" s="24"/>
      <c r="H1109" s="24"/>
      <c r="I1109" s="5"/>
      <c r="J1109" s="5"/>
      <c r="K1109" s="30"/>
      <c r="L1109" s="24"/>
      <c r="M1109" s="24"/>
      <c r="N1109" s="24"/>
      <c r="O1109" s="24"/>
      <c r="P1109" s="4"/>
      <c r="R1109" s="24"/>
      <c r="S1109" s="4"/>
      <c r="T1109" s="4"/>
    </row>
    <row r="1110" spans="4:20" x14ac:dyDescent="0.2">
      <c r="D1110" s="22"/>
      <c r="E1110" s="24"/>
      <c r="F1110" s="24"/>
      <c r="G1110" s="24"/>
      <c r="H1110" s="24"/>
      <c r="I1110" s="5"/>
      <c r="J1110" s="5"/>
      <c r="K1110" s="15"/>
      <c r="L1110" s="24"/>
      <c r="M1110" s="24"/>
      <c r="N1110" s="24"/>
      <c r="O1110" s="24"/>
      <c r="P1110" s="4"/>
      <c r="R1110" s="24"/>
      <c r="S1110" s="4"/>
      <c r="T1110" s="4"/>
    </row>
    <row r="1111" spans="4:20" x14ac:dyDescent="0.2">
      <c r="D1111" s="22"/>
      <c r="E1111" s="24"/>
      <c r="F1111" s="24"/>
      <c r="G1111" s="24"/>
      <c r="H1111" s="24"/>
      <c r="I1111" s="5"/>
      <c r="J1111" s="5"/>
      <c r="K1111" s="29"/>
      <c r="L1111" s="24"/>
      <c r="M1111" s="24"/>
      <c r="N1111" s="24"/>
      <c r="O1111" s="24"/>
      <c r="P1111" s="4"/>
      <c r="R1111" s="24"/>
      <c r="S1111" s="4"/>
      <c r="T1111" s="4"/>
    </row>
    <row r="1112" spans="4:20" x14ac:dyDescent="0.2">
      <c r="D1112" s="22"/>
      <c r="E1112" s="24"/>
      <c r="F1112" s="24"/>
      <c r="G1112" s="24"/>
      <c r="H1112" s="24"/>
      <c r="I1112" s="5"/>
      <c r="J1112" s="5"/>
      <c r="K1112" s="13"/>
      <c r="L1112" s="24"/>
      <c r="M1112" s="24"/>
      <c r="N1112" s="24"/>
      <c r="O1112" s="24"/>
      <c r="P1112" s="4"/>
      <c r="R1112" s="24"/>
      <c r="S1112" s="4"/>
      <c r="T1112" s="4"/>
    </row>
    <row r="1113" spans="4:20" x14ac:dyDescent="0.2">
      <c r="D1113" s="22"/>
      <c r="E1113" s="24"/>
      <c r="F1113" s="24"/>
      <c r="G1113" s="24"/>
      <c r="H1113" s="24"/>
      <c r="I1113" s="5"/>
      <c r="J1113" s="5"/>
      <c r="K1113" s="13"/>
      <c r="L1113" s="24"/>
      <c r="M1113" s="24"/>
      <c r="N1113" s="24"/>
      <c r="O1113" s="24"/>
      <c r="P1113" s="4"/>
      <c r="R1113" s="24"/>
      <c r="S1113" s="4"/>
      <c r="T1113" s="4"/>
    </row>
    <row r="1114" spans="4:20" x14ac:dyDescent="0.2">
      <c r="D1114" s="22"/>
      <c r="E1114" s="24"/>
      <c r="F1114" s="24"/>
      <c r="G1114" s="24"/>
      <c r="H1114" s="24"/>
      <c r="I1114" s="5"/>
      <c r="J1114" s="5"/>
      <c r="K1114" s="29"/>
      <c r="L1114" s="24"/>
      <c r="M1114" s="24"/>
      <c r="P1114" s="4"/>
      <c r="R1114" s="24"/>
      <c r="S1114" s="4"/>
      <c r="T1114" s="4"/>
    </row>
    <row r="1115" spans="4:20" x14ac:dyDescent="0.2">
      <c r="D1115" s="22"/>
      <c r="E1115" s="24"/>
      <c r="F1115" s="24"/>
      <c r="G1115" s="24"/>
      <c r="H1115" s="24"/>
      <c r="I1115" s="5"/>
      <c r="J1115" s="5"/>
      <c r="K1115" s="13"/>
      <c r="L1115" s="24"/>
      <c r="M1115" s="24"/>
      <c r="P1115" s="4"/>
      <c r="R1115" s="24"/>
      <c r="S1115" s="4"/>
      <c r="T1115" s="4"/>
    </row>
    <row r="1116" spans="4:20" x14ac:dyDescent="0.2">
      <c r="D1116" s="22"/>
      <c r="E1116" s="24"/>
      <c r="F1116" s="24"/>
      <c r="G1116" s="24"/>
      <c r="H1116" s="24"/>
      <c r="I1116" s="5"/>
      <c r="J1116" s="5"/>
      <c r="K1116" s="13"/>
      <c r="L1116" s="24"/>
      <c r="M1116" s="24"/>
      <c r="N1116" s="24"/>
      <c r="O1116" s="24"/>
      <c r="P1116" s="4"/>
      <c r="R1116" s="24"/>
      <c r="S1116" s="4"/>
      <c r="T1116" s="4"/>
    </row>
    <row r="1117" spans="4:20" x14ac:dyDescent="0.2">
      <c r="D1117" s="22"/>
      <c r="E1117" s="24"/>
      <c r="F1117" s="24"/>
      <c r="G1117" s="24"/>
      <c r="H1117" s="24"/>
      <c r="I1117" s="5"/>
      <c r="J1117" s="5"/>
      <c r="K1117" s="13"/>
      <c r="R1117" s="24"/>
      <c r="S1117" s="4"/>
      <c r="T1117" s="4"/>
    </row>
    <row r="1118" spans="4:20" x14ac:dyDescent="0.2">
      <c r="D1118" s="22"/>
      <c r="E1118" s="24"/>
      <c r="F1118" s="24"/>
      <c r="G1118" s="24"/>
      <c r="H1118" s="24"/>
      <c r="I1118" s="5"/>
      <c r="J1118" s="5"/>
      <c r="K1118" s="13"/>
      <c r="R1118" s="24"/>
      <c r="S1118" s="4"/>
      <c r="T1118" s="4"/>
    </row>
    <row r="1119" spans="4:20" x14ac:dyDescent="0.2">
      <c r="D1119" s="22"/>
      <c r="E1119" s="24"/>
      <c r="F1119" s="24"/>
      <c r="G1119" s="24"/>
      <c r="H1119" s="24"/>
      <c r="I1119" s="5"/>
      <c r="J1119" s="5"/>
      <c r="K1119" s="13"/>
      <c r="R1119" s="24"/>
      <c r="S1119" s="4"/>
      <c r="T1119" s="4"/>
    </row>
    <row r="1120" spans="4:20" x14ac:dyDescent="0.2">
      <c r="D1120" s="22"/>
      <c r="E1120" s="24"/>
      <c r="F1120" s="24"/>
      <c r="G1120" s="24"/>
      <c r="I1120" s="5"/>
      <c r="J1120" s="5"/>
      <c r="K1120" s="13"/>
      <c r="R1120" s="24"/>
      <c r="S1120" s="4"/>
      <c r="T1120" s="4"/>
    </row>
    <row r="1121" spans="4:20" x14ac:dyDescent="0.2">
      <c r="D1121" s="22"/>
      <c r="E1121" s="24"/>
      <c r="F1121" s="24"/>
      <c r="G1121" s="24"/>
      <c r="I1121" s="5"/>
      <c r="J1121" s="5"/>
      <c r="K1121" s="13"/>
      <c r="R1121" s="24"/>
      <c r="S1121" s="4"/>
      <c r="T1121" s="4"/>
    </row>
    <row r="1122" spans="4:20" x14ac:dyDescent="0.2">
      <c r="D1122" s="23"/>
      <c r="E1122" s="24"/>
      <c r="F1122" s="24"/>
      <c r="G1122" s="24"/>
      <c r="H1122" s="24"/>
      <c r="I1122" s="5"/>
      <c r="J1122" s="5"/>
      <c r="K1122" s="15"/>
      <c r="R1122" s="24"/>
      <c r="S1122" s="4"/>
      <c r="T1122" s="4"/>
    </row>
    <row r="1123" spans="4:20" x14ac:dyDescent="0.2">
      <c r="D1123" s="23"/>
      <c r="E1123" s="24"/>
      <c r="F1123" s="24"/>
      <c r="G1123" s="24"/>
      <c r="I1123" s="5"/>
      <c r="J1123" s="5"/>
      <c r="K1123" s="15"/>
      <c r="R1123" s="24"/>
      <c r="S1123" s="4"/>
      <c r="T1123" s="4"/>
    </row>
    <row r="1124" spans="4:20" x14ac:dyDescent="0.2">
      <c r="D1124" s="23"/>
      <c r="E1124" s="24"/>
      <c r="F1124" s="24"/>
      <c r="G1124" s="24"/>
      <c r="I1124" s="5"/>
      <c r="J1124" s="5"/>
      <c r="K1124" s="15"/>
      <c r="R1124" s="24"/>
      <c r="S1124" s="4"/>
      <c r="T1124" s="4"/>
    </row>
    <row r="1125" spans="4:20" x14ac:dyDescent="0.2">
      <c r="D1125" s="23"/>
      <c r="E1125" s="24"/>
      <c r="F1125" s="24"/>
      <c r="G1125" s="24"/>
      <c r="I1125" s="5"/>
      <c r="J1125" s="5"/>
      <c r="K1125" s="15"/>
      <c r="R1125" s="24"/>
      <c r="S1125" s="4"/>
      <c r="T1125" s="4"/>
    </row>
    <row r="1126" spans="4:20" x14ac:dyDescent="0.2">
      <c r="D1126" s="23"/>
      <c r="E1126" s="24"/>
      <c r="F1126" s="24"/>
      <c r="G1126" s="24"/>
      <c r="I1126" s="5"/>
      <c r="J1126" s="5"/>
      <c r="K1126" s="15"/>
      <c r="R1126" s="24"/>
      <c r="S1126" s="4"/>
      <c r="T1126" s="4"/>
    </row>
    <row r="1127" spans="4:20" x14ac:dyDescent="0.2">
      <c r="D1127" s="23"/>
      <c r="E1127" s="24"/>
      <c r="F1127" s="24"/>
      <c r="G1127" s="24"/>
      <c r="I1127" s="5"/>
      <c r="J1127" s="5"/>
      <c r="K1127" s="15"/>
      <c r="R1127" s="24"/>
      <c r="S1127" s="4"/>
      <c r="T1127" s="4"/>
    </row>
    <row r="1128" spans="4:20" x14ac:dyDescent="0.2">
      <c r="D1128" s="23"/>
      <c r="E1128" s="24"/>
      <c r="F1128" s="24"/>
      <c r="G1128" s="24"/>
      <c r="I1128" s="5"/>
      <c r="J1128" s="5"/>
      <c r="K1128" s="15"/>
      <c r="R1128" s="24"/>
      <c r="S1128" s="4"/>
      <c r="T1128" s="4"/>
    </row>
    <row r="1129" spans="4:20" x14ac:dyDescent="0.2">
      <c r="D1129" s="23"/>
      <c r="E1129" s="24"/>
      <c r="F1129" s="24"/>
      <c r="G1129" s="24"/>
      <c r="I1129" s="5"/>
      <c r="J1129" s="5"/>
      <c r="K1129" s="15"/>
      <c r="R1129" s="24"/>
      <c r="S1129" s="4"/>
      <c r="T1129" s="4"/>
    </row>
    <row r="1130" spans="4:20" x14ac:dyDescent="0.2">
      <c r="I1130" s="5"/>
      <c r="J1130" s="5"/>
      <c r="K1130" s="15"/>
      <c r="R1130" s="24"/>
      <c r="S1130" s="4"/>
      <c r="T1130" s="4"/>
    </row>
    <row r="1131" spans="4:20" x14ac:dyDescent="0.2">
      <c r="I1131" s="5"/>
      <c r="J1131" s="5"/>
      <c r="K1131" s="15"/>
      <c r="R1131" s="24"/>
      <c r="S1131" s="4"/>
      <c r="T1131" s="4"/>
    </row>
    <row r="1132" spans="4:20" x14ac:dyDescent="0.2">
      <c r="I1132" s="5"/>
      <c r="J1132" s="5"/>
      <c r="K1132" s="15"/>
      <c r="R1132" s="24"/>
      <c r="S1132" s="4"/>
      <c r="T1132" s="4"/>
    </row>
    <row r="1133" spans="4:20" x14ac:dyDescent="0.2">
      <c r="I1133" s="5"/>
      <c r="J1133" s="5"/>
      <c r="K1133" s="15"/>
      <c r="R1133" s="24"/>
      <c r="S1133" s="4"/>
      <c r="T1133" s="4"/>
    </row>
    <row r="1134" spans="4:20" x14ac:dyDescent="0.2">
      <c r="I1134" s="5"/>
      <c r="J1134" s="5"/>
      <c r="K1134" s="15"/>
      <c r="R1134" s="24"/>
      <c r="S1134" s="4"/>
      <c r="T1134" s="4"/>
    </row>
    <row r="1135" spans="4:20" x14ac:dyDescent="0.2">
      <c r="I1135" s="5"/>
      <c r="J1135" s="5"/>
      <c r="K1135" s="15"/>
      <c r="R1135" s="24"/>
      <c r="S1135" s="4"/>
      <c r="T1135" s="4"/>
    </row>
    <row r="1136" spans="4:20" x14ac:dyDescent="0.2">
      <c r="I1136" s="5"/>
      <c r="J1136" s="5"/>
      <c r="K1136" s="15"/>
      <c r="R1136" s="24"/>
      <c r="S1136" s="4"/>
      <c r="T1136" s="4"/>
    </row>
    <row r="1137" spans="9:20" x14ac:dyDescent="0.2">
      <c r="I1137" s="5"/>
      <c r="J1137" s="5"/>
      <c r="K1137" s="15"/>
      <c r="R1137" s="24"/>
      <c r="S1137" s="4"/>
      <c r="T1137" s="4"/>
    </row>
    <row r="1138" spans="9:20" x14ac:dyDescent="0.2">
      <c r="I1138" s="5"/>
      <c r="J1138" s="5"/>
      <c r="K1138" s="15"/>
      <c r="R1138" s="24"/>
      <c r="S1138" s="4"/>
      <c r="T1138" s="4"/>
    </row>
    <row r="1139" spans="9:20" x14ac:dyDescent="0.2">
      <c r="I1139" s="5"/>
      <c r="J1139" s="5"/>
      <c r="K1139" s="15"/>
      <c r="R1139" s="24"/>
      <c r="S1139" s="4"/>
      <c r="T1139" s="4"/>
    </row>
    <row r="1140" spans="9:20" x14ac:dyDescent="0.2">
      <c r="I1140" s="5"/>
      <c r="J1140" s="5"/>
      <c r="K1140" s="15"/>
      <c r="R1140" s="24"/>
      <c r="S1140" s="4"/>
      <c r="T1140" s="4"/>
    </row>
    <row r="1141" spans="9:20" x14ac:dyDescent="0.2">
      <c r="I1141" s="5"/>
      <c r="J1141" s="5"/>
      <c r="K1141" s="15"/>
      <c r="R1141" s="24"/>
      <c r="S1141" s="4"/>
      <c r="T1141" s="4"/>
    </row>
    <row r="1142" spans="9:20" x14ac:dyDescent="0.2">
      <c r="I1142" s="5"/>
      <c r="J1142" s="5"/>
      <c r="K1142" s="15"/>
      <c r="R1142" s="24"/>
      <c r="S1142" s="4"/>
      <c r="T1142" s="4"/>
    </row>
    <row r="1143" spans="9:20" x14ac:dyDescent="0.2">
      <c r="I1143" s="5"/>
      <c r="J1143" s="5"/>
      <c r="K1143" s="15"/>
      <c r="R1143" s="24"/>
      <c r="S1143" s="4"/>
      <c r="T1143" s="4"/>
    </row>
    <row r="1144" spans="9:20" x14ac:dyDescent="0.2">
      <c r="I1144" s="5"/>
      <c r="J1144" s="5"/>
      <c r="K1144" s="15"/>
      <c r="R1144" s="24"/>
      <c r="S1144" s="4"/>
      <c r="T1144" s="4"/>
    </row>
    <row r="1145" spans="9:20" x14ac:dyDescent="0.2">
      <c r="I1145" s="5"/>
      <c r="J1145" s="5"/>
      <c r="K1145" s="15"/>
      <c r="R1145" s="24"/>
      <c r="S1145" s="4"/>
      <c r="T1145" s="4"/>
    </row>
    <row r="1146" spans="9:20" x14ac:dyDescent="0.2">
      <c r="I1146" s="5"/>
      <c r="J1146" s="5"/>
      <c r="K1146" s="15"/>
      <c r="R1146" s="24"/>
      <c r="S1146" s="4"/>
      <c r="T1146" s="4"/>
    </row>
    <row r="1147" spans="9:20" x14ac:dyDescent="0.2">
      <c r="I1147" s="5"/>
      <c r="J1147" s="5"/>
      <c r="K1147" s="15"/>
      <c r="R1147" s="24"/>
      <c r="S1147" s="4"/>
      <c r="T1147" s="4"/>
    </row>
    <row r="1148" spans="9:20" x14ac:dyDescent="0.2">
      <c r="I1148" s="5"/>
      <c r="J1148" s="5"/>
      <c r="K1148" s="15"/>
      <c r="R1148" s="24"/>
      <c r="S1148" s="4"/>
      <c r="T1148" s="4"/>
    </row>
    <row r="1149" spans="9:20" x14ac:dyDescent="0.2">
      <c r="I1149" s="5"/>
      <c r="J1149" s="5"/>
      <c r="K1149" s="15"/>
      <c r="R1149" s="24"/>
      <c r="S1149" s="4"/>
      <c r="T1149" s="4"/>
    </row>
    <row r="1150" spans="9:20" x14ac:dyDescent="0.2">
      <c r="I1150" s="5"/>
      <c r="J1150" s="5"/>
      <c r="K1150" s="15"/>
      <c r="R1150" s="24"/>
      <c r="S1150" s="4"/>
      <c r="T1150" s="4"/>
    </row>
    <row r="1151" spans="9:20" x14ac:dyDescent="0.2">
      <c r="I1151" s="5"/>
      <c r="J1151" s="5"/>
      <c r="K1151" s="15"/>
      <c r="R1151" s="24"/>
      <c r="S1151" s="4"/>
      <c r="T1151" s="4"/>
    </row>
    <row r="1152" spans="9:20" x14ac:dyDescent="0.2">
      <c r="I1152" s="5"/>
      <c r="J1152" s="5"/>
      <c r="K1152" s="15"/>
      <c r="R1152" s="24"/>
      <c r="S1152" s="4"/>
      <c r="T1152" s="4"/>
    </row>
    <row r="1153" spans="1:20" x14ac:dyDescent="0.2">
      <c r="I1153" s="5"/>
      <c r="J1153" s="5"/>
      <c r="K1153" s="15"/>
      <c r="R1153" s="24"/>
      <c r="S1153" s="4"/>
      <c r="T1153" s="4"/>
    </row>
    <row r="1154" spans="1:20" x14ac:dyDescent="0.2">
      <c r="I1154" s="5"/>
      <c r="J1154" s="5"/>
      <c r="K1154" s="15"/>
      <c r="R1154" s="24"/>
      <c r="S1154" s="4"/>
      <c r="T1154" s="4"/>
    </row>
    <row r="1155" spans="1:20" x14ac:dyDescent="0.2">
      <c r="I1155" s="5"/>
      <c r="J1155" s="5"/>
      <c r="K1155" s="15"/>
      <c r="R1155" s="24"/>
      <c r="S1155" s="4"/>
      <c r="T1155" s="4"/>
    </row>
    <row r="1156" spans="1:20" x14ac:dyDescent="0.2">
      <c r="I1156" s="5"/>
      <c r="J1156" s="5"/>
      <c r="K1156" s="15"/>
      <c r="R1156" s="24"/>
      <c r="S1156" s="4"/>
      <c r="T1156" s="4"/>
    </row>
    <row r="1157" spans="1:20" x14ac:dyDescent="0.2">
      <c r="I1157" s="5"/>
      <c r="J1157" s="5"/>
      <c r="K1157" s="15"/>
      <c r="R1157" s="24"/>
      <c r="S1157" s="4"/>
      <c r="T1157" s="4"/>
    </row>
    <row r="1158" spans="1:20" x14ac:dyDescent="0.2">
      <c r="I1158" s="5"/>
      <c r="J1158" s="5"/>
      <c r="K1158" s="15"/>
      <c r="R1158" s="24"/>
      <c r="S1158" s="4"/>
      <c r="T1158" s="4"/>
    </row>
    <row r="1159" spans="1:20" x14ac:dyDescent="0.2">
      <c r="A1159">
        <f>COUNT(A1068:A1158)</f>
        <v>0</v>
      </c>
      <c r="B1159">
        <f>COUNT(B1068:B1158)</f>
        <v>0</v>
      </c>
      <c r="C1159">
        <f>COUNT(C1068:C1158)</f>
        <v>0</v>
      </c>
      <c r="F1159" t="e">
        <f>AVERAGE(F1068:F1158)</f>
        <v>#DIV/0!</v>
      </c>
      <c r="G1159" t="e">
        <f>AVERAGE(G1068:G1158)</f>
        <v>#DIV/0!</v>
      </c>
      <c r="H1159" t="e">
        <f>AVERAGE(H1068:H1158)</f>
        <v>#DIV/0!</v>
      </c>
      <c r="I1159" s="5">
        <f>SUM(I1065:I1158)</f>
        <v>-39</v>
      </c>
      <c r="J1159" s="4">
        <f>SUM(J1065:J1158)</f>
        <v>0</v>
      </c>
      <c r="K1159" s="13"/>
      <c r="P1159" s="4">
        <f>SUM(Q1068:Q1077)</f>
        <v>125.89160427648231</v>
      </c>
      <c r="Q1159" s="4">
        <f>(P1159*0.096)-0.05</f>
        <v>12.035594010542301</v>
      </c>
      <c r="R1159" s="24"/>
      <c r="S1159">
        <f>SUM(S1065:S1158)</f>
        <v>0</v>
      </c>
      <c r="T1159" s="13" t="e">
        <f>S1159/C1159</f>
        <v>#DIV/0!</v>
      </c>
    </row>
    <row r="1160" spans="1:20" ht="18" x14ac:dyDescent="0.25">
      <c r="A1160" s="3" t="s">
        <v>70</v>
      </c>
      <c r="C1160" s="12" t="s">
        <v>37</v>
      </c>
      <c r="K1160" s="13"/>
    </row>
    <row r="1161" spans="1:20" x14ac:dyDescent="0.2">
      <c r="A1161" t="s">
        <v>2</v>
      </c>
      <c r="D1161" s="4">
        <v>212</v>
      </c>
      <c r="E1161" t="s">
        <v>3</v>
      </c>
      <c r="F1161" s="4">
        <f>(D1161*0.096)-0.05</f>
        <v>20.302</v>
      </c>
      <c r="H1161" s="4">
        <f>P1259</f>
        <v>247.47051477020611</v>
      </c>
      <c r="K1161" s="15"/>
    </row>
    <row r="1162" spans="1:20" x14ac:dyDescent="0.2">
      <c r="A1162" t="s">
        <v>4</v>
      </c>
      <c r="D1162" s="4">
        <v>247.6</v>
      </c>
      <c r="E1162" t="s">
        <v>5</v>
      </c>
      <c r="F1162" s="4">
        <f>(D1162*0.096)-0.05</f>
        <v>23.7196</v>
      </c>
      <c r="K1162" s="13"/>
    </row>
    <row r="1163" spans="1:20" x14ac:dyDescent="0.2">
      <c r="A1163" s="1" t="s">
        <v>9</v>
      </c>
      <c r="B1163" s="1" t="s">
        <v>6</v>
      </c>
      <c r="C1163" s="1" t="s">
        <v>7</v>
      </c>
      <c r="D1163" s="1" t="s">
        <v>10</v>
      </c>
      <c r="E1163" s="1" t="s">
        <v>11</v>
      </c>
      <c r="F1163" s="1" t="s">
        <v>12</v>
      </c>
      <c r="G1163" s="1" t="s">
        <v>13</v>
      </c>
      <c r="H1163" s="1" t="s">
        <v>7</v>
      </c>
      <c r="I1163" s="1" t="s">
        <v>14</v>
      </c>
      <c r="J1163" s="1" t="s">
        <v>258</v>
      </c>
      <c r="K1163" s="14" t="s">
        <v>125</v>
      </c>
      <c r="L1163" s="14" t="s">
        <v>12</v>
      </c>
      <c r="M1163" s="1" t="s">
        <v>13</v>
      </c>
      <c r="N1163" s="1" t="s">
        <v>15</v>
      </c>
      <c r="O1163" s="1" t="s">
        <v>16</v>
      </c>
      <c r="P1163" s="1" t="s">
        <v>18</v>
      </c>
      <c r="Q1163" s="1" t="s">
        <v>225</v>
      </c>
      <c r="R1163" s="1" t="s">
        <v>334</v>
      </c>
      <c r="S1163" s="1" t="s">
        <v>335</v>
      </c>
    </row>
    <row r="1164" spans="1:20" x14ac:dyDescent="0.2">
      <c r="K1164" s="13"/>
    </row>
    <row r="1165" spans="1:20" x14ac:dyDescent="0.2">
      <c r="D1165" s="2"/>
      <c r="E1165" t="s">
        <v>20</v>
      </c>
      <c r="I1165" s="5">
        <v>-12</v>
      </c>
      <c r="J1165" s="5"/>
      <c r="K1165" s="14"/>
      <c r="L1165" s="4"/>
    </row>
    <row r="1166" spans="1:20" x14ac:dyDescent="0.2">
      <c r="E1166" t="s">
        <v>21</v>
      </c>
      <c r="I1166" s="5">
        <v>-12</v>
      </c>
      <c r="J1166" s="5"/>
      <c r="K1166" s="13"/>
      <c r="L1166" s="1"/>
    </row>
    <row r="1167" spans="1:20" x14ac:dyDescent="0.2">
      <c r="D1167" s="2"/>
      <c r="E1167" t="s">
        <v>22</v>
      </c>
      <c r="I1167" s="5">
        <v>-15</v>
      </c>
      <c r="J1167" s="5"/>
      <c r="K1167" s="13"/>
    </row>
    <row r="1168" spans="1:20" x14ac:dyDescent="0.2">
      <c r="D1168" s="22" t="s">
        <v>288</v>
      </c>
      <c r="E1168" s="24" t="s">
        <v>25</v>
      </c>
      <c r="F1168" s="24"/>
      <c r="G1168" s="24"/>
      <c r="H1168" s="24"/>
      <c r="I1168" s="5"/>
      <c r="J1168" s="5"/>
      <c r="K1168" s="13"/>
      <c r="L1168">
        <v>86</v>
      </c>
      <c r="M1168">
        <v>86</v>
      </c>
      <c r="N1168">
        <v>69</v>
      </c>
      <c r="O1168">
        <v>126</v>
      </c>
      <c r="P1168" s="33">
        <f t="shared" ref="P1168:P1187" si="9">((M1168-N1168)*113/O1168)</f>
        <v>15.246031746031745</v>
      </c>
      <c r="Q1168" s="4">
        <v>15.246031746031745</v>
      </c>
    </row>
    <row r="1169" spans="4:17" x14ac:dyDescent="0.2">
      <c r="D1169" s="22" t="s">
        <v>289</v>
      </c>
      <c r="E1169" s="24" t="s">
        <v>215</v>
      </c>
      <c r="F1169" s="24"/>
      <c r="G1169" s="24"/>
      <c r="H1169" s="24"/>
      <c r="I1169" s="5"/>
      <c r="J1169" s="5"/>
      <c r="K1169" s="13"/>
      <c r="L1169" s="24">
        <v>133</v>
      </c>
      <c r="M1169" s="24">
        <v>119</v>
      </c>
      <c r="N1169">
        <v>69.8</v>
      </c>
      <c r="O1169">
        <v>127</v>
      </c>
      <c r="P1169" s="4">
        <f t="shared" si="9"/>
        <v>43.776377952755908</v>
      </c>
      <c r="Q1169" s="4">
        <v>20.211382113821138</v>
      </c>
    </row>
    <row r="1170" spans="4:17" x14ac:dyDescent="0.2">
      <c r="D1170" s="22" t="s">
        <v>290</v>
      </c>
      <c r="E1170" s="24" t="s">
        <v>221</v>
      </c>
      <c r="F1170" s="24"/>
      <c r="G1170" s="24"/>
      <c r="H1170" s="24"/>
      <c r="I1170" s="5"/>
      <c r="J1170" s="5"/>
      <c r="K1170" s="13"/>
      <c r="L1170" s="24">
        <v>105</v>
      </c>
      <c r="M1170" s="24">
        <v>103</v>
      </c>
      <c r="N1170">
        <v>70.8</v>
      </c>
      <c r="O1170">
        <v>130</v>
      </c>
      <c r="P1170" s="4">
        <f t="shared" si="9"/>
        <v>27.989230769230772</v>
      </c>
      <c r="Q1170" s="4">
        <v>20.447619047619046</v>
      </c>
    </row>
    <row r="1171" spans="4:17" x14ac:dyDescent="0.2">
      <c r="D1171" s="22" t="s">
        <v>291</v>
      </c>
      <c r="E1171" s="24" t="s">
        <v>219</v>
      </c>
      <c r="F1171" s="24"/>
      <c r="G1171" s="24"/>
      <c r="H1171" s="24"/>
      <c r="I1171" s="5"/>
      <c r="J1171" s="5"/>
      <c r="K1171" s="13"/>
      <c r="L1171" s="24">
        <v>97</v>
      </c>
      <c r="M1171" s="24">
        <v>96</v>
      </c>
      <c r="N1171">
        <v>70.900000000000006</v>
      </c>
      <c r="O1171">
        <v>128</v>
      </c>
      <c r="P1171" s="4">
        <f t="shared" si="9"/>
        <v>22.158593749999994</v>
      </c>
      <c r="Q1171" s="4">
        <v>22.158593749999994</v>
      </c>
    </row>
    <row r="1172" spans="4:17" x14ac:dyDescent="0.2">
      <c r="D1172" s="22" t="s">
        <v>292</v>
      </c>
      <c r="E1172" s="24" t="s">
        <v>221</v>
      </c>
      <c r="F1172" s="24"/>
      <c r="G1172" s="24"/>
      <c r="H1172" s="24"/>
      <c r="I1172" s="5"/>
      <c r="J1172" s="5"/>
      <c r="K1172" s="13"/>
      <c r="L1172" s="24">
        <v>108</v>
      </c>
      <c r="M1172" s="24">
        <v>105</v>
      </c>
      <c r="N1172" s="24">
        <v>70.8</v>
      </c>
      <c r="O1172" s="24">
        <v>130</v>
      </c>
      <c r="P1172" s="4">
        <f t="shared" si="9"/>
        <v>29.727692307692312</v>
      </c>
      <c r="Q1172" s="4">
        <v>26.307812499999997</v>
      </c>
    </row>
    <row r="1173" spans="4:17" x14ac:dyDescent="0.2">
      <c r="D1173" s="22" t="s">
        <v>293</v>
      </c>
      <c r="E1173" s="24" t="s">
        <v>129</v>
      </c>
      <c r="F1173" s="24"/>
      <c r="G1173" s="24"/>
      <c r="H1173" s="24"/>
      <c r="I1173" s="5"/>
      <c r="J1173" s="5"/>
      <c r="K1173" s="13"/>
      <c r="L1173" s="24">
        <v>117</v>
      </c>
      <c r="M1173" s="24">
        <v>113</v>
      </c>
      <c r="N1173" s="24">
        <v>69.900000000000006</v>
      </c>
      <c r="O1173" s="24">
        <v>129</v>
      </c>
      <c r="P1173" s="4">
        <f t="shared" si="9"/>
        <v>37.75426356589147</v>
      </c>
      <c r="Q1173" s="4">
        <v>27.28536585365854</v>
      </c>
    </row>
    <row r="1174" spans="4:17" x14ac:dyDescent="0.2">
      <c r="D1174" s="22" t="s">
        <v>296</v>
      </c>
      <c r="E1174" s="24" t="s">
        <v>255</v>
      </c>
      <c r="F1174" s="24"/>
      <c r="G1174" s="24"/>
      <c r="H1174" s="24"/>
      <c r="I1174" s="5"/>
      <c r="J1174" s="5"/>
      <c r="K1174" s="13"/>
      <c r="L1174" s="24">
        <v>113</v>
      </c>
      <c r="M1174" s="24">
        <v>109</v>
      </c>
      <c r="N1174" s="24">
        <v>69</v>
      </c>
      <c r="O1174" s="24">
        <v>126</v>
      </c>
      <c r="P1174" s="4">
        <f t="shared" si="9"/>
        <v>35.873015873015873</v>
      </c>
      <c r="Q1174" s="4">
        <v>27.989230769230772</v>
      </c>
    </row>
    <row r="1175" spans="4:17" x14ac:dyDescent="0.2">
      <c r="D1175" s="22" t="s">
        <v>297</v>
      </c>
      <c r="E1175" s="24" t="s">
        <v>298</v>
      </c>
      <c r="F1175" s="24"/>
      <c r="G1175" s="24"/>
      <c r="H1175" s="24"/>
      <c r="I1175" s="5"/>
      <c r="J1175" s="5"/>
      <c r="K1175" s="13"/>
      <c r="L1175" s="24">
        <v>101</v>
      </c>
      <c r="M1175" s="24">
        <v>101</v>
      </c>
      <c r="N1175" s="24">
        <v>69</v>
      </c>
      <c r="O1175" s="24">
        <v>123</v>
      </c>
      <c r="P1175" s="4">
        <f t="shared" si="9"/>
        <v>29.398373983739837</v>
      </c>
      <c r="Q1175" s="4">
        <v>28.698412698412699</v>
      </c>
    </row>
    <row r="1176" spans="4:17" x14ac:dyDescent="0.2">
      <c r="D1176" s="22" t="s">
        <v>299</v>
      </c>
      <c r="E1176" s="24" t="s">
        <v>300</v>
      </c>
      <c r="F1176" s="24"/>
      <c r="G1176" s="24"/>
      <c r="H1176" s="24"/>
      <c r="I1176" s="5"/>
      <c r="J1176" s="5"/>
      <c r="K1176" s="13"/>
      <c r="L1176" s="24">
        <v>107</v>
      </c>
      <c r="M1176" s="24">
        <v>104</v>
      </c>
      <c r="N1176" s="24">
        <v>69.5</v>
      </c>
      <c r="O1176" s="24">
        <v>123</v>
      </c>
      <c r="P1176" s="4">
        <f t="shared" si="9"/>
        <v>31.695121951219512</v>
      </c>
      <c r="Q1176" s="4">
        <v>29.398373983739837</v>
      </c>
    </row>
    <row r="1177" spans="4:17" x14ac:dyDescent="0.2">
      <c r="D1177" s="22" t="s">
        <v>303</v>
      </c>
      <c r="E1177" s="24" t="s">
        <v>24</v>
      </c>
      <c r="F1177" s="24"/>
      <c r="G1177" s="24"/>
      <c r="H1177" s="24"/>
      <c r="I1177" s="5"/>
      <c r="J1177" s="5"/>
      <c r="K1177" s="13"/>
      <c r="L1177" s="22">
        <v>92</v>
      </c>
      <c r="M1177" s="24">
        <v>92</v>
      </c>
      <c r="N1177" s="24">
        <v>70</v>
      </c>
      <c r="O1177" s="24">
        <v>123</v>
      </c>
      <c r="P1177" s="33">
        <f t="shared" si="9"/>
        <v>20.211382113821138</v>
      </c>
      <c r="Q1177" s="4">
        <v>29.727692307692312</v>
      </c>
    </row>
    <row r="1178" spans="4:17" x14ac:dyDescent="0.2">
      <c r="D1178" s="22" t="s">
        <v>305</v>
      </c>
      <c r="E1178" s="24" t="s">
        <v>25</v>
      </c>
      <c r="F1178" s="24"/>
      <c r="G1178" s="24"/>
      <c r="H1178" s="24"/>
      <c r="I1178" s="5"/>
      <c r="J1178" s="5"/>
      <c r="K1178" s="13"/>
      <c r="L1178" s="22">
        <v>106</v>
      </c>
      <c r="M1178" s="24">
        <v>101</v>
      </c>
      <c r="N1178" s="24">
        <v>69</v>
      </c>
      <c r="O1178" s="24">
        <v>126</v>
      </c>
      <c r="P1178" s="33">
        <f t="shared" si="9"/>
        <v>28.698412698412699</v>
      </c>
      <c r="Q1178" s="4">
        <v>30.555199999999996</v>
      </c>
    </row>
    <row r="1179" spans="4:17" x14ac:dyDescent="0.2">
      <c r="D1179" s="22" t="s">
        <v>307</v>
      </c>
      <c r="E1179" s="24" t="s">
        <v>184</v>
      </c>
      <c r="F1179" s="24"/>
      <c r="G1179" s="24"/>
      <c r="H1179" s="24"/>
      <c r="I1179" s="5"/>
      <c r="J1179" s="5"/>
      <c r="K1179" s="13"/>
      <c r="L1179" s="23">
        <v>100</v>
      </c>
      <c r="M1179" s="24">
        <v>99</v>
      </c>
      <c r="N1179" s="24">
        <v>69.3</v>
      </c>
      <c r="O1179" s="24">
        <v>123</v>
      </c>
      <c r="P1179" s="33">
        <f t="shared" si="9"/>
        <v>27.28536585365854</v>
      </c>
      <c r="Q1179" s="4">
        <v>30.960162601626021</v>
      </c>
    </row>
    <row r="1180" spans="4:17" x14ac:dyDescent="0.2">
      <c r="D1180" s="22" t="s">
        <v>308</v>
      </c>
      <c r="E1180" s="24" t="s">
        <v>185</v>
      </c>
      <c r="F1180" s="24"/>
      <c r="G1180" s="24"/>
      <c r="H1180" s="24"/>
      <c r="I1180" s="5"/>
      <c r="J1180" s="5"/>
      <c r="K1180" s="13"/>
      <c r="L1180" s="23">
        <v>114</v>
      </c>
      <c r="M1180" s="24">
        <v>105</v>
      </c>
      <c r="N1180" s="24">
        <v>69</v>
      </c>
      <c r="O1180" s="24">
        <v>123</v>
      </c>
      <c r="P1180" s="33">
        <f t="shared" si="9"/>
        <v>33.073170731707314</v>
      </c>
      <c r="Q1180" s="4">
        <v>31.695121951219512</v>
      </c>
    </row>
    <row r="1181" spans="4:17" x14ac:dyDescent="0.2">
      <c r="D1181" s="22" t="s">
        <v>309</v>
      </c>
      <c r="E1181" s="24" t="s">
        <v>26</v>
      </c>
      <c r="F1181" s="24"/>
      <c r="G1181" s="24"/>
      <c r="H1181" s="24"/>
      <c r="I1181" s="5"/>
      <c r="J1181" s="5"/>
      <c r="K1181" s="13"/>
      <c r="L1181" s="36">
        <v>100</v>
      </c>
      <c r="M1181" s="24">
        <v>100</v>
      </c>
      <c r="N1181" s="24">
        <v>70.2</v>
      </c>
      <c r="O1181" s="24">
        <v>128</v>
      </c>
      <c r="P1181" s="33">
        <f t="shared" si="9"/>
        <v>26.307812499999997</v>
      </c>
      <c r="Q1181" s="32">
        <v>31.98629032258064</v>
      </c>
    </row>
    <row r="1182" spans="4:17" x14ac:dyDescent="0.2">
      <c r="D1182" s="22" t="s">
        <v>314</v>
      </c>
      <c r="E1182" s="24" t="s">
        <v>277</v>
      </c>
      <c r="F1182" s="24"/>
      <c r="G1182" s="24"/>
      <c r="H1182" s="24"/>
      <c r="I1182" s="5"/>
      <c r="J1182" s="5"/>
      <c r="K1182" s="13"/>
      <c r="L1182" s="23">
        <v>109</v>
      </c>
      <c r="M1182" s="24">
        <v>106</v>
      </c>
      <c r="N1182" s="24">
        <v>70.900000000000006</v>
      </c>
      <c r="O1182" s="24">
        <v>124</v>
      </c>
      <c r="P1182" s="33">
        <f t="shared" si="9"/>
        <v>31.98629032258064</v>
      </c>
      <c r="Q1182" s="4">
        <v>33.073170731707314</v>
      </c>
    </row>
    <row r="1183" spans="4:17" x14ac:dyDescent="0.2">
      <c r="D1183" s="9" t="s">
        <v>316</v>
      </c>
      <c r="E1183" s="24" t="s">
        <v>24</v>
      </c>
      <c r="F1183" s="24"/>
      <c r="G1183" s="24"/>
      <c r="H1183" s="24"/>
      <c r="I1183" s="5"/>
      <c r="J1183" s="5"/>
      <c r="K1183" s="46"/>
      <c r="L1183" s="23">
        <v>114</v>
      </c>
      <c r="M1183" s="24">
        <v>112</v>
      </c>
      <c r="N1183" s="24">
        <v>70</v>
      </c>
      <c r="O1183" s="24">
        <v>123</v>
      </c>
      <c r="P1183" s="33">
        <f t="shared" si="9"/>
        <v>38.585365853658537</v>
      </c>
      <c r="Q1183" s="4">
        <v>35.873015873015873</v>
      </c>
    </row>
    <row r="1184" spans="4:17" x14ac:dyDescent="0.2">
      <c r="D1184" s="22" t="s">
        <v>322</v>
      </c>
      <c r="E1184" s="24" t="s">
        <v>184</v>
      </c>
      <c r="F1184" s="37"/>
      <c r="G1184" s="24"/>
      <c r="H1184" s="24"/>
      <c r="I1184" s="5"/>
      <c r="J1184" s="5"/>
      <c r="K1184" s="13"/>
      <c r="L1184" s="23">
        <v>104</v>
      </c>
      <c r="M1184" s="24">
        <v>103</v>
      </c>
      <c r="N1184" s="24">
        <v>69.3</v>
      </c>
      <c r="O1184" s="24">
        <v>123</v>
      </c>
      <c r="P1184" s="33">
        <f t="shared" si="9"/>
        <v>30.960162601626021</v>
      </c>
      <c r="Q1184" s="4">
        <v>36.769841269841272</v>
      </c>
    </row>
    <row r="1185" spans="4:20" x14ac:dyDescent="0.2">
      <c r="D1185" s="22" t="s">
        <v>323</v>
      </c>
      <c r="E1185" s="24" t="s">
        <v>25</v>
      </c>
      <c r="F1185" s="24"/>
      <c r="G1185" s="24"/>
      <c r="H1185" s="24"/>
      <c r="I1185" s="5"/>
      <c r="J1185" s="5"/>
      <c r="K1185" s="29"/>
      <c r="L1185" s="23">
        <v>92</v>
      </c>
      <c r="M1185" s="24">
        <v>92</v>
      </c>
      <c r="N1185" s="24">
        <v>69.2</v>
      </c>
      <c r="O1185" s="24">
        <v>126</v>
      </c>
      <c r="P1185" s="33">
        <f t="shared" si="9"/>
        <v>20.447619047619046</v>
      </c>
      <c r="Q1185" s="4">
        <v>37.75426356589147</v>
      </c>
    </row>
    <row r="1186" spans="4:20" x14ac:dyDescent="0.2">
      <c r="D1186" s="22" t="s">
        <v>327</v>
      </c>
      <c r="E1186" s="24" t="s">
        <v>25</v>
      </c>
      <c r="F1186" s="24"/>
      <c r="G1186" s="24"/>
      <c r="H1186" s="24"/>
      <c r="I1186" s="5"/>
      <c r="J1186" s="5"/>
      <c r="K1186" s="13"/>
      <c r="L1186" s="23">
        <v>111</v>
      </c>
      <c r="M1186" s="24">
        <v>110</v>
      </c>
      <c r="N1186" s="24">
        <v>69</v>
      </c>
      <c r="O1186" s="24">
        <v>126</v>
      </c>
      <c r="P1186" s="33">
        <f t="shared" si="9"/>
        <v>36.769841269841272</v>
      </c>
      <c r="Q1186" s="4">
        <v>38.585365853658537</v>
      </c>
    </row>
    <row r="1187" spans="4:20" x14ac:dyDescent="0.2">
      <c r="D1187" s="22" t="s">
        <v>332</v>
      </c>
      <c r="E1187" s="24" t="s">
        <v>333</v>
      </c>
      <c r="F1187" s="24"/>
      <c r="G1187" s="24"/>
      <c r="H1187" s="24"/>
      <c r="I1187" s="5"/>
      <c r="J1187" s="5"/>
      <c r="K1187" s="13"/>
      <c r="L1187" s="23">
        <v>104</v>
      </c>
      <c r="M1187" s="24">
        <v>104</v>
      </c>
      <c r="N1187" s="24">
        <v>70.2</v>
      </c>
      <c r="O1187" s="24">
        <v>125</v>
      </c>
      <c r="P1187" s="33">
        <f t="shared" si="9"/>
        <v>30.555199999999996</v>
      </c>
      <c r="Q1187" s="4">
        <v>43.776377952755908</v>
      </c>
    </row>
    <row r="1188" spans="4:20" x14ac:dyDescent="0.2">
      <c r="D1188" s="22"/>
      <c r="E1188" s="24"/>
      <c r="F1188" s="24"/>
      <c r="G1188" s="24"/>
      <c r="H1188" s="24"/>
      <c r="I1188" s="5"/>
      <c r="J1188" s="5"/>
      <c r="K1188" s="13"/>
      <c r="L1188" s="23"/>
      <c r="M1188" s="24"/>
      <c r="N1188" s="24"/>
      <c r="O1188" s="24"/>
      <c r="P1188" s="33"/>
      <c r="Q1188" s="4"/>
    </row>
    <row r="1189" spans="4:20" x14ac:dyDescent="0.2">
      <c r="D1189" s="22"/>
      <c r="E1189" s="24"/>
      <c r="F1189" s="24"/>
      <c r="G1189" s="24"/>
      <c r="H1189" s="24"/>
      <c r="I1189" s="5"/>
      <c r="J1189" s="5"/>
      <c r="K1189" s="13"/>
      <c r="L1189" s="24"/>
      <c r="M1189" s="24"/>
      <c r="N1189" s="24"/>
      <c r="O1189" s="24"/>
      <c r="P1189" s="4"/>
      <c r="Q1189" s="4"/>
    </row>
    <row r="1190" spans="4:20" x14ac:dyDescent="0.2">
      <c r="D1190" s="22"/>
      <c r="E1190" s="24"/>
      <c r="F1190" s="24"/>
      <c r="G1190" s="24"/>
      <c r="H1190" s="24"/>
      <c r="I1190" s="5"/>
      <c r="J1190" s="5"/>
      <c r="K1190" s="13"/>
      <c r="L1190" s="24"/>
      <c r="M1190" s="24"/>
      <c r="N1190" s="24"/>
      <c r="O1190" s="24"/>
      <c r="P1190" s="4"/>
      <c r="Q1190" s="4"/>
      <c r="R1190" s="24"/>
      <c r="S1190" s="4"/>
      <c r="T1190" s="4"/>
    </row>
    <row r="1191" spans="4:20" x14ac:dyDescent="0.2">
      <c r="D1191" s="22"/>
      <c r="E1191" s="24"/>
      <c r="F1191" s="24"/>
      <c r="G1191" s="24"/>
      <c r="H1191" s="24"/>
      <c r="I1191" s="5"/>
      <c r="J1191" s="5"/>
      <c r="K1191" s="13"/>
      <c r="L1191" s="22"/>
      <c r="M1191" s="24"/>
      <c r="N1191" s="24"/>
      <c r="O1191" s="24"/>
      <c r="P1191" s="33"/>
      <c r="Q1191" s="24"/>
      <c r="R1191" s="24"/>
      <c r="S1191" s="4"/>
      <c r="T1191" s="4"/>
    </row>
    <row r="1192" spans="4:20" x14ac:dyDescent="0.2">
      <c r="D1192" s="22"/>
      <c r="E1192" s="24"/>
      <c r="F1192" s="24"/>
      <c r="G1192" s="24"/>
      <c r="H1192" s="24"/>
      <c r="I1192" s="5"/>
      <c r="J1192" s="5"/>
      <c r="K1192" s="13"/>
      <c r="L1192" s="22"/>
      <c r="M1192" s="24"/>
      <c r="N1192" s="24"/>
      <c r="O1192" s="24"/>
      <c r="P1192" s="33"/>
      <c r="Q1192" s="24"/>
      <c r="R1192" s="24"/>
      <c r="S1192" s="4"/>
    </row>
    <row r="1193" spans="4:20" x14ac:dyDescent="0.2">
      <c r="D1193" s="22"/>
      <c r="E1193" s="24"/>
      <c r="F1193" s="24"/>
      <c r="G1193" s="24"/>
      <c r="H1193" s="24"/>
      <c r="I1193" s="5"/>
      <c r="J1193" s="5"/>
      <c r="K1193" s="13"/>
      <c r="L1193" s="23"/>
      <c r="M1193" s="24"/>
      <c r="N1193" s="24"/>
      <c r="O1193" s="24"/>
      <c r="P1193" s="33"/>
      <c r="Q1193" s="24"/>
      <c r="R1193" s="24"/>
      <c r="S1193" s="4"/>
    </row>
    <row r="1194" spans="4:20" x14ac:dyDescent="0.2">
      <c r="D1194" s="22"/>
      <c r="E1194" s="24"/>
      <c r="F1194" s="24"/>
      <c r="G1194" s="24"/>
      <c r="H1194" s="24"/>
      <c r="I1194" s="5"/>
      <c r="J1194" s="5"/>
      <c r="K1194" s="13"/>
      <c r="L1194" s="23"/>
      <c r="M1194" s="24"/>
      <c r="N1194" s="24"/>
      <c r="O1194" s="24"/>
      <c r="P1194" s="33"/>
      <c r="Q1194" s="24"/>
      <c r="R1194" s="24"/>
      <c r="S1194" s="4"/>
    </row>
    <row r="1195" spans="4:20" x14ac:dyDescent="0.2">
      <c r="D1195" s="22"/>
      <c r="E1195" s="24"/>
      <c r="F1195" s="24"/>
      <c r="G1195" s="24"/>
      <c r="H1195" s="24"/>
      <c r="I1195" s="5"/>
      <c r="J1195" s="5"/>
      <c r="K1195" s="13"/>
      <c r="L1195" s="23"/>
      <c r="M1195" s="24"/>
      <c r="N1195" s="24"/>
      <c r="O1195" s="24"/>
      <c r="P1195" s="33"/>
      <c r="Q1195" s="24"/>
      <c r="R1195" s="24"/>
      <c r="S1195" s="4"/>
      <c r="T1195" s="4"/>
    </row>
    <row r="1196" spans="4:20" x14ac:dyDescent="0.2">
      <c r="D1196" s="22"/>
      <c r="E1196" s="24"/>
      <c r="F1196" s="24"/>
      <c r="G1196" s="24"/>
      <c r="H1196" s="24"/>
      <c r="I1196" s="5"/>
      <c r="J1196" s="5"/>
      <c r="K1196" s="13"/>
      <c r="L1196" s="36"/>
      <c r="M1196" s="24"/>
      <c r="N1196" s="24"/>
      <c r="O1196" s="24"/>
      <c r="P1196" s="33"/>
      <c r="Q1196" s="24"/>
      <c r="R1196" s="24"/>
      <c r="S1196" s="4"/>
    </row>
    <row r="1197" spans="4:20" x14ac:dyDescent="0.2">
      <c r="D1197" s="22"/>
      <c r="E1197" s="24"/>
      <c r="F1197" s="24"/>
      <c r="G1197" s="24"/>
      <c r="H1197" s="24"/>
      <c r="I1197" s="5"/>
      <c r="J1197" s="5"/>
      <c r="K1197" s="13"/>
      <c r="L1197" s="23"/>
      <c r="M1197" s="24"/>
      <c r="N1197" s="24"/>
      <c r="O1197" s="24"/>
      <c r="P1197" s="33"/>
      <c r="Q1197" s="24"/>
      <c r="R1197" s="24"/>
      <c r="S1197" s="4"/>
    </row>
    <row r="1198" spans="4:20" x14ac:dyDescent="0.2">
      <c r="D1198" s="9"/>
      <c r="E1198" s="24"/>
      <c r="F1198" s="24"/>
      <c r="G1198" s="24"/>
      <c r="H1198" s="24"/>
      <c r="I1198" s="5"/>
      <c r="J1198" s="5"/>
      <c r="K1198" s="46"/>
      <c r="L1198" s="23"/>
      <c r="M1198" s="24"/>
      <c r="N1198" s="24"/>
      <c r="O1198" s="24"/>
      <c r="P1198" s="33"/>
      <c r="Q1198" s="24"/>
      <c r="R1198" s="24"/>
      <c r="S1198" s="4"/>
    </row>
    <row r="1199" spans="4:20" x14ac:dyDescent="0.2">
      <c r="D1199" s="22"/>
      <c r="E1199" s="24"/>
      <c r="F1199" s="37"/>
      <c r="G1199" s="24"/>
      <c r="H1199" s="24"/>
      <c r="I1199" s="5"/>
      <c r="J1199" s="5"/>
      <c r="K1199" s="13"/>
      <c r="L1199" s="23"/>
      <c r="M1199" s="24"/>
      <c r="N1199" s="24"/>
      <c r="O1199" s="24"/>
      <c r="P1199" s="33"/>
      <c r="Q1199" s="24"/>
      <c r="R1199" s="24"/>
      <c r="S1199" s="4"/>
    </row>
    <row r="1200" spans="4:20" x14ac:dyDescent="0.2">
      <c r="D1200" s="22"/>
      <c r="E1200" s="24"/>
      <c r="F1200" s="24"/>
      <c r="G1200" s="24"/>
      <c r="H1200" s="24"/>
      <c r="I1200" s="5"/>
      <c r="J1200" s="5"/>
      <c r="K1200" s="29"/>
      <c r="L1200" s="23"/>
      <c r="M1200" s="24"/>
      <c r="N1200" s="24"/>
      <c r="O1200" s="24"/>
      <c r="P1200" s="33"/>
      <c r="Q1200" s="24"/>
      <c r="R1200" s="24"/>
      <c r="S1200" s="4"/>
    </row>
    <row r="1201" spans="4:19" x14ac:dyDescent="0.2">
      <c r="D1201" s="22"/>
      <c r="E1201" s="24"/>
      <c r="F1201" s="24"/>
      <c r="G1201" s="24"/>
      <c r="H1201" s="24"/>
      <c r="I1201" s="5"/>
      <c r="J1201" s="5"/>
      <c r="K1201" s="13"/>
      <c r="L1201" s="23"/>
      <c r="M1201" s="24"/>
      <c r="N1201" s="24"/>
      <c r="O1201" s="24"/>
      <c r="P1201" s="33"/>
      <c r="Q1201" s="24"/>
      <c r="R1201" s="24"/>
      <c r="S1201" s="4"/>
    </row>
    <row r="1202" spans="4:19" x14ac:dyDescent="0.2">
      <c r="D1202" s="22"/>
      <c r="E1202" s="24"/>
      <c r="F1202" s="24"/>
      <c r="G1202" s="24"/>
      <c r="H1202" s="24"/>
      <c r="I1202" s="5"/>
      <c r="J1202" s="5"/>
      <c r="K1202" s="13"/>
      <c r="L1202" s="23"/>
      <c r="M1202" s="24"/>
      <c r="N1202" s="24"/>
      <c r="O1202" s="24"/>
      <c r="P1202" s="33"/>
      <c r="Q1202" s="24"/>
      <c r="R1202" s="24"/>
      <c r="S1202" s="4"/>
    </row>
    <row r="1203" spans="4:19" x14ac:dyDescent="0.2">
      <c r="D1203" s="22"/>
      <c r="E1203" s="24"/>
      <c r="F1203" s="24"/>
      <c r="G1203" s="24"/>
      <c r="H1203" s="24"/>
      <c r="I1203" s="5"/>
      <c r="J1203" s="5"/>
      <c r="K1203" s="13"/>
      <c r="L1203" s="23"/>
      <c r="M1203" s="24"/>
      <c r="N1203" s="24"/>
      <c r="O1203" s="24"/>
      <c r="P1203" s="33"/>
      <c r="Q1203" s="24"/>
      <c r="R1203" s="24"/>
      <c r="S1203" s="4"/>
    </row>
    <row r="1204" spans="4:19" x14ac:dyDescent="0.2">
      <c r="D1204" s="22"/>
      <c r="E1204" s="24"/>
      <c r="F1204" s="24"/>
      <c r="G1204" s="24"/>
      <c r="H1204" s="24"/>
      <c r="I1204" s="5"/>
      <c r="J1204" s="5"/>
      <c r="K1204" s="13"/>
      <c r="L1204" s="23"/>
      <c r="M1204" s="24"/>
      <c r="N1204" s="24"/>
      <c r="O1204" s="24"/>
      <c r="P1204" s="33"/>
      <c r="Q1204" s="24"/>
      <c r="R1204" s="24"/>
      <c r="S1204" s="4"/>
    </row>
    <row r="1205" spans="4:19" x14ac:dyDescent="0.2">
      <c r="D1205" s="22"/>
      <c r="E1205" s="24"/>
      <c r="F1205" s="24"/>
      <c r="G1205" s="24"/>
      <c r="H1205" s="24"/>
      <c r="I1205" s="5"/>
      <c r="J1205" s="5"/>
      <c r="K1205" s="13"/>
      <c r="L1205" s="23"/>
      <c r="M1205" s="24"/>
      <c r="N1205" s="24"/>
      <c r="O1205" s="24"/>
      <c r="P1205" s="33"/>
      <c r="Q1205" s="24"/>
      <c r="R1205" s="24"/>
      <c r="S1205" s="4"/>
    </row>
    <row r="1206" spans="4:19" x14ac:dyDescent="0.2">
      <c r="D1206" s="22"/>
      <c r="E1206" s="24"/>
      <c r="F1206" s="24"/>
      <c r="G1206" s="24"/>
      <c r="H1206" s="24"/>
      <c r="I1206" s="5"/>
      <c r="J1206" s="5"/>
      <c r="K1206" s="13"/>
      <c r="L1206" s="23"/>
      <c r="M1206" s="24"/>
      <c r="N1206" s="24"/>
      <c r="O1206" s="24"/>
      <c r="P1206" s="33"/>
      <c r="Q1206" s="24"/>
      <c r="R1206" s="24"/>
      <c r="S1206" s="4"/>
    </row>
    <row r="1207" spans="4:19" x14ac:dyDescent="0.2">
      <c r="D1207" s="22"/>
      <c r="E1207" s="24"/>
      <c r="F1207" s="24"/>
      <c r="G1207" s="24"/>
      <c r="H1207" s="24"/>
      <c r="I1207" s="5"/>
      <c r="J1207" s="5"/>
      <c r="K1207" s="13"/>
      <c r="L1207" s="23"/>
      <c r="M1207" s="24"/>
      <c r="N1207" s="24"/>
      <c r="O1207" s="24"/>
      <c r="P1207" s="33"/>
      <c r="Q1207" s="24"/>
      <c r="R1207" s="24"/>
      <c r="S1207" s="4"/>
    </row>
    <row r="1208" spans="4:19" x14ac:dyDescent="0.2">
      <c r="D1208" s="22"/>
      <c r="E1208" s="24"/>
      <c r="F1208" s="24"/>
      <c r="G1208" s="24"/>
      <c r="H1208" s="24"/>
      <c r="I1208" s="5"/>
      <c r="J1208" s="5"/>
      <c r="K1208" s="13"/>
      <c r="L1208" s="23"/>
      <c r="M1208" s="24"/>
      <c r="N1208" s="24"/>
      <c r="O1208" s="24"/>
      <c r="P1208" s="33"/>
      <c r="Q1208" s="24"/>
      <c r="R1208" s="24"/>
      <c r="S1208" s="4"/>
    </row>
    <row r="1209" spans="4:19" x14ac:dyDescent="0.2">
      <c r="D1209" s="22"/>
      <c r="E1209" s="24"/>
      <c r="F1209" s="24"/>
      <c r="G1209" s="24"/>
      <c r="H1209" s="24"/>
      <c r="I1209" s="5"/>
      <c r="J1209" s="5"/>
      <c r="K1209" s="13"/>
      <c r="L1209" s="23"/>
      <c r="M1209" s="24"/>
      <c r="N1209" s="24"/>
      <c r="O1209" s="24"/>
      <c r="P1209" s="33"/>
      <c r="Q1209" s="24"/>
      <c r="R1209" s="24"/>
      <c r="S1209" s="4"/>
    </row>
    <row r="1210" spans="4:19" x14ac:dyDescent="0.2">
      <c r="D1210" s="22"/>
      <c r="E1210" s="24"/>
      <c r="F1210" s="24"/>
      <c r="G1210" s="24"/>
      <c r="H1210" s="24"/>
      <c r="I1210" s="5"/>
      <c r="J1210" s="5"/>
      <c r="K1210" s="13"/>
      <c r="L1210" s="23"/>
      <c r="M1210" s="24"/>
      <c r="N1210" s="24"/>
      <c r="O1210" s="24"/>
      <c r="P1210" s="33"/>
      <c r="Q1210" s="24"/>
      <c r="R1210" s="24"/>
      <c r="S1210" s="4"/>
    </row>
    <row r="1211" spans="4:19" x14ac:dyDescent="0.2">
      <c r="D1211" s="22"/>
      <c r="E1211" s="24"/>
      <c r="F1211" s="24"/>
      <c r="G1211" s="24"/>
      <c r="H1211" s="24"/>
      <c r="I1211" s="5"/>
      <c r="J1211" s="5"/>
      <c r="K1211" s="13"/>
      <c r="L1211" s="23"/>
      <c r="M1211" s="24"/>
      <c r="N1211" s="24"/>
      <c r="O1211" s="24"/>
      <c r="P1211" s="33"/>
      <c r="Q1211" s="24"/>
      <c r="R1211" s="24"/>
      <c r="S1211" s="4"/>
    </row>
    <row r="1212" spans="4:19" x14ac:dyDescent="0.2">
      <c r="D1212" s="22"/>
      <c r="E1212" s="24"/>
      <c r="F1212" s="24"/>
      <c r="G1212" s="24"/>
      <c r="H1212" s="24"/>
      <c r="I1212" s="5"/>
      <c r="J1212" s="5"/>
      <c r="K1212" s="13"/>
      <c r="L1212" s="25"/>
      <c r="M1212" s="24"/>
      <c r="N1212" s="24"/>
      <c r="O1212" s="24"/>
      <c r="P1212" s="33"/>
    </row>
    <row r="1213" spans="4:19" x14ac:dyDescent="0.2">
      <c r="D1213" s="22"/>
      <c r="E1213" s="24"/>
      <c r="F1213" s="24"/>
      <c r="G1213" s="24"/>
      <c r="H1213" s="24"/>
      <c r="I1213" s="5"/>
      <c r="J1213" s="5"/>
      <c r="K1213" s="13"/>
      <c r="L1213" s="25"/>
      <c r="M1213" s="24"/>
      <c r="N1213" s="24"/>
      <c r="O1213" s="24"/>
      <c r="P1213" s="33"/>
    </row>
    <row r="1214" spans="4:19" x14ac:dyDescent="0.2">
      <c r="D1214" s="22"/>
      <c r="E1214" s="24"/>
      <c r="F1214" s="24"/>
      <c r="G1214" s="24"/>
      <c r="H1214" s="24"/>
      <c r="I1214" s="5"/>
      <c r="J1214" s="5"/>
      <c r="K1214" s="13"/>
      <c r="L1214" s="25"/>
      <c r="M1214" s="24"/>
      <c r="N1214" s="24"/>
      <c r="O1214" s="24"/>
      <c r="P1214" s="33"/>
    </row>
    <row r="1215" spans="4:19" x14ac:dyDescent="0.2">
      <c r="D1215" s="22"/>
      <c r="E1215" s="24"/>
      <c r="F1215" s="24"/>
      <c r="G1215" s="24"/>
      <c r="H1215" s="24"/>
      <c r="I1215" s="5"/>
      <c r="J1215" s="5"/>
      <c r="K1215" s="13"/>
      <c r="L1215" s="25"/>
      <c r="M1215" s="24"/>
      <c r="N1215" s="24"/>
      <c r="O1215" s="24"/>
      <c r="P1215" s="33"/>
    </row>
    <row r="1216" spans="4:19" x14ac:dyDescent="0.2">
      <c r="D1216" s="22"/>
      <c r="E1216" s="24"/>
      <c r="F1216" s="24"/>
      <c r="G1216" s="24"/>
      <c r="H1216" s="24"/>
      <c r="I1216" s="5"/>
      <c r="J1216" s="5"/>
      <c r="K1216" s="13"/>
      <c r="L1216" s="25"/>
      <c r="M1216" s="24"/>
      <c r="N1216" s="24"/>
      <c r="O1216" s="24"/>
      <c r="P1216" s="33"/>
    </row>
    <row r="1217" spans="4:21" x14ac:dyDescent="0.2">
      <c r="D1217" s="22"/>
      <c r="E1217" s="24"/>
      <c r="F1217" s="24"/>
      <c r="G1217" s="24"/>
      <c r="H1217" s="24"/>
      <c r="I1217" s="5"/>
      <c r="J1217" s="5"/>
      <c r="K1217" s="13"/>
      <c r="L1217" s="25"/>
      <c r="M1217" s="24"/>
      <c r="N1217" s="24"/>
      <c r="O1217" s="24"/>
      <c r="P1217" s="33"/>
    </row>
    <row r="1218" spans="4:21" x14ac:dyDescent="0.2">
      <c r="D1218" s="22"/>
      <c r="E1218" s="24"/>
      <c r="F1218" s="24"/>
      <c r="G1218" s="24"/>
      <c r="H1218" s="24"/>
      <c r="I1218" s="5"/>
      <c r="J1218" s="5"/>
      <c r="K1218" s="13"/>
      <c r="L1218" s="25"/>
      <c r="M1218" s="24"/>
      <c r="N1218" s="24"/>
      <c r="O1218" s="24"/>
      <c r="P1218" s="33"/>
      <c r="U1218" s="4"/>
    </row>
    <row r="1219" spans="4:21" x14ac:dyDescent="0.2">
      <c r="D1219" s="22"/>
      <c r="E1219" s="24"/>
      <c r="F1219" s="24"/>
      <c r="G1219" s="24"/>
      <c r="H1219" s="24"/>
      <c r="I1219" s="5"/>
      <c r="J1219" s="5"/>
      <c r="K1219" s="13"/>
      <c r="L1219" s="25"/>
      <c r="M1219" s="24"/>
      <c r="N1219" s="24"/>
      <c r="O1219" s="24"/>
      <c r="P1219" s="33"/>
    </row>
    <row r="1220" spans="4:21" x14ac:dyDescent="0.2">
      <c r="D1220" s="22"/>
      <c r="E1220" s="24"/>
      <c r="F1220" s="24"/>
      <c r="G1220" s="24"/>
      <c r="H1220" s="24"/>
      <c r="I1220" s="5"/>
      <c r="J1220" s="5"/>
      <c r="K1220" s="13"/>
      <c r="L1220" s="25"/>
      <c r="M1220" s="24"/>
      <c r="N1220" s="24"/>
      <c r="O1220" s="24"/>
      <c r="P1220" s="33"/>
    </row>
    <row r="1221" spans="4:21" x14ac:dyDescent="0.2">
      <c r="D1221" s="22"/>
      <c r="E1221" s="24"/>
      <c r="F1221" s="24"/>
      <c r="G1221" s="24"/>
      <c r="H1221" s="24"/>
      <c r="I1221" s="5"/>
      <c r="J1221" s="5"/>
      <c r="K1221" s="13"/>
      <c r="L1221" s="25"/>
      <c r="M1221" s="24"/>
      <c r="N1221" s="24"/>
      <c r="O1221" s="24"/>
      <c r="P1221" s="33"/>
    </row>
    <row r="1222" spans="4:21" x14ac:dyDescent="0.2">
      <c r="D1222" s="22"/>
      <c r="E1222" s="24"/>
      <c r="F1222" s="24"/>
      <c r="G1222" s="24"/>
      <c r="H1222" s="24"/>
      <c r="I1222" s="5"/>
      <c r="J1222" s="5"/>
      <c r="K1222" s="13"/>
      <c r="L1222" s="25"/>
      <c r="M1222" s="24"/>
      <c r="N1222" s="24"/>
      <c r="O1222" s="24"/>
      <c r="P1222" s="33"/>
    </row>
    <row r="1223" spans="4:21" x14ac:dyDescent="0.2">
      <c r="D1223" s="22"/>
      <c r="E1223" s="24"/>
      <c r="I1223" s="5"/>
      <c r="J1223" s="5"/>
      <c r="K1223" s="13"/>
    </row>
    <row r="1224" spans="4:21" x14ac:dyDescent="0.2">
      <c r="D1224" s="22"/>
      <c r="E1224" s="24"/>
      <c r="F1224" s="24"/>
      <c r="G1224" s="24"/>
      <c r="H1224" s="24"/>
      <c r="I1224" s="5"/>
      <c r="J1224" s="5"/>
      <c r="K1224" s="13"/>
      <c r="P1224" s="33"/>
    </row>
    <row r="1225" spans="4:21" x14ac:dyDescent="0.2">
      <c r="D1225" s="22"/>
      <c r="E1225" s="24"/>
      <c r="F1225" s="24"/>
      <c r="G1225" s="24"/>
      <c r="H1225" s="24"/>
      <c r="I1225" s="5"/>
      <c r="J1225" s="5"/>
      <c r="K1225" s="29"/>
      <c r="L1225" s="24"/>
      <c r="M1225" s="24"/>
      <c r="P1225" s="4"/>
    </row>
    <row r="1226" spans="4:21" x14ac:dyDescent="0.2">
      <c r="D1226" s="22"/>
      <c r="E1226" s="24"/>
      <c r="F1226" s="24"/>
      <c r="G1226" s="24"/>
      <c r="H1226" s="24"/>
      <c r="I1226" s="5"/>
      <c r="J1226" s="5"/>
      <c r="K1226" s="13"/>
      <c r="L1226" s="24"/>
      <c r="M1226" s="24"/>
      <c r="P1226" s="4"/>
    </row>
    <row r="1227" spans="4:21" x14ac:dyDescent="0.2">
      <c r="D1227" s="22"/>
      <c r="E1227" s="24"/>
      <c r="F1227" s="24"/>
      <c r="G1227" s="24"/>
      <c r="H1227" s="24"/>
      <c r="I1227" s="5"/>
      <c r="J1227" s="5"/>
      <c r="K1227" s="13"/>
      <c r="L1227" s="24"/>
      <c r="M1227" s="24"/>
      <c r="P1227" s="4"/>
    </row>
    <row r="1228" spans="4:21" x14ac:dyDescent="0.2">
      <c r="D1228" s="22"/>
      <c r="E1228" s="24"/>
      <c r="F1228" s="24"/>
      <c r="G1228" s="24"/>
      <c r="H1228" s="24"/>
      <c r="I1228" s="5"/>
      <c r="J1228" s="5"/>
      <c r="K1228" s="13"/>
      <c r="L1228" s="24"/>
      <c r="M1228" s="24"/>
      <c r="P1228" s="4"/>
    </row>
    <row r="1229" spans="4:21" x14ac:dyDescent="0.2">
      <c r="D1229" s="22"/>
      <c r="E1229" s="24"/>
      <c r="F1229" s="24"/>
      <c r="G1229" s="24"/>
      <c r="H1229" s="24"/>
      <c r="I1229" s="5"/>
      <c r="J1229" s="5"/>
      <c r="K1229" s="13"/>
      <c r="L1229" s="24"/>
      <c r="M1229" s="24"/>
      <c r="P1229" s="4"/>
    </row>
    <row r="1230" spans="4:21" x14ac:dyDescent="0.2">
      <c r="D1230" s="22"/>
      <c r="E1230" s="24"/>
      <c r="F1230" s="24"/>
      <c r="G1230" s="24"/>
      <c r="H1230" s="24"/>
      <c r="I1230" s="5"/>
      <c r="J1230" s="5"/>
      <c r="K1230" s="13"/>
      <c r="L1230" s="24"/>
      <c r="M1230" s="24"/>
      <c r="N1230" s="24"/>
      <c r="O1230" s="24"/>
      <c r="P1230" s="4"/>
    </row>
    <row r="1231" spans="4:21" x14ac:dyDescent="0.2">
      <c r="D1231" s="22"/>
      <c r="E1231" s="24"/>
      <c r="F1231" s="24"/>
      <c r="G1231" s="24"/>
      <c r="H1231" s="24"/>
      <c r="I1231" s="5"/>
      <c r="J1231" s="5"/>
      <c r="K1231" s="13"/>
      <c r="L1231" s="24"/>
      <c r="M1231" s="24"/>
      <c r="N1231" s="24"/>
      <c r="O1231" s="24"/>
      <c r="P1231" s="4"/>
    </row>
    <row r="1232" spans="4:21" x14ac:dyDescent="0.2">
      <c r="D1232" s="22"/>
      <c r="E1232" s="24"/>
      <c r="F1232" s="24"/>
      <c r="G1232" s="24"/>
      <c r="I1232" s="5"/>
      <c r="J1232" s="5"/>
      <c r="K1232" s="13"/>
    </row>
    <row r="1233" spans="4:11" x14ac:dyDescent="0.2">
      <c r="D1233" s="22"/>
      <c r="E1233" s="24"/>
      <c r="F1233" s="24"/>
      <c r="G1233" s="24"/>
      <c r="I1233" s="5"/>
      <c r="J1233" s="5"/>
      <c r="K1233" s="13"/>
    </row>
    <row r="1234" spans="4:11" x14ac:dyDescent="0.2">
      <c r="I1234" s="5"/>
      <c r="J1234" s="5"/>
      <c r="K1234" s="13"/>
    </row>
    <row r="1235" spans="4:11" x14ac:dyDescent="0.2">
      <c r="I1235" s="5"/>
      <c r="J1235" s="5"/>
      <c r="K1235" s="13"/>
    </row>
    <row r="1236" spans="4:11" x14ac:dyDescent="0.2">
      <c r="I1236" s="5"/>
      <c r="J1236" s="5"/>
      <c r="K1236" s="13"/>
    </row>
    <row r="1237" spans="4:11" x14ac:dyDescent="0.2">
      <c r="I1237" s="5"/>
      <c r="J1237" s="5"/>
      <c r="K1237" s="13"/>
    </row>
    <row r="1238" spans="4:11" x14ac:dyDescent="0.2">
      <c r="I1238" s="5"/>
      <c r="J1238" s="5"/>
      <c r="K1238" s="13"/>
    </row>
    <row r="1239" spans="4:11" x14ac:dyDescent="0.2">
      <c r="I1239" s="5"/>
      <c r="J1239" s="5"/>
      <c r="K1239" s="13"/>
    </row>
    <row r="1240" spans="4:11" x14ac:dyDescent="0.2">
      <c r="I1240" s="5"/>
      <c r="J1240" s="5"/>
      <c r="K1240" s="13"/>
    </row>
    <row r="1241" spans="4:11" x14ac:dyDescent="0.2">
      <c r="I1241" s="5"/>
      <c r="J1241" s="5"/>
      <c r="K1241" s="13"/>
    </row>
    <row r="1242" spans="4:11" x14ac:dyDescent="0.2">
      <c r="I1242" s="5"/>
      <c r="J1242" s="5"/>
      <c r="K1242" s="13"/>
    </row>
    <row r="1243" spans="4:11" x14ac:dyDescent="0.2">
      <c r="I1243" s="5"/>
      <c r="J1243" s="5"/>
      <c r="K1243" s="13"/>
    </row>
    <row r="1244" spans="4:11" x14ac:dyDescent="0.2">
      <c r="I1244" s="5"/>
      <c r="J1244" s="5"/>
      <c r="K1244" s="13"/>
    </row>
    <row r="1245" spans="4:11" x14ac:dyDescent="0.2">
      <c r="I1245" s="5"/>
      <c r="J1245" s="5"/>
      <c r="K1245" s="13"/>
    </row>
    <row r="1246" spans="4:11" x14ac:dyDescent="0.2">
      <c r="I1246" s="5"/>
      <c r="J1246" s="5"/>
      <c r="K1246" s="13"/>
    </row>
    <row r="1247" spans="4:11" x14ac:dyDescent="0.2">
      <c r="I1247" s="5"/>
      <c r="J1247" s="5"/>
      <c r="K1247" s="13"/>
    </row>
    <row r="1248" spans="4:11" x14ac:dyDescent="0.2">
      <c r="I1248" s="5"/>
      <c r="J1248" s="5"/>
      <c r="K1248" s="13"/>
    </row>
    <row r="1249" spans="1:20" x14ac:dyDescent="0.2">
      <c r="I1249" s="5"/>
      <c r="J1249" s="5"/>
      <c r="K1249" s="13"/>
    </row>
    <row r="1250" spans="1:20" x14ac:dyDescent="0.2">
      <c r="I1250" s="5"/>
      <c r="J1250" s="5"/>
      <c r="K1250" s="13"/>
    </row>
    <row r="1251" spans="1:20" x14ac:dyDescent="0.2">
      <c r="I1251" s="5"/>
      <c r="J1251" s="5"/>
      <c r="K1251" s="13"/>
    </row>
    <row r="1252" spans="1:20" x14ac:dyDescent="0.2">
      <c r="I1252" s="5"/>
      <c r="J1252" s="5"/>
      <c r="K1252" s="13"/>
    </row>
    <row r="1253" spans="1:20" x14ac:dyDescent="0.2">
      <c r="I1253" s="5"/>
      <c r="J1253" s="5"/>
      <c r="K1253" s="13"/>
    </row>
    <row r="1254" spans="1:20" x14ac:dyDescent="0.2">
      <c r="I1254" s="5"/>
      <c r="J1254" s="5"/>
      <c r="K1254" s="13"/>
    </row>
    <row r="1255" spans="1:20" x14ac:dyDescent="0.2">
      <c r="I1255" s="5"/>
      <c r="J1255" s="5"/>
      <c r="K1255" s="13"/>
    </row>
    <row r="1256" spans="1:20" x14ac:dyDescent="0.2">
      <c r="I1256" s="5"/>
      <c r="J1256" s="5"/>
      <c r="K1256" s="13"/>
    </row>
    <row r="1257" spans="1:20" x14ac:dyDescent="0.2">
      <c r="I1257" s="5"/>
      <c r="J1257" s="5"/>
      <c r="K1257" s="13"/>
    </row>
    <row r="1258" spans="1:20" x14ac:dyDescent="0.2">
      <c r="I1258" s="5"/>
      <c r="J1258" s="5"/>
      <c r="K1258" s="13"/>
    </row>
    <row r="1259" spans="1:20" x14ac:dyDescent="0.2">
      <c r="A1259">
        <f>COUNT(A1168:A1258)</f>
        <v>0</v>
      </c>
      <c r="B1259">
        <f>COUNT(B1168:B1258)</f>
        <v>0</v>
      </c>
      <c r="C1259">
        <f>COUNT(C1168:C1258)</f>
        <v>0</v>
      </c>
      <c r="F1259" t="e">
        <f>AVERAGE(F1168:F1258)</f>
        <v>#DIV/0!</v>
      </c>
      <c r="G1259" t="e">
        <f>AVERAGE(G1168:G1258)</f>
        <v>#DIV/0!</v>
      </c>
      <c r="H1259" t="e">
        <f>AVERAGE(H1168:H1258)</f>
        <v>#DIV/0!</v>
      </c>
      <c r="I1259" s="5">
        <f>SUM(I1165:I1258)</f>
        <v>-39</v>
      </c>
      <c r="J1259" s="4">
        <f>SUM(J1165:J1258)</f>
        <v>0</v>
      </c>
      <c r="K1259" s="13"/>
      <c r="P1259" s="4">
        <f>SUM(Q1168:Q1177)</f>
        <v>247.47051477020611</v>
      </c>
      <c r="Q1259" s="4">
        <f>(P1259*0.096)-0.05</f>
        <v>23.707169417939784</v>
      </c>
      <c r="S1259">
        <f>SUM(S1165:S1258)</f>
        <v>0</v>
      </c>
      <c r="T1259" s="13" t="e">
        <f>S1259/C1259</f>
        <v>#DIV/0!</v>
      </c>
    </row>
    <row r="1262" spans="1:20" ht="18" x14ac:dyDescent="0.25">
      <c r="A1262" s="3" t="s">
        <v>271</v>
      </c>
      <c r="C1262" s="11" t="s">
        <v>272</v>
      </c>
      <c r="D1262">
        <v>5807499</v>
      </c>
      <c r="K1262" s="13"/>
      <c r="R1262" s="24"/>
      <c r="S1262" s="4"/>
    </row>
    <row r="1263" spans="1:20" x14ac:dyDescent="0.2">
      <c r="A1263" t="s">
        <v>2</v>
      </c>
      <c r="D1263" s="4">
        <v>182.9</v>
      </c>
      <c r="E1263" t="s">
        <v>3</v>
      </c>
      <c r="F1263" s="4">
        <f>TRUNC(D1263*0.096,1)</f>
        <v>17.5</v>
      </c>
      <c r="H1263" s="4">
        <f>P1380</f>
        <v>246.3</v>
      </c>
      <c r="K1263" s="13"/>
      <c r="R1263" s="24"/>
      <c r="S1263" s="4"/>
    </row>
    <row r="1264" spans="1:20" x14ac:dyDescent="0.2">
      <c r="A1264" t="s">
        <v>4</v>
      </c>
      <c r="D1264" s="4">
        <v>246.3</v>
      </c>
      <c r="E1264" t="s">
        <v>5</v>
      </c>
      <c r="F1264" s="4">
        <f>TRUNC(D1264*0.096,1)</f>
        <v>23.6</v>
      </c>
      <c r="K1264" s="13"/>
      <c r="R1264" s="24"/>
      <c r="S1264" s="4"/>
    </row>
    <row r="1265" spans="1:19" x14ac:dyDescent="0.2">
      <c r="A1265" s="1" t="s">
        <v>9</v>
      </c>
      <c r="B1265" s="1" t="s">
        <v>6</v>
      </c>
      <c r="C1265" s="1" t="s">
        <v>7</v>
      </c>
      <c r="D1265" s="1" t="s">
        <v>10</v>
      </c>
      <c r="E1265" s="1" t="s">
        <v>11</v>
      </c>
      <c r="F1265" s="1" t="s">
        <v>12</v>
      </c>
      <c r="G1265" s="1" t="s">
        <v>13</v>
      </c>
      <c r="H1265" s="1" t="s">
        <v>7</v>
      </c>
      <c r="I1265" s="1" t="s">
        <v>14</v>
      </c>
      <c r="J1265" s="1" t="s">
        <v>258</v>
      </c>
      <c r="K1265" s="14" t="s">
        <v>125</v>
      </c>
      <c r="L1265" s="14" t="s">
        <v>12</v>
      </c>
      <c r="M1265" s="1" t="s">
        <v>13</v>
      </c>
      <c r="N1265" s="1" t="s">
        <v>15</v>
      </c>
      <c r="O1265" s="1" t="s">
        <v>16</v>
      </c>
      <c r="P1265" s="1" t="s">
        <v>18</v>
      </c>
      <c r="Q1265" s="1" t="s">
        <v>225</v>
      </c>
      <c r="R1265" s="55" t="s">
        <v>334</v>
      </c>
      <c r="S1265" s="4" t="s">
        <v>335</v>
      </c>
    </row>
    <row r="1266" spans="1:19" x14ac:dyDescent="0.2">
      <c r="K1266" s="13"/>
      <c r="R1266" s="24"/>
      <c r="S1266" s="4"/>
    </row>
    <row r="1267" spans="1:19" x14ac:dyDescent="0.2">
      <c r="D1267" s="2"/>
      <c r="E1267" t="s">
        <v>20</v>
      </c>
      <c r="I1267" s="5">
        <v>-12</v>
      </c>
      <c r="J1267" s="5"/>
      <c r="K1267" s="14"/>
      <c r="L1267" s="4"/>
      <c r="R1267" s="24"/>
      <c r="S1267" s="4"/>
    </row>
    <row r="1268" spans="1:19" x14ac:dyDescent="0.2">
      <c r="E1268" t="s">
        <v>21</v>
      </c>
      <c r="I1268" s="5">
        <v>0</v>
      </c>
      <c r="J1268" s="5"/>
      <c r="K1268" s="13"/>
      <c r="L1268" s="1"/>
      <c r="R1268" s="24"/>
      <c r="S1268" s="4"/>
    </row>
    <row r="1269" spans="1:19" x14ac:dyDescent="0.2">
      <c r="E1269" t="s">
        <v>22</v>
      </c>
      <c r="I1269" s="5">
        <v>-15</v>
      </c>
      <c r="J1269" s="5"/>
      <c r="K1269" s="13"/>
      <c r="L1269" s="23"/>
      <c r="M1269" s="24"/>
      <c r="N1269" s="24"/>
      <c r="O1269" s="24"/>
      <c r="P1269" s="24"/>
      <c r="Q1269" s="24"/>
      <c r="R1269" s="24"/>
      <c r="S1269" s="4"/>
    </row>
    <row r="1270" spans="1:19" x14ac:dyDescent="0.2">
      <c r="D1270" s="22" t="s">
        <v>390</v>
      </c>
      <c r="E1270" s="24" t="s">
        <v>25</v>
      </c>
      <c r="F1270" s="24"/>
      <c r="G1270" s="24"/>
      <c r="H1270" s="24"/>
      <c r="I1270" s="5"/>
      <c r="J1270" s="5"/>
      <c r="K1270" s="13"/>
      <c r="L1270" s="36">
        <v>111</v>
      </c>
      <c r="M1270" s="24">
        <v>104</v>
      </c>
      <c r="N1270" s="24">
        <v>69.2</v>
      </c>
      <c r="O1270" s="24">
        <v>129</v>
      </c>
      <c r="P1270" s="33">
        <f t="shared" ref="P1270:P1290" si="10">ROUND(((M1270-N1270)*113/O1270),1)</f>
        <v>30.5</v>
      </c>
      <c r="Q1270" s="4">
        <v>19.3</v>
      </c>
      <c r="R1270" s="24"/>
      <c r="S1270" s="4"/>
    </row>
    <row r="1271" spans="1:19" x14ac:dyDescent="0.2">
      <c r="D1271" s="22" t="s">
        <v>391</v>
      </c>
      <c r="E1271" s="24" t="s">
        <v>95</v>
      </c>
      <c r="F1271" s="24"/>
      <c r="G1271" s="24"/>
      <c r="H1271" s="24"/>
      <c r="I1271" s="5"/>
      <c r="J1271" s="5"/>
      <c r="K1271" s="13"/>
      <c r="L1271" s="36">
        <v>87</v>
      </c>
      <c r="M1271" s="24">
        <v>87</v>
      </c>
      <c r="N1271" s="24">
        <v>68.7</v>
      </c>
      <c r="O1271" s="24">
        <v>117</v>
      </c>
      <c r="P1271" s="33">
        <f t="shared" si="10"/>
        <v>17.7</v>
      </c>
      <c r="Q1271" s="4">
        <v>20.2</v>
      </c>
      <c r="R1271" s="24"/>
      <c r="S1271" s="4"/>
    </row>
    <row r="1272" spans="1:19" x14ac:dyDescent="0.2">
      <c r="D1272" s="22" t="s">
        <v>392</v>
      </c>
      <c r="E1272" s="24" t="s">
        <v>23</v>
      </c>
      <c r="F1272" s="24"/>
      <c r="G1272" s="24"/>
      <c r="H1272" s="24"/>
      <c r="I1272" s="5"/>
      <c r="J1272" s="5"/>
      <c r="K1272" s="13"/>
      <c r="L1272" s="18">
        <v>90</v>
      </c>
      <c r="M1272" s="24">
        <v>89</v>
      </c>
      <c r="N1272" s="24">
        <v>68.900000000000006</v>
      </c>
      <c r="O1272" s="24">
        <v>120</v>
      </c>
      <c r="P1272" s="33">
        <f t="shared" si="10"/>
        <v>18.899999999999999</v>
      </c>
      <c r="Q1272" s="4">
        <v>24.7</v>
      </c>
      <c r="R1272" s="24"/>
      <c r="S1272" s="4"/>
    </row>
    <row r="1273" spans="1:19" x14ac:dyDescent="0.2">
      <c r="D1273" s="22" t="s">
        <v>393</v>
      </c>
      <c r="E1273" s="24" t="s">
        <v>185</v>
      </c>
      <c r="F1273" s="24"/>
      <c r="G1273" s="24"/>
      <c r="H1273" s="24"/>
      <c r="I1273" s="5"/>
      <c r="J1273" s="5"/>
      <c r="K1273" s="13"/>
      <c r="L1273" s="18">
        <v>95</v>
      </c>
      <c r="M1273" s="24">
        <v>94</v>
      </c>
      <c r="N1273" s="24">
        <v>69</v>
      </c>
      <c r="O1273" s="24">
        <v>123</v>
      </c>
      <c r="P1273" s="33">
        <f t="shared" si="10"/>
        <v>23</v>
      </c>
      <c r="Q1273" s="4">
        <v>24.9</v>
      </c>
      <c r="R1273" s="24"/>
      <c r="S1273" s="4"/>
    </row>
    <row r="1274" spans="1:19" x14ac:dyDescent="0.2">
      <c r="D1274" s="22" t="s">
        <v>394</v>
      </c>
      <c r="E1274" s="24" t="s">
        <v>24</v>
      </c>
      <c r="F1274" s="24"/>
      <c r="G1274" s="24"/>
      <c r="H1274" s="24"/>
      <c r="I1274" s="5"/>
      <c r="J1274" s="5"/>
      <c r="K1274" s="13"/>
      <c r="L1274" s="18">
        <v>90</v>
      </c>
      <c r="M1274" s="24">
        <v>87</v>
      </c>
      <c r="N1274" s="24">
        <v>70</v>
      </c>
      <c r="O1274" s="24">
        <v>123</v>
      </c>
      <c r="P1274" s="33">
        <f t="shared" si="10"/>
        <v>15.6</v>
      </c>
      <c r="Q1274" s="4">
        <v>25.2</v>
      </c>
      <c r="R1274" s="24"/>
      <c r="S1274" s="4"/>
    </row>
    <row r="1275" spans="1:19" x14ac:dyDescent="0.2">
      <c r="D1275" s="22" t="s">
        <v>395</v>
      </c>
      <c r="E1275" s="24" t="s">
        <v>26</v>
      </c>
      <c r="F1275" s="24"/>
      <c r="G1275" s="24"/>
      <c r="H1275" s="24"/>
      <c r="I1275" s="5"/>
      <c r="J1275" s="5"/>
      <c r="K1275" s="29"/>
      <c r="L1275" s="18">
        <v>103</v>
      </c>
      <c r="M1275" s="24">
        <v>99</v>
      </c>
      <c r="N1275" s="24">
        <v>70.2</v>
      </c>
      <c r="O1275" s="24">
        <v>128</v>
      </c>
      <c r="P1275" s="33">
        <f t="shared" si="10"/>
        <v>25.4</v>
      </c>
      <c r="Q1275" s="4">
        <v>25.5</v>
      </c>
      <c r="R1275" s="24"/>
      <c r="S1275" s="4"/>
    </row>
    <row r="1276" spans="1:19" x14ac:dyDescent="0.2">
      <c r="D1276" s="22" t="s">
        <v>396</v>
      </c>
      <c r="E1276" s="24" t="s">
        <v>23</v>
      </c>
      <c r="F1276" s="24"/>
      <c r="G1276" s="24"/>
      <c r="H1276" s="24"/>
      <c r="I1276" s="5"/>
      <c r="J1276" s="5"/>
      <c r="K1276" s="13"/>
      <c r="L1276" s="18">
        <v>96</v>
      </c>
      <c r="M1276" s="24">
        <v>93</v>
      </c>
      <c r="N1276" s="24">
        <v>68.900000000000006</v>
      </c>
      <c r="O1276" s="24">
        <v>120</v>
      </c>
      <c r="P1276" s="33">
        <f t="shared" si="10"/>
        <v>22.7</v>
      </c>
      <c r="Q1276" s="4">
        <v>25.6</v>
      </c>
      <c r="R1276" s="24"/>
      <c r="S1276" s="4"/>
    </row>
    <row r="1277" spans="1:19" x14ac:dyDescent="0.2">
      <c r="D1277" s="22" t="s">
        <v>399</v>
      </c>
      <c r="E1277" s="24" t="s">
        <v>25</v>
      </c>
      <c r="F1277" s="24"/>
      <c r="G1277" s="24"/>
      <c r="H1277" s="24"/>
      <c r="I1277" s="5"/>
      <c r="J1277" s="5"/>
      <c r="K1277" s="13"/>
      <c r="L1277" s="18">
        <v>95</v>
      </c>
      <c r="M1277" s="24">
        <v>94</v>
      </c>
      <c r="N1277" s="24">
        <v>69.2</v>
      </c>
      <c r="O1277" s="24">
        <v>129</v>
      </c>
      <c r="P1277" s="33">
        <f t="shared" si="10"/>
        <v>21.7</v>
      </c>
      <c r="Q1277" s="4">
        <v>26.1</v>
      </c>
      <c r="R1277" s="24"/>
      <c r="S1277" s="4"/>
    </row>
    <row r="1278" spans="1:19" x14ac:dyDescent="0.2">
      <c r="D1278" s="22" t="s">
        <v>400</v>
      </c>
      <c r="E1278" s="24" t="s">
        <v>23</v>
      </c>
      <c r="F1278" s="24"/>
      <c r="G1278" s="24"/>
      <c r="H1278" s="24"/>
      <c r="I1278" s="5"/>
      <c r="J1278" s="4"/>
      <c r="K1278" s="13"/>
      <c r="L1278" s="18">
        <v>91</v>
      </c>
      <c r="M1278" s="24">
        <v>88</v>
      </c>
      <c r="N1278" s="24">
        <v>68.900000000000006</v>
      </c>
      <c r="O1278" s="24">
        <v>120</v>
      </c>
      <c r="P1278" s="33">
        <f t="shared" si="10"/>
        <v>18</v>
      </c>
      <c r="Q1278" s="4">
        <v>26.5</v>
      </c>
      <c r="R1278" s="24"/>
      <c r="S1278" s="4"/>
    </row>
    <row r="1279" spans="1:19" x14ac:dyDescent="0.2">
      <c r="D1279" s="22" t="s">
        <v>404</v>
      </c>
      <c r="E1279" s="24" t="s">
        <v>30</v>
      </c>
      <c r="F1279" s="24"/>
      <c r="G1279" s="24"/>
      <c r="H1279" s="24"/>
      <c r="I1279" s="5"/>
      <c r="J1279" s="5"/>
      <c r="K1279" s="13"/>
      <c r="L1279" s="18">
        <v>87</v>
      </c>
      <c r="M1279" s="24">
        <v>87</v>
      </c>
      <c r="N1279" s="24">
        <v>71.3</v>
      </c>
      <c r="O1279" s="24">
        <v>127</v>
      </c>
      <c r="P1279" s="33">
        <f t="shared" si="10"/>
        <v>14</v>
      </c>
      <c r="Q1279" s="4">
        <v>28.3</v>
      </c>
      <c r="R1279" s="24"/>
      <c r="S1279" s="4"/>
    </row>
    <row r="1280" spans="1:19" x14ac:dyDescent="0.2">
      <c r="D1280" s="22" t="s">
        <v>405</v>
      </c>
      <c r="E1280" s="24" t="s">
        <v>185</v>
      </c>
      <c r="F1280" s="24"/>
      <c r="G1280" s="24"/>
      <c r="H1280" s="24"/>
      <c r="I1280" s="5"/>
      <c r="J1280" s="5"/>
      <c r="K1280" s="13"/>
      <c r="L1280" s="18">
        <v>91</v>
      </c>
      <c r="M1280" s="24">
        <v>90</v>
      </c>
      <c r="N1280" s="24">
        <v>69</v>
      </c>
      <c r="O1280" s="24">
        <v>123</v>
      </c>
      <c r="P1280" s="33">
        <f t="shared" si="10"/>
        <v>19.3</v>
      </c>
      <c r="Q1280" s="4">
        <v>29.3</v>
      </c>
      <c r="R1280" s="24"/>
      <c r="S1280" s="4"/>
    </row>
    <row r="1281" spans="4:20" x14ac:dyDescent="0.2">
      <c r="D1281" s="22" t="s">
        <v>406</v>
      </c>
      <c r="E1281" s="24" t="s">
        <v>184</v>
      </c>
      <c r="F1281" s="24"/>
      <c r="G1281" s="24"/>
      <c r="H1281" s="24"/>
      <c r="I1281" s="5"/>
      <c r="J1281" s="5"/>
      <c r="K1281" s="13"/>
      <c r="L1281" s="18">
        <v>105</v>
      </c>
      <c r="M1281" s="24">
        <v>104</v>
      </c>
      <c r="N1281" s="24">
        <v>69.3</v>
      </c>
      <c r="O1281" s="24">
        <v>123</v>
      </c>
      <c r="P1281" s="33">
        <f t="shared" si="10"/>
        <v>31.9</v>
      </c>
      <c r="Q1281" s="4">
        <v>29.3</v>
      </c>
      <c r="R1281" s="24"/>
      <c r="S1281" s="4"/>
    </row>
    <row r="1282" spans="4:20" x14ac:dyDescent="0.2">
      <c r="D1282" s="22" t="s">
        <v>411</v>
      </c>
      <c r="E1282" s="24" t="s">
        <v>25</v>
      </c>
      <c r="F1282" s="24"/>
      <c r="G1282" s="24"/>
      <c r="H1282" s="24"/>
      <c r="I1282" s="5"/>
      <c r="J1282" s="5"/>
      <c r="K1282" s="13"/>
      <c r="L1282" s="18">
        <v>97</v>
      </c>
      <c r="M1282" s="24">
        <v>92</v>
      </c>
      <c r="N1282" s="24">
        <v>69.2</v>
      </c>
      <c r="O1282" s="24">
        <v>129</v>
      </c>
      <c r="P1282" s="33">
        <f t="shared" si="10"/>
        <v>20</v>
      </c>
      <c r="Q1282" s="32">
        <v>30.9</v>
      </c>
      <c r="R1282" s="24"/>
      <c r="S1282" s="4"/>
    </row>
    <row r="1283" spans="4:20" x14ac:dyDescent="0.2">
      <c r="D1283" s="22" t="s">
        <v>413</v>
      </c>
      <c r="E1283" s="24" t="s">
        <v>23</v>
      </c>
      <c r="F1283" s="24"/>
      <c r="G1283" s="24"/>
      <c r="H1283" s="24"/>
      <c r="I1283" s="5"/>
      <c r="J1283" s="5"/>
      <c r="K1283" s="29"/>
      <c r="L1283" s="18">
        <v>94</v>
      </c>
      <c r="M1283" s="24">
        <v>94</v>
      </c>
      <c r="N1283" s="24">
        <v>68.900000000000006</v>
      </c>
      <c r="O1283" s="24">
        <v>120</v>
      </c>
      <c r="P1283" s="33">
        <f t="shared" si="10"/>
        <v>23.6</v>
      </c>
      <c r="Q1283" s="4">
        <v>31.1</v>
      </c>
      <c r="R1283" s="24"/>
      <c r="S1283" s="4"/>
    </row>
    <row r="1284" spans="4:20" x14ac:dyDescent="0.2">
      <c r="D1284" s="22" t="s">
        <v>417</v>
      </c>
      <c r="E1284" s="24" t="s">
        <v>386</v>
      </c>
      <c r="F1284" s="24"/>
      <c r="G1284" s="24"/>
      <c r="H1284" s="24"/>
      <c r="I1284" s="5"/>
      <c r="J1284" s="5"/>
      <c r="K1284" s="46"/>
      <c r="L1284" s="18">
        <v>91</v>
      </c>
      <c r="M1284" s="24">
        <v>91</v>
      </c>
      <c r="N1284" s="24">
        <v>69</v>
      </c>
      <c r="O1284" s="24">
        <v>125</v>
      </c>
      <c r="P1284" s="33">
        <f t="shared" si="10"/>
        <v>19.899999999999999</v>
      </c>
      <c r="Q1284" s="4">
        <v>31.6</v>
      </c>
      <c r="R1284" s="24"/>
      <c r="S1284" s="4"/>
    </row>
    <row r="1285" spans="4:20" x14ac:dyDescent="0.2">
      <c r="D1285" s="22" t="s">
        <v>424</v>
      </c>
      <c r="E1285" s="24" t="s">
        <v>219</v>
      </c>
      <c r="F1285" s="24"/>
      <c r="G1285" s="24"/>
      <c r="H1285" s="24"/>
      <c r="I1285" s="5"/>
      <c r="J1285" s="4"/>
      <c r="K1285" s="29"/>
      <c r="L1285" s="18">
        <v>100</v>
      </c>
      <c r="M1285" s="24">
        <v>100</v>
      </c>
      <c r="N1285" s="24">
        <v>68.8</v>
      </c>
      <c r="O1285" s="24">
        <v>122</v>
      </c>
      <c r="P1285" s="33">
        <f t="shared" si="10"/>
        <v>28.9</v>
      </c>
      <c r="Q1285" s="4">
        <v>33.799999999999997</v>
      </c>
      <c r="R1285" s="24"/>
      <c r="S1285" s="4"/>
    </row>
    <row r="1286" spans="4:20" x14ac:dyDescent="0.2">
      <c r="D1286" s="31" t="s">
        <v>425</v>
      </c>
      <c r="E1286" s="24" t="s">
        <v>215</v>
      </c>
      <c r="F1286" s="24"/>
      <c r="G1286" s="24"/>
      <c r="H1286" s="24"/>
      <c r="I1286" s="5"/>
      <c r="J1286" s="5"/>
      <c r="K1286" s="13"/>
      <c r="L1286" s="34">
        <v>107</v>
      </c>
      <c r="M1286" s="24">
        <v>101</v>
      </c>
      <c r="N1286" s="24">
        <v>68</v>
      </c>
      <c r="O1286" s="24">
        <v>118</v>
      </c>
      <c r="P1286" s="33">
        <f t="shared" si="10"/>
        <v>31.6</v>
      </c>
      <c r="Q1286" s="4">
        <v>34.200000000000003</v>
      </c>
      <c r="R1286" s="24"/>
      <c r="S1286" s="4"/>
    </row>
    <row r="1287" spans="4:20" x14ac:dyDescent="0.2">
      <c r="D1287" s="22" t="s">
        <v>426</v>
      </c>
      <c r="E1287" s="24" t="s">
        <v>221</v>
      </c>
      <c r="F1287" s="24"/>
      <c r="G1287" s="24"/>
      <c r="H1287" s="24"/>
      <c r="I1287" s="5"/>
      <c r="J1287" s="5"/>
      <c r="K1287" s="48"/>
      <c r="L1287" s="34">
        <v>95</v>
      </c>
      <c r="M1287" s="24">
        <v>93</v>
      </c>
      <c r="N1287" s="24">
        <v>70.8</v>
      </c>
      <c r="O1287" s="24">
        <v>130</v>
      </c>
      <c r="P1287" s="33">
        <f t="shared" si="10"/>
        <v>19.3</v>
      </c>
      <c r="Q1287" s="4">
        <v>35.4</v>
      </c>
      <c r="R1287" s="24"/>
      <c r="S1287" s="4"/>
    </row>
    <row r="1288" spans="4:20" x14ac:dyDescent="0.2">
      <c r="D1288" s="22" t="s">
        <v>427</v>
      </c>
      <c r="E1288" s="24" t="s">
        <v>215</v>
      </c>
      <c r="F1288" s="24"/>
      <c r="G1288" s="24"/>
      <c r="H1288" s="24"/>
      <c r="I1288" s="5"/>
      <c r="J1288" s="5"/>
      <c r="K1288" s="13"/>
      <c r="L1288" s="24">
        <v>96</v>
      </c>
      <c r="M1288" s="24">
        <v>94</v>
      </c>
      <c r="N1288" s="24">
        <v>68</v>
      </c>
      <c r="O1288" s="24">
        <v>118</v>
      </c>
      <c r="P1288" s="33">
        <f t="shared" si="10"/>
        <v>24.9</v>
      </c>
      <c r="Q1288" s="4">
        <v>37.200000000000003</v>
      </c>
      <c r="R1288" s="24"/>
      <c r="S1288" s="4"/>
    </row>
    <row r="1289" spans="4:20" x14ac:dyDescent="0.2">
      <c r="D1289" s="22" t="s">
        <v>428</v>
      </c>
      <c r="E1289" s="24" t="s">
        <v>221</v>
      </c>
      <c r="F1289" s="24"/>
      <c r="G1289" s="24"/>
      <c r="H1289" s="24"/>
      <c r="I1289" s="5"/>
      <c r="J1289" s="5"/>
      <c r="K1289" s="48"/>
      <c r="L1289" s="34">
        <v>94</v>
      </c>
      <c r="M1289" s="24">
        <v>94</v>
      </c>
      <c r="N1289" s="24">
        <v>70.8</v>
      </c>
      <c r="O1289" s="24">
        <v>130</v>
      </c>
      <c r="P1289" s="33">
        <f t="shared" si="10"/>
        <v>20.2</v>
      </c>
      <c r="Q1289" s="4">
        <v>39.1</v>
      </c>
      <c r="R1289" s="24"/>
      <c r="S1289" s="4"/>
    </row>
    <row r="1290" spans="4:20" x14ac:dyDescent="0.2">
      <c r="D1290" s="22"/>
      <c r="E1290" s="24" t="s">
        <v>504</v>
      </c>
      <c r="F1290" s="24"/>
      <c r="G1290" s="24"/>
      <c r="H1290" s="24"/>
      <c r="I1290" s="5"/>
      <c r="J1290" s="5"/>
      <c r="K1290" s="48"/>
      <c r="L1290" s="34">
        <v>99</v>
      </c>
      <c r="M1290" s="24">
        <v>99</v>
      </c>
      <c r="N1290" s="24">
        <v>67.900000000000006</v>
      </c>
      <c r="O1290" s="24">
        <v>124</v>
      </c>
      <c r="P1290" s="33">
        <f t="shared" si="10"/>
        <v>28.3</v>
      </c>
      <c r="Q1290" s="4"/>
      <c r="R1290" s="24"/>
      <c r="S1290" s="4"/>
    </row>
    <row r="1291" spans="4:20" x14ac:dyDescent="0.2">
      <c r="D1291" s="22"/>
      <c r="E1291" s="24" t="s">
        <v>504</v>
      </c>
      <c r="F1291" s="24"/>
      <c r="G1291" s="24"/>
      <c r="H1291" s="24"/>
      <c r="I1291" s="5"/>
      <c r="J1291" s="5"/>
      <c r="K1291" s="48"/>
      <c r="L1291" s="34">
        <v>108</v>
      </c>
      <c r="M1291" s="24">
        <v>105</v>
      </c>
      <c r="N1291" s="24">
        <v>67.900000000000006</v>
      </c>
      <c r="O1291" s="24">
        <v>124</v>
      </c>
      <c r="P1291" s="33">
        <f t="shared" ref="P1291:P1293" si="11">ROUND(((M1291-N1291)*113/O1291),1)</f>
        <v>33.799999999999997</v>
      </c>
      <c r="Q1291" s="4"/>
      <c r="R1291" s="24"/>
      <c r="S1291" s="4"/>
    </row>
    <row r="1292" spans="4:20" x14ac:dyDescent="0.2">
      <c r="D1292" s="22"/>
      <c r="E1292" s="24" t="s">
        <v>504</v>
      </c>
      <c r="F1292" s="24"/>
      <c r="G1292" s="24"/>
      <c r="H1292" s="24"/>
      <c r="I1292" s="5"/>
      <c r="J1292" s="5"/>
      <c r="K1292" s="48"/>
      <c r="L1292" s="34">
        <v>97</v>
      </c>
      <c r="M1292" s="24">
        <v>95</v>
      </c>
      <c r="N1292" s="24">
        <v>67.900000000000006</v>
      </c>
      <c r="O1292" s="24">
        <v>124</v>
      </c>
      <c r="P1292" s="33">
        <f t="shared" si="11"/>
        <v>24.7</v>
      </c>
      <c r="Q1292" s="4"/>
      <c r="R1292" s="24"/>
      <c r="S1292" s="4"/>
    </row>
    <row r="1293" spans="4:20" x14ac:dyDescent="0.2">
      <c r="D1293" s="22"/>
      <c r="E1293" s="24" t="s">
        <v>505</v>
      </c>
      <c r="F1293" s="24"/>
      <c r="G1293" s="24"/>
      <c r="H1293" s="24"/>
      <c r="I1293" s="5"/>
      <c r="J1293" s="5"/>
      <c r="K1293" s="13"/>
      <c r="L1293" s="34">
        <v>103</v>
      </c>
      <c r="M1293" s="24">
        <v>103</v>
      </c>
      <c r="N1293" s="24">
        <v>68.5</v>
      </c>
      <c r="O1293" s="24">
        <v>126</v>
      </c>
      <c r="P1293" s="33">
        <f t="shared" si="11"/>
        <v>30.9</v>
      </c>
      <c r="Q1293" s="4"/>
      <c r="R1293" s="24"/>
      <c r="S1293" s="4"/>
    </row>
    <row r="1294" spans="4:20" x14ac:dyDescent="0.2">
      <c r="D1294" s="22"/>
      <c r="E1294" s="24" t="s">
        <v>504</v>
      </c>
      <c r="F1294" s="24"/>
      <c r="G1294" s="24"/>
      <c r="H1294" s="24"/>
      <c r="I1294" s="5"/>
      <c r="J1294" s="5"/>
      <c r="K1294" s="13"/>
      <c r="L1294" s="34">
        <v>102</v>
      </c>
      <c r="M1294" s="24">
        <v>102</v>
      </c>
      <c r="N1294" s="24">
        <v>67.900000000000006</v>
      </c>
      <c r="O1294" s="24">
        <v>124</v>
      </c>
      <c r="P1294" s="33">
        <f t="shared" ref="P1294:P1306" si="12">ROUND(((M1294-N1294)*113/O1294),1)</f>
        <v>31.1</v>
      </c>
      <c r="Q1294" s="4"/>
      <c r="R1294" s="24"/>
      <c r="S1294" s="4"/>
    </row>
    <row r="1295" spans="4:20" x14ac:dyDescent="0.2">
      <c r="D1295" s="22"/>
      <c r="E1295" s="24" t="s">
        <v>504</v>
      </c>
      <c r="F1295" s="24"/>
      <c r="G1295" s="24"/>
      <c r="H1295" s="24"/>
      <c r="I1295" s="5"/>
      <c r="J1295" s="5"/>
      <c r="K1295" s="13"/>
      <c r="L1295" s="34">
        <v>100</v>
      </c>
      <c r="M1295" s="24">
        <v>96</v>
      </c>
      <c r="N1295" s="24">
        <v>67.900000000000006</v>
      </c>
      <c r="O1295" s="24">
        <v>124</v>
      </c>
      <c r="P1295" s="33">
        <f t="shared" si="12"/>
        <v>25.6</v>
      </c>
      <c r="Q1295" s="4"/>
      <c r="R1295" s="24"/>
      <c r="S1295" s="4"/>
      <c r="T1295" s="24"/>
    </row>
    <row r="1296" spans="4:20" x14ac:dyDescent="0.2">
      <c r="D1296" s="22"/>
      <c r="E1296" s="24" t="s">
        <v>504</v>
      </c>
      <c r="F1296" s="24"/>
      <c r="G1296" s="24"/>
      <c r="H1296" s="24"/>
      <c r="I1296" s="5"/>
      <c r="J1296" s="5"/>
      <c r="K1296" s="13"/>
      <c r="L1296" s="34">
        <v>102</v>
      </c>
      <c r="M1296" s="24">
        <v>100</v>
      </c>
      <c r="N1296" s="24">
        <v>67.900000000000006</v>
      </c>
      <c r="O1296" s="24">
        <v>124</v>
      </c>
      <c r="P1296" s="33">
        <f t="shared" si="12"/>
        <v>29.3</v>
      </c>
      <c r="Q1296" s="4"/>
      <c r="R1296" s="24"/>
      <c r="S1296" s="4"/>
      <c r="T1296" s="24"/>
    </row>
    <row r="1297" spans="4:20" x14ac:dyDescent="0.2">
      <c r="D1297" s="22"/>
      <c r="E1297" s="24" t="s">
        <v>506</v>
      </c>
      <c r="F1297" s="24"/>
      <c r="G1297" s="24"/>
      <c r="H1297" s="24"/>
      <c r="I1297" s="5"/>
      <c r="J1297" s="5"/>
      <c r="K1297" s="13"/>
      <c r="L1297" s="36">
        <v>117</v>
      </c>
      <c r="M1297" s="24">
        <v>108</v>
      </c>
      <c r="N1297" s="24">
        <v>67.5</v>
      </c>
      <c r="O1297" s="24">
        <v>123</v>
      </c>
      <c r="P1297" s="33">
        <f t="shared" si="12"/>
        <v>37.200000000000003</v>
      </c>
      <c r="Q1297" s="4"/>
      <c r="R1297" s="24"/>
      <c r="S1297" s="4"/>
      <c r="T1297" s="24"/>
    </row>
    <row r="1298" spans="4:20" x14ac:dyDescent="0.2">
      <c r="D1298" s="22"/>
      <c r="E1298" s="24" t="s">
        <v>507</v>
      </c>
      <c r="F1298" s="24"/>
      <c r="G1298" s="24"/>
      <c r="H1298" s="24"/>
      <c r="I1298" s="5"/>
      <c r="J1298" s="5"/>
      <c r="K1298" s="13"/>
      <c r="L1298" s="34">
        <v>100</v>
      </c>
      <c r="M1298" s="24">
        <v>97</v>
      </c>
      <c r="N1298" s="24">
        <v>68.8</v>
      </c>
      <c r="O1298" s="24">
        <v>122</v>
      </c>
      <c r="P1298" s="33">
        <f t="shared" si="12"/>
        <v>26.1</v>
      </c>
      <c r="Q1298" s="4"/>
      <c r="R1298" s="24"/>
      <c r="S1298" s="4"/>
      <c r="T1298" s="24"/>
    </row>
    <row r="1299" spans="4:20" x14ac:dyDescent="0.2">
      <c r="D1299" s="22"/>
      <c r="E1299" s="24" t="s">
        <v>508</v>
      </c>
      <c r="F1299" s="24"/>
      <c r="G1299" s="24"/>
      <c r="H1299" s="24"/>
      <c r="I1299" s="5"/>
      <c r="J1299" s="5"/>
      <c r="K1299" s="29"/>
      <c r="L1299" s="34">
        <v>99</v>
      </c>
      <c r="M1299" s="24">
        <v>98</v>
      </c>
      <c r="N1299" s="24">
        <v>69.5</v>
      </c>
      <c r="O1299" s="24">
        <v>128</v>
      </c>
      <c r="P1299" s="33">
        <f t="shared" si="12"/>
        <v>25.2</v>
      </c>
      <c r="Q1299" s="32"/>
      <c r="R1299" s="24"/>
      <c r="S1299" s="4"/>
      <c r="T1299" s="24"/>
    </row>
    <row r="1300" spans="4:20" x14ac:dyDescent="0.2">
      <c r="D1300" s="22"/>
      <c r="E1300" s="24" t="s">
        <v>505</v>
      </c>
      <c r="F1300" s="24"/>
      <c r="G1300" s="24"/>
      <c r="H1300" s="24"/>
      <c r="I1300" s="5"/>
      <c r="J1300" s="5"/>
      <c r="K1300" s="13"/>
      <c r="L1300" s="34">
        <v>98</v>
      </c>
      <c r="M1300" s="24">
        <v>98</v>
      </c>
      <c r="N1300" s="24">
        <v>68.5</v>
      </c>
      <c r="O1300" s="24">
        <v>126</v>
      </c>
      <c r="P1300" s="33">
        <f t="shared" si="12"/>
        <v>26.5</v>
      </c>
      <c r="Q1300" s="4"/>
      <c r="R1300" s="24"/>
      <c r="S1300" s="4"/>
      <c r="T1300" s="24"/>
    </row>
    <row r="1301" spans="4:20" x14ac:dyDescent="0.2">
      <c r="D1301" s="22"/>
      <c r="E1301" s="24" t="s">
        <v>504</v>
      </c>
      <c r="F1301" s="24"/>
      <c r="G1301" s="24"/>
      <c r="H1301" s="24"/>
      <c r="I1301" s="5"/>
      <c r="J1301" s="5"/>
      <c r="K1301" s="29"/>
      <c r="L1301" s="36">
        <v>103</v>
      </c>
      <c r="M1301" s="24">
        <v>100</v>
      </c>
      <c r="N1301" s="24">
        <v>67.900000000000006</v>
      </c>
      <c r="O1301" s="24">
        <v>124</v>
      </c>
      <c r="P1301" s="33">
        <f t="shared" si="12"/>
        <v>29.3</v>
      </c>
      <c r="Q1301" s="4"/>
      <c r="R1301" s="24"/>
      <c r="S1301" s="4"/>
      <c r="T1301" s="24"/>
    </row>
    <row r="1302" spans="4:20" x14ac:dyDescent="0.2">
      <c r="D1302" s="22" t="s">
        <v>512</v>
      </c>
      <c r="E1302" s="24" t="s">
        <v>215</v>
      </c>
      <c r="F1302" s="24"/>
      <c r="G1302" s="24"/>
      <c r="H1302" s="24"/>
      <c r="I1302" s="5"/>
      <c r="J1302" s="5"/>
      <c r="K1302" s="13"/>
      <c r="L1302" s="36">
        <v>105</v>
      </c>
      <c r="M1302" s="24">
        <v>105</v>
      </c>
      <c r="N1302" s="24">
        <v>68</v>
      </c>
      <c r="O1302" s="24">
        <v>118</v>
      </c>
      <c r="P1302" s="33">
        <f t="shared" si="12"/>
        <v>35.4</v>
      </c>
      <c r="Q1302" s="24"/>
      <c r="R1302" s="24"/>
      <c r="S1302" s="4"/>
      <c r="T1302" s="24"/>
    </row>
    <row r="1303" spans="4:20" x14ac:dyDescent="0.2">
      <c r="D1303" s="22" t="s">
        <v>513</v>
      </c>
      <c r="E1303" s="24" t="s">
        <v>217</v>
      </c>
      <c r="F1303" s="24"/>
      <c r="G1303" s="24"/>
      <c r="H1303" s="24"/>
      <c r="I1303" s="5"/>
      <c r="J1303" s="4"/>
      <c r="K1303" s="13"/>
      <c r="L1303" s="36">
        <v>109</v>
      </c>
      <c r="M1303" s="24">
        <v>109</v>
      </c>
      <c r="N1303" s="24">
        <v>69.7</v>
      </c>
      <c r="O1303" s="24">
        <v>130</v>
      </c>
      <c r="P1303" s="33">
        <f t="shared" si="12"/>
        <v>34.200000000000003</v>
      </c>
      <c r="Q1303" s="24"/>
      <c r="R1303" s="24"/>
      <c r="S1303" s="4"/>
      <c r="T1303" s="24"/>
    </row>
    <row r="1304" spans="4:20" x14ac:dyDescent="0.2">
      <c r="D1304" s="22" t="s">
        <v>514</v>
      </c>
      <c r="E1304" s="24" t="s">
        <v>215</v>
      </c>
      <c r="F1304" s="24"/>
      <c r="G1304" s="24"/>
      <c r="H1304" s="24"/>
      <c r="I1304" s="5"/>
      <c r="J1304" s="5"/>
      <c r="K1304" s="13"/>
      <c r="L1304" s="36">
        <v>101</v>
      </c>
      <c r="M1304" s="24">
        <v>101</v>
      </c>
      <c r="N1304" s="24">
        <v>68</v>
      </c>
      <c r="O1304" s="24">
        <v>118</v>
      </c>
      <c r="P1304" s="33">
        <f t="shared" si="12"/>
        <v>31.6</v>
      </c>
      <c r="Q1304" s="24"/>
      <c r="R1304" s="24"/>
      <c r="S1304" s="4"/>
      <c r="T1304" s="24"/>
    </row>
    <row r="1305" spans="4:20" x14ac:dyDescent="0.2">
      <c r="D1305" s="22" t="s">
        <v>515</v>
      </c>
      <c r="E1305" s="24" t="s">
        <v>217</v>
      </c>
      <c r="F1305" s="24"/>
      <c r="G1305" s="24"/>
      <c r="H1305" s="24"/>
      <c r="I1305" s="5"/>
      <c r="J1305" s="5"/>
      <c r="K1305" s="13"/>
      <c r="L1305" s="35">
        <v>99</v>
      </c>
      <c r="M1305" s="24">
        <v>99</v>
      </c>
      <c r="N1305" s="24">
        <v>69.7</v>
      </c>
      <c r="O1305" s="24">
        <v>130</v>
      </c>
      <c r="P1305" s="33">
        <f t="shared" si="12"/>
        <v>25.5</v>
      </c>
      <c r="Q1305" s="24"/>
      <c r="R1305" s="24"/>
      <c r="S1305" s="4"/>
      <c r="T1305" s="24"/>
    </row>
    <row r="1306" spans="4:20" x14ac:dyDescent="0.2">
      <c r="D1306" s="22" t="s">
        <v>516</v>
      </c>
      <c r="E1306" s="24" t="s">
        <v>219</v>
      </c>
      <c r="F1306" s="24"/>
      <c r="G1306" s="24"/>
      <c r="H1306" s="24"/>
      <c r="I1306" s="5"/>
      <c r="J1306" s="5"/>
      <c r="K1306" s="13"/>
      <c r="L1306" s="36">
        <v>112</v>
      </c>
      <c r="M1306" s="24">
        <v>111</v>
      </c>
      <c r="N1306" s="24">
        <v>68.8</v>
      </c>
      <c r="O1306" s="24">
        <v>122</v>
      </c>
      <c r="P1306" s="33">
        <f t="shared" si="12"/>
        <v>39.1</v>
      </c>
      <c r="Q1306" s="24"/>
      <c r="R1306" s="24"/>
      <c r="S1306" s="4"/>
      <c r="T1306" s="24"/>
    </row>
    <row r="1307" spans="4:20" x14ac:dyDescent="0.2">
      <c r="D1307" s="22"/>
      <c r="E1307" s="24"/>
      <c r="F1307" s="24"/>
      <c r="G1307" s="24"/>
      <c r="H1307" s="24"/>
      <c r="I1307" s="5"/>
      <c r="J1307" s="5"/>
      <c r="K1307" s="13"/>
      <c r="L1307" s="36"/>
      <c r="M1307" s="24"/>
      <c r="N1307" s="24"/>
      <c r="O1307" s="24"/>
      <c r="P1307" s="33"/>
      <c r="Q1307" s="24"/>
      <c r="R1307" s="24"/>
      <c r="S1307" s="4"/>
      <c r="T1307" s="24"/>
    </row>
    <row r="1308" spans="4:20" x14ac:dyDescent="0.2">
      <c r="D1308" s="22"/>
      <c r="E1308" s="24"/>
      <c r="F1308" s="24"/>
      <c r="G1308" s="24"/>
      <c r="H1308" s="24"/>
      <c r="I1308" s="5"/>
      <c r="J1308" s="5"/>
      <c r="K1308" s="13"/>
      <c r="L1308" s="18"/>
      <c r="M1308" s="24"/>
      <c r="N1308" s="24"/>
      <c r="O1308" s="24"/>
      <c r="P1308" s="33"/>
      <c r="R1308" s="24"/>
      <c r="S1308" s="4"/>
      <c r="T1308" s="24"/>
    </row>
    <row r="1309" spans="4:20" x14ac:dyDescent="0.2">
      <c r="D1309" s="22"/>
      <c r="E1309" s="24"/>
      <c r="F1309" s="24"/>
      <c r="G1309" s="24"/>
      <c r="H1309" s="24"/>
      <c r="I1309" s="5"/>
      <c r="J1309" s="5"/>
      <c r="K1309" s="13"/>
      <c r="L1309" s="18"/>
      <c r="M1309" s="24"/>
      <c r="N1309" s="24"/>
      <c r="O1309" s="24"/>
      <c r="P1309" s="33"/>
      <c r="R1309" s="24"/>
      <c r="S1309" s="4"/>
      <c r="T1309" s="24"/>
    </row>
    <row r="1310" spans="4:20" x14ac:dyDescent="0.2">
      <c r="D1310" s="22"/>
      <c r="E1310" s="24"/>
      <c r="F1310" s="24"/>
      <c r="G1310" s="24"/>
      <c r="H1310" s="24"/>
      <c r="I1310" s="5"/>
      <c r="J1310" s="5"/>
      <c r="K1310" s="13"/>
      <c r="L1310" s="18"/>
      <c r="M1310" s="24"/>
      <c r="N1310" s="24"/>
      <c r="O1310" s="24"/>
      <c r="P1310" s="33"/>
      <c r="R1310" s="24"/>
      <c r="S1310" s="4"/>
      <c r="T1310" s="24"/>
    </row>
    <row r="1311" spans="4:20" x14ac:dyDescent="0.2">
      <c r="D1311" s="22"/>
      <c r="E1311" s="24"/>
      <c r="F1311" s="24"/>
      <c r="G1311" s="24"/>
      <c r="H1311" s="24"/>
      <c r="I1311" s="5"/>
      <c r="J1311" s="5"/>
      <c r="K1311" s="29"/>
      <c r="L1311" s="18"/>
      <c r="M1311" s="24"/>
      <c r="N1311" s="24"/>
      <c r="O1311" s="24"/>
      <c r="P1311" s="33"/>
      <c r="R1311" s="24"/>
      <c r="S1311" s="4"/>
      <c r="T1311" s="24"/>
    </row>
    <row r="1312" spans="4:20" x14ac:dyDescent="0.2">
      <c r="D1312" s="22"/>
      <c r="E1312" s="24"/>
      <c r="F1312" s="24"/>
      <c r="G1312" s="24"/>
      <c r="H1312" s="24"/>
      <c r="I1312" s="5"/>
      <c r="J1312" s="5"/>
      <c r="K1312" s="13"/>
      <c r="L1312" s="18"/>
      <c r="M1312" s="24"/>
      <c r="N1312" s="24"/>
      <c r="O1312" s="24"/>
      <c r="P1312" s="33"/>
      <c r="R1312" s="24"/>
      <c r="S1312" s="4"/>
      <c r="T1312" s="24"/>
    </row>
    <row r="1313" spans="4:21" x14ac:dyDescent="0.2">
      <c r="D1313" s="22"/>
      <c r="E1313" s="24"/>
      <c r="F1313" s="24"/>
      <c r="G1313" s="24"/>
      <c r="H1313" s="24"/>
      <c r="I1313" s="5"/>
      <c r="J1313" s="5"/>
      <c r="K1313" s="13"/>
      <c r="L1313" s="18"/>
      <c r="M1313" s="24"/>
      <c r="N1313" s="24"/>
      <c r="O1313" s="24"/>
      <c r="P1313" s="33"/>
      <c r="R1313" s="24"/>
      <c r="S1313" s="4"/>
      <c r="T1313" s="24"/>
    </row>
    <row r="1314" spans="4:21" x14ac:dyDescent="0.2">
      <c r="D1314" s="22"/>
      <c r="E1314" s="24"/>
      <c r="F1314" s="24"/>
      <c r="G1314" s="24"/>
      <c r="H1314" s="24"/>
      <c r="I1314" s="5"/>
      <c r="J1314" s="4"/>
      <c r="K1314" s="13"/>
      <c r="L1314" s="18"/>
      <c r="M1314" s="24"/>
      <c r="N1314" s="24"/>
      <c r="O1314" s="24"/>
      <c r="P1314" s="33"/>
      <c r="R1314" s="24"/>
      <c r="S1314" s="4"/>
      <c r="T1314" s="24"/>
    </row>
    <row r="1315" spans="4:21" x14ac:dyDescent="0.2">
      <c r="D1315" s="22"/>
      <c r="E1315" s="24"/>
      <c r="F1315" s="24"/>
      <c r="G1315" s="24"/>
      <c r="H1315" s="24"/>
      <c r="I1315" s="5"/>
      <c r="J1315" s="5"/>
      <c r="K1315" s="13"/>
      <c r="L1315" s="18"/>
      <c r="M1315" s="24"/>
      <c r="N1315" s="24"/>
      <c r="O1315" s="24"/>
      <c r="P1315" s="33"/>
      <c r="R1315" s="24"/>
      <c r="S1315" s="4"/>
      <c r="T1315" s="24"/>
    </row>
    <row r="1316" spans="4:21" x14ac:dyDescent="0.2">
      <c r="D1316" s="22"/>
      <c r="E1316" s="24"/>
      <c r="F1316" s="24"/>
      <c r="G1316" s="24"/>
      <c r="H1316" s="24"/>
      <c r="I1316" s="5"/>
      <c r="J1316" s="5"/>
      <c r="K1316" s="13"/>
      <c r="L1316" s="18"/>
      <c r="M1316" s="24"/>
      <c r="N1316" s="24"/>
      <c r="O1316" s="24"/>
      <c r="P1316" s="33"/>
      <c r="R1316" s="24"/>
      <c r="S1316" s="4"/>
      <c r="T1316" s="24"/>
    </row>
    <row r="1317" spans="4:21" x14ac:dyDescent="0.2">
      <c r="D1317" s="22"/>
      <c r="E1317" s="24"/>
      <c r="F1317" s="24"/>
      <c r="G1317" s="24"/>
      <c r="H1317" s="24"/>
      <c r="I1317" s="5"/>
      <c r="J1317" s="5"/>
      <c r="K1317" s="13"/>
      <c r="L1317" s="18"/>
      <c r="M1317" s="24"/>
      <c r="N1317" s="24"/>
      <c r="O1317" s="24"/>
      <c r="P1317" s="33"/>
      <c r="R1317" s="24"/>
      <c r="S1317" s="4"/>
      <c r="T1317" s="24"/>
    </row>
    <row r="1318" spans="4:21" x14ac:dyDescent="0.2">
      <c r="D1318" s="22"/>
      <c r="E1318" s="24"/>
      <c r="F1318" s="24"/>
      <c r="G1318" s="24"/>
      <c r="H1318" s="24"/>
      <c r="I1318" s="5"/>
      <c r="J1318" s="5"/>
      <c r="K1318" s="13"/>
      <c r="L1318" s="18"/>
      <c r="M1318" s="24"/>
      <c r="N1318" s="24"/>
      <c r="O1318" s="24"/>
      <c r="P1318" s="33"/>
      <c r="R1318" s="24"/>
      <c r="S1318" s="4"/>
      <c r="T1318" s="24"/>
    </row>
    <row r="1319" spans="4:21" x14ac:dyDescent="0.2">
      <c r="D1319" s="22"/>
      <c r="E1319" s="24"/>
      <c r="F1319" s="24"/>
      <c r="G1319" s="24"/>
      <c r="H1319" s="24"/>
      <c r="I1319" s="5"/>
      <c r="J1319" s="5"/>
      <c r="K1319" s="29"/>
      <c r="L1319" s="18"/>
      <c r="M1319" s="24"/>
      <c r="N1319" s="24"/>
      <c r="O1319" s="24"/>
      <c r="P1319" s="33"/>
      <c r="R1319" s="24"/>
      <c r="S1319" s="4"/>
      <c r="T1319" s="24"/>
    </row>
    <row r="1320" spans="4:21" x14ac:dyDescent="0.2">
      <c r="D1320" s="22"/>
      <c r="E1320" s="24"/>
      <c r="F1320" s="24"/>
      <c r="G1320" s="24"/>
      <c r="H1320" s="24"/>
      <c r="I1320" s="5"/>
      <c r="J1320" s="5"/>
      <c r="K1320" s="46"/>
      <c r="L1320" s="18"/>
      <c r="M1320" s="24"/>
      <c r="N1320" s="24"/>
      <c r="O1320" s="24"/>
      <c r="P1320" s="33"/>
      <c r="R1320" s="24"/>
      <c r="S1320" s="4"/>
      <c r="T1320" s="24"/>
    </row>
    <row r="1321" spans="4:21" x14ac:dyDescent="0.2">
      <c r="D1321" s="22"/>
      <c r="E1321" s="24"/>
      <c r="F1321" s="24"/>
      <c r="G1321" s="24"/>
      <c r="H1321" s="24"/>
      <c r="I1321" s="5"/>
      <c r="J1321" s="4"/>
      <c r="K1321" s="29"/>
      <c r="L1321" s="18"/>
      <c r="M1321" s="24"/>
      <c r="N1321" s="24"/>
      <c r="O1321" s="24"/>
      <c r="P1321" s="33"/>
      <c r="R1321" s="24"/>
      <c r="S1321" s="4"/>
      <c r="T1321" s="24"/>
    </row>
    <row r="1322" spans="4:21" x14ac:dyDescent="0.2">
      <c r="D1322" s="22"/>
      <c r="E1322" s="24"/>
      <c r="F1322" s="24"/>
      <c r="G1322" s="24"/>
      <c r="H1322" s="24"/>
      <c r="I1322" s="5"/>
      <c r="J1322" s="5"/>
      <c r="K1322" s="13"/>
      <c r="L1322" s="18"/>
      <c r="M1322" s="24"/>
      <c r="N1322" s="24"/>
      <c r="O1322" s="24"/>
      <c r="P1322" s="33"/>
      <c r="R1322" s="24"/>
      <c r="S1322" s="4"/>
      <c r="T1322" s="24"/>
    </row>
    <row r="1323" spans="4:21" x14ac:dyDescent="0.2">
      <c r="D1323" s="31"/>
      <c r="E1323" s="24"/>
      <c r="F1323" s="24"/>
      <c r="G1323" s="24"/>
      <c r="H1323" s="24"/>
      <c r="I1323" s="5"/>
      <c r="J1323" s="5"/>
      <c r="K1323" s="13"/>
      <c r="L1323" s="34"/>
      <c r="M1323" s="24"/>
      <c r="N1323" s="24"/>
      <c r="O1323" s="24"/>
      <c r="P1323" s="33"/>
      <c r="R1323" s="24"/>
      <c r="S1323" s="4"/>
      <c r="T1323" s="24"/>
    </row>
    <row r="1324" spans="4:21" x14ac:dyDescent="0.2">
      <c r="D1324" s="22"/>
      <c r="E1324" s="24"/>
      <c r="F1324" s="24"/>
      <c r="G1324" s="24"/>
      <c r="H1324" s="24"/>
      <c r="I1324" s="5"/>
      <c r="J1324" s="5"/>
      <c r="K1324" s="48"/>
      <c r="L1324" s="24"/>
      <c r="M1324" s="24"/>
      <c r="N1324" s="24"/>
      <c r="O1324" s="24"/>
      <c r="P1324" s="33"/>
      <c r="R1324" s="24"/>
      <c r="S1324" s="4"/>
    </row>
    <row r="1325" spans="4:21" x14ac:dyDescent="0.2">
      <c r="D1325" s="22"/>
      <c r="E1325" s="24"/>
      <c r="F1325" s="24"/>
      <c r="G1325" s="24"/>
      <c r="H1325" s="24"/>
      <c r="I1325" s="5"/>
      <c r="J1325" s="5"/>
      <c r="K1325" s="48"/>
      <c r="L1325" s="34"/>
      <c r="M1325" s="24"/>
      <c r="N1325" s="24"/>
      <c r="O1325" s="24"/>
      <c r="P1325" s="33"/>
      <c r="R1325" s="24"/>
      <c r="S1325" s="4"/>
      <c r="T1325" s="24"/>
      <c r="U1325" s="24"/>
    </row>
    <row r="1326" spans="4:21" x14ac:dyDescent="0.2">
      <c r="D1326" s="22"/>
      <c r="E1326" s="24"/>
      <c r="F1326" s="24"/>
      <c r="G1326" s="24"/>
      <c r="H1326" s="24"/>
      <c r="I1326" s="5"/>
      <c r="J1326" s="5"/>
      <c r="K1326" s="13"/>
      <c r="L1326" s="24"/>
      <c r="M1326" s="24"/>
      <c r="N1326" s="24"/>
      <c r="O1326" s="24"/>
      <c r="P1326" s="33"/>
      <c r="R1326" s="24"/>
      <c r="S1326" s="4"/>
      <c r="T1326" s="24"/>
    </row>
    <row r="1327" spans="4:21" x14ac:dyDescent="0.2">
      <c r="D1327" s="22"/>
      <c r="E1327" s="24"/>
      <c r="F1327" s="24"/>
      <c r="G1327" s="24"/>
      <c r="H1327" s="24"/>
      <c r="I1327" s="5"/>
      <c r="J1327" s="5"/>
      <c r="K1327" s="48"/>
      <c r="L1327" s="34"/>
      <c r="M1327" s="24"/>
      <c r="N1327" s="24"/>
      <c r="O1327" s="24"/>
      <c r="P1327" s="33"/>
      <c r="R1327" s="24"/>
      <c r="S1327" s="4"/>
      <c r="T1327" s="24"/>
      <c r="U1327" s="24"/>
    </row>
    <row r="1328" spans="4:21" x14ac:dyDescent="0.2">
      <c r="D1328" s="22"/>
      <c r="E1328" s="24"/>
      <c r="F1328" s="24"/>
      <c r="G1328" s="24"/>
      <c r="H1328" s="24"/>
      <c r="I1328" s="5"/>
      <c r="J1328" s="4"/>
      <c r="K1328" s="13"/>
      <c r="L1328" s="18"/>
      <c r="M1328" s="24"/>
      <c r="N1328" s="24"/>
      <c r="O1328" s="24"/>
      <c r="P1328" s="33"/>
      <c r="R1328" s="24"/>
      <c r="S1328" s="4"/>
    </row>
    <row r="1329" spans="4:19" x14ac:dyDescent="0.2">
      <c r="D1329" s="22"/>
      <c r="E1329" s="24"/>
      <c r="F1329" s="24"/>
      <c r="G1329" s="24"/>
      <c r="H1329" s="24"/>
      <c r="I1329" s="5"/>
      <c r="J1329" s="5"/>
      <c r="K1329" s="13"/>
      <c r="L1329" s="18"/>
      <c r="M1329" s="24"/>
      <c r="N1329" s="24"/>
      <c r="O1329" s="24"/>
      <c r="P1329" s="33"/>
      <c r="R1329" s="24"/>
      <c r="S1329" s="4"/>
    </row>
    <row r="1330" spans="4:19" x14ac:dyDescent="0.2">
      <c r="D1330" s="22"/>
      <c r="E1330" s="24"/>
      <c r="F1330" s="24"/>
      <c r="G1330" s="24"/>
      <c r="H1330" s="24"/>
      <c r="I1330" s="5"/>
      <c r="J1330" s="5"/>
      <c r="K1330" s="13"/>
      <c r="L1330" s="18"/>
      <c r="M1330" s="24"/>
      <c r="N1330" s="24"/>
      <c r="O1330" s="24"/>
      <c r="P1330" s="33"/>
      <c r="R1330" s="24"/>
      <c r="S1330" s="4"/>
    </row>
    <row r="1331" spans="4:19" x14ac:dyDescent="0.2">
      <c r="D1331" s="22"/>
      <c r="E1331" s="24"/>
      <c r="F1331" s="24"/>
      <c r="G1331" s="24"/>
      <c r="H1331" s="24"/>
      <c r="I1331" s="5"/>
      <c r="J1331" s="5"/>
      <c r="K1331" s="13"/>
      <c r="L1331" s="18"/>
      <c r="M1331" s="24"/>
      <c r="N1331" s="24"/>
      <c r="O1331" s="24"/>
      <c r="P1331" s="33"/>
      <c r="R1331" s="24"/>
      <c r="S1331" s="4"/>
    </row>
    <row r="1332" spans="4:19" x14ac:dyDescent="0.2">
      <c r="D1332" s="22"/>
      <c r="E1332" s="24"/>
      <c r="F1332" s="24"/>
      <c r="G1332" s="24"/>
      <c r="H1332" s="24"/>
      <c r="I1332" s="5"/>
      <c r="J1332" s="5"/>
      <c r="K1332" s="13"/>
      <c r="L1332" s="18"/>
      <c r="M1332" s="24"/>
      <c r="N1332" s="24"/>
      <c r="O1332" s="24"/>
      <c r="P1332" s="33"/>
      <c r="R1332" s="24"/>
      <c r="S1332" s="4"/>
    </row>
    <row r="1333" spans="4:19" x14ac:dyDescent="0.2">
      <c r="D1333" s="22"/>
      <c r="E1333" s="24"/>
      <c r="F1333" s="24"/>
      <c r="G1333" s="24"/>
      <c r="H1333" s="24"/>
      <c r="I1333" s="5"/>
      <c r="J1333" s="5"/>
      <c r="K1333" s="13"/>
      <c r="L1333" s="18"/>
      <c r="M1333" s="24"/>
      <c r="N1333" s="24"/>
      <c r="O1333" s="24"/>
      <c r="P1333" s="33"/>
      <c r="R1333" s="24"/>
      <c r="S1333" s="4"/>
    </row>
    <row r="1334" spans="4:19" x14ac:dyDescent="0.2">
      <c r="D1334" s="22"/>
      <c r="E1334" s="24"/>
      <c r="F1334" s="24"/>
      <c r="G1334" s="24"/>
      <c r="H1334" s="24"/>
      <c r="I1334" s="5"/>
      <c r="J1334" s="5"/>
      <c r="K1334" s="13"/>
      <c r="L1334" s="18"/>
      <c r="M1334" s="24"/>
      <c r="N1334" s="24"/>
      <c r="O1334" s="24"/>
      <c r="P1334" s="33"/>
      <c r="R1334" s="24"/>
      <c r="S1334" s="4"/>
    </row>
    <row r="1335" spans="4:19" x14ac:dyDescent="0.2">
      <c r="D1335" s="22"/>
      <c r="E1335" s="24"/>
      <c r="F1335" s="24"/>
      <c r="G1335" s="24"/>
      <c r="H1335" s="24"/>
      <c r="I1335" s="5"/>
      <c r="J1335" s="5"/>
      <c r="K1335" s="13"/>
      <c r="L1335" s="18"/>
      <c r="M1335" s="24"/>
      <c r="N1335" s="24"/>
      <c r="O1335" s="24"/>
      <c r="P1335" s="33"/>
      <c r="R1335" s="24"/>
      <c r="S1335" s="4"/>
    </row>
    <row r="1336" spans="4:19" x14ac:dyDescent="0.2">
      <c r="D1336" s="22"/>
      <c r="E1336" s="24"/>
      <c r="F1336" s="24"/>
      <c r="G1336" s="24"/>
      <c r="H1336" s="24"/>
      <c r="I1336" s="5"/>
      <c r="J1336" s="5"/>
      <c r="K1336" s="13"/>
      <c r="L1336" s="18"/>
      <c r="M1336" s="24"/>
      <c r="N1336" s="24"/>
      <c r="O1336" s="24"/>
      <c r="P1336" s="33"/>
      <c r="R1336" s="24"/>
      <c r="S1336" s="4"/>
    </row>
    <row r="1337" spans="4:19" x14ac:dyDescent="0.2">
      <c r="D1337" s="22"/>
      <c r="E1337" s="24"/>
      <c r="F1337" s="24"/>
      <c r="G1337" s="24"/>
      <c r="H1337" s="24"/>
      <c r="I1337" s="5"/>
      <c r="J1337" s="4"/>
      <c r="K1337" s="29"/>
      <c r="L1337" s="18"/>
      <c r="M1337" s="24"/>
      <c r="N1337" s="24"/>
      <c r="O1337" s="24"/>
      <c r="P1337" s="33"/>
      <c r="R1337" s="24"/>
      <c r="S1337" s="4"/>
    </row>
    <row r="1338" spans="4:19" x14ac:dyDescent="0.2">
      <c r="D1338" s="22"/>
      <c r="E1338" s="24"/>
      <c r="F1338" s="24"/>
      <c r="G1338" s="24"/>
      <c r="H1338" s="24"/>
      <c r="I1338" s="5"/>
      <c r="J1338" s="5"/>
      <c r="K1338" s="13"/>
      <c r="L1338" s="18"/>
      <c r="M1338" s="24"/>
      <c r="N1338" s="24"/>
      <c r="O1338" s="24"/>
      <c r="P1338" s="33"/>
      <c r="R1338" s="24"/>
      <c r="S1338" s="4"/>
    </row>
    <row r="1339" spans="4:19" x14ac:dyDescent="0.2">
      <c r="D1339" s="22"/>
      <c r="E1339" s="24"/>
      <c r="F1339" s="24"/>
      <c r="G1339" s="24"/>
      <c r="H1339" s="24"/>
      <c r="I1339" s="5"/>
      <c r="J1339" s="5"/>
      <c r="K1339" s="13"/>
      <c r="L1339" s="18"/>
      <c r="M1339" s="24"/>
      <c r="N1339" s="24"/>
      <c r="O1339" s="24"/>
      <c r="P1339" s="33"/>
      <c r="R1339" s="24"/>
      <c r="S1339" s="4"/>
    </row>
    <row r="1340" spans="4:19" x14ac:dyDescent="0.2">
      <c r="D1340" s="22"/>
      <c r="E1340" s="24"/>
      <c r="F1340" s="24"/>
      <c r="G1340" s="24"/>
      <c r="H1340" s="24"/>
      <c r="I1340" s="5"/>
      <c r="J1340" s="5"/>
      <c r="K1340" s="13"/>
      <c r="L1340" s="18"/>
      <c r="M1340" s="24"/>
      <c r="N1340" s="24"/>
      <c r="O1340" s="24"/>
      <c r="P1340" s="33"/>
      <c r="R1340" s="24"/>
      <c r="S1340" s="4"/>
    </row>
    <row r="1341" spans="4:19" x14ac:dyDescent="0.2">
      <c r="D1341" s="22"/>
      <c r="E1341" s="24"/>
      <c r="F1341" s="24"/>
      <c r="G1341" s="24"/>
      <c r="H1341" s="24"/>
      <c r="I1341" s="5"/>
      <c r="J1341" s="5"/>
      <c r="K1341" s="13"/>
      <c r="L1341" s="18"/>
      <c r="M1341" s="24"/>
      <c r="N1341" s="24"/>
      <c r="O1341" s="24"/>
      <c r="P1341" s="33"/>
      <c r="R1341" s="24"/>
      <c r="S1341" s="4"/>
    </row>
    <row r="1342" spans="4:19" x14ac:dyDescent="0.2">
      <c r="D1342" s="22"/>
      <c r="E1342" s="24"/>
      <c r="F1342" s="24"/>
      <c r="G1342" s="24"/>
      <c r="H1342" s="24"/>
      <c r="I1342" s="5"/>
      <c r="J1342" s="5"/>
      <c r="K1342" s="13"/>
      <c r="L1342" s="18"/>
      <c r="M1342" s="24"/>
      <c r="N1342" s="24"/>
      <c r="O1342" s="24"/>
      <c r="P1342" s="33"/>
      <c r="R1342" s="24"/>
      <c r="S1342" s="4"/>
    </row>
    <row r="1343" spans="4:19" x14ac:dyDescent="0.2">
      <c r="D1343" s="22"/>
      <c r="E1343" s="24"/>
      <c r="F1343" s="24"/>
      <c r="G1343" s="24"/>
      <c r="H1343" s="24"/>
      <c r="I1343" s="5"/>
      <c r="J1343" s="5"/>
      <c r="K1343" s="13"/>
      <c r="L1343" s="18"/>
      <c r="M1343" s="24"/>
      <c r="N1343" s="24"/>
      <c r="O1343" s="24"/>
      <c r="P1343" s="33"/>
      <c r="R1343" s="24"/>
      <c r="S1343" s="4"/>
    </row>
    <row r="1344" spans="4:19" x14ac:dyDescent="0.2">
      <c r="D1344" s="22"/>
      <c r="E1344" s="24"/>
      <c r="F1344" s="24"/>
      <c r="G1344" s="24"/>
      <c r="H1344" s="24"/>
      <c r="I1344" s="5"/>
      <c r="J1344" s="5"/>
      <c r="K1344" s="29"/>
      <c r="L1344" s="18"/>
      <c r="M1344" s="24"/>
      <c r="N1344" s="24"/>
      <c r="O1344" s="24"/>
      <c r="P1344" s="33"/>
      <c r="R1344" s="24"/>
      <c r="S1344" s="4"/>
    </row>
    <row r="1345" spans="4:19" x14ac:dyDescent="0.2">
      <c r="D1345" s="22"/>
      <c r="E1345" s="24"/>
      <c r="F1345" s="24"/>
      <c r="G1345" s="24"/>
      <c r="H1345" s="24"/>
      <c r="I1345" s="69"/>
      <c r="J1345" s="4"/>
      <c r="K1345" s="29"/>
      <c r="L1345" s="18"/>
      <c r="P1345" s="33"/>
      <c r="R1345" s="24"/>
      <c r="S1345" s="4"/>
    </row>
    <row r="1346" spans="4:19" x14ac:dyDescent="0.2">
      <c r="D1346" s="22"/>
      <c r="E1346" s="24"/>
      <c r="F1346" s="24"/>
      <c r="G1346" s="24"/>
      <c r="H1346" s="24"/>
      <c r="I1346" s="5"/>
      <c r="J1346" s="5"/>
      <c r="K1346" s="13"/>
      <c r="L1346" s="18"/>
      <c r="P1346" s="33"/>
      <c r="R1346" s="24"/>
      <c r="S1346" s="4"/>
    </row>
    <row r="1347" spans="4:19" x14ac:dyDescent="0.2">
      <c r="D1347" s="22"/>
      <c r="E1347" s="24"/>
      <c r="F1347" s="24"/>
      <c r="G1347" s="24"/>
      <c r="H1347" s="24"/>
      <c r="I1347" s="5"/>
      <c r="J1347" s="5"/>
      <c r="K1347" s="13"/>
      <c r="L1347" s="18"/>
      <c r="P1347" s="33"/>
      <c r="R1347" s="24"/>
      <c r="S1347" s="4"/>
    </row>
    <row r="1348" spans="4:19" x14ac:dyDescent="0.2">
      <c r="D1348" s="22"/>
      <c r="E1348" s="24"/>
      <c r="F1348" s="24"/>
      <c r="G1348" s="24"/>
      <c r="H1348" s="24"/>
      <c r="I1348" s="5"/>
      <c r="J1348" s="5"/>
      <c r="K1348" s="13"/>
      <c r="L1348" s="34"/>
      <c r="M1348" s="24"/>
      <c r="N1348" s="24"/>
      <c r="O1348" s="24"/>
      <c r="P1348" s="33"/>
      <c r="R1348" s="24"/>
      <c r="S1348" s="4"/>
    </row>
    <row r="1349" spans="4:19" x14ac:dyDescent="0.2">
      <c r="D1349" s="22"/>
      <c r="E1349" s="24"/>
      <c r="F1349" s="24"/>
      <c r="G1349" s="24"/>
      <c r="H1349" s="24"/>
      <c r="I1349" s="5"/>
      <c r="J1349" s="5"/>
      <c r="K1349" s="13"/>
      <c r="L1349" s="34"/>
      <c r="M1349" s="24"/>
      <c r="N1349" s="24"/>
      <c r="O1349" s="24"/>
      <c r="P1349" s="33"/>
      <c r="R1349" s="24"/>
      <c r="S1349" s="4"/>
    </row>
    <row r="1350" spans="4:19" x14ac:dyDescent="0.2">
      <c r="D1350" s="22"/>
      <c r="E1350" s="24"/>
      <c r="F1350" s="24"/>
      <c r="G1350" s="24"/>
      <c r="H1350" s="24"/>
      <c r="I1350" s="5"/>
      <c r="J1350" s="5"/>
      <c r="K1350" s="13"/>
      <c r="L1350" s="34"/>
      <c r="M1350" s="24"/>
      <c r="P1350" s="33"/>
      <c r="R1350" s="24"/>
      <c r="S1350" s="4"/>
    </row>
    <row r="1351" spans="4:19" x14ac:dyDescent="0.2">
      <c r="D1351" s="22"/>
      <c r="E1351" s="24"/>
      <c r="F1351" s="24"/>
      <c r="G1351" s="24"/>
      <c r="H1351" s="24"/>
      <c r="I1351" s="5"/>
      <c r="J1351" s="5"/>
      <c r="K1351" s="13"/>
      <c r="L1351" s="18"/>
      <c r="P1351" s="33"/>
      <c r="R1351" s="24"/>
      <c r="S1351" s="4"/>
    </row>
    <row r="1352" spans="4:19" x14ac:dyDescent="0.2">
      <c r="D1352" s="22"/>
      <c r="E1352" s="24"/>
      <c r="F1352" s="24"/>
      <c r="G1352" s="24"/>
      <c r="H1352" s="24"/>
      <c r="I1352" s="5"/>
      <c r="J1352" s="5"/>
      <c r="K1352" s="13"/>
      <c r="L1352" s="18"/>
      <c r="P1352" s="33"/>
      <c r="R1352" s="24"/>
      <c r="S1352" s="4"/>
    </row>
    <row r="1353" spans="4:19" x14ac:dyDescent="0.2">
      <c r="D1353" s="22"/>
      <c r="E1353" s="24"/>
      <c r="F1353" s="24"/>
      <c r="G1353" s="24"/>
      <c r="H1353" s="24"/>
      <c r="I1353" s="5"/>
      <c r="J1353" s="5"/>
      <c r="K1353" s="13"/>
      <c r="L1353" s="18"/>
      <c r="P1353" s="33"/>
      <c r="R1353" s="24"/>
      <c r="S1353" s="4"/>
    </row>
    <row r="1354" spans="4:19" x14ac:dyDescent="0.2">
      <c r="D1354" s="22"/>
      <c r="E1354" s="24"/>
      <c r="F1354" s="24"/>
      <c r="G1354" s="24"/>
      <c r="H1354" s="24"/>
      <c r="I1354" s="5"/>
      <c r="J1354" s="5"/>
      <c r="K1354" s="13"/>
      <c r="L1354" s="18"/>
      <c r="P1354" s="33"/>
      <c r="R1354" s="24"/>
      <c r="S1354" s="4"/>
    </row>
    <row r="1355" spans="4:19" x14ac:dyDescent="0.2">
      <c r="D1355" s="22"/>
      <c r="E1355" s="24"/>
      <c r="F1355" s="24"/>
      <c r="G1355" s="24"/>
      <c r="I1355" s="5"/>
      <c r="J1355" s="5"/>
      <c r="K1355" s="13"/>
      <c r="R1355" s="24"/>
      <c r="S1355" s="4"/>
    </row>
    <row r="1356" spans="4:19" x14ac:dyDescent="0.2">
      <c r="D1356" s="22"/>
      <c r="E1356" s="24"/>
      <c r="F1356" s="24"/>
      <c r="G1356" s="24"/>
      <c r="H1356" s="24"/>
      <c r="I1356" s="5"/>
      <c r="J1356" s="5"/>
      <c r="K1356" s="13"/>
      <c r="L1356" s="18"/>
      <c r="P1356" s="33"/>
      <c r="R1356" s="24"/>
      <c r="S1356" s="4"/>
    </row>
    <row r="1357" spans="4:19" x14ac:dyDescent="0.2">
      <c r="D1357" s="22"/>
      <c r="E1357" s="24"/>
      <c r="F1357" s="24"/>
      <c r="G1357" s="24"/>
      <c r="H1357" s="24"/>
      <c r="I1357" s="5"/>
      <c r="J1357" s="5"/>
      <c r="K1357" s="13"/>
      <c r="L1357" s="18"/>
      <c r="P1357" s="33"/>
      <c r="R1357" s="24"/>
      <c r="S1357" s="4"/>
    </row>
    <row r="1358" spans="4:19" x14ac:dyDescent="0.2">
      <c r="D1358" s="22"/>
      <c r="E1358" s="24"/>
      <c r="F1358" s="24"/>
      <c r="G1358" s="24"/>
      <c r="H1358" s="24"/>
      <c r="I1358" s="5"/>
      <c r="J1358" s="5"/>
      <c r="K1358" s="13"/>
      <c r="L1358" s="18"/>
      <c r="P1358" s="4"/>
      <c r="Q1358" s="4"/>
      <c r="R1358" s="24"/>
      <c r="S1358" s="4"/>
    </row>
    <row r="1359" spans="4:19" x14ac:dyDescent="0.2">
      <c r="D1359" s="22"/>
      <c r="E1359" s="24"/>
      <c r="F1359" s="24"/>
      <c r="G1359" s="24"/>
      <c r="H1359" s="24"/>
      <c r="I1359" s="5"/>
      <c r="J1359" s="5"/>
      <c r="K1359" s="13"/>
      <c r="L1359" s="18"/>
      <c r="P1359" s="4"/>
      <c r="R1359" s="24"/>
      <c r="S1359" s="4"/>
    </row>
    <row r="1360" spans="4:19" x14ac:dyDescent="0.2">
      <c r="D1360" s="22"/>
      <c r="E1360" s="24"/>
      <c r="F1360" s="24"/>
      <c r="G1360" s="24"/>
      <c r="H1360" s="24"/>
      <c r="I1360" s="5"/>
      <c r="J1360" s="5"/>
      <c r="K1360" s="13"/>
      <c r="L1360" s="18"/>
      <c r="P1360" s="4"/>
      <c r="R1360" s="24"/>
      <c r="S1360" s="4"/>
    </row>
    <row r="1361" spans="4:19" x14ac:dyDescent="0.2">
      <c r="D1361" s="22"/>
      <c r="E1361" s="24"/>
      <c r="F1361" s="24"/>
      <c r="G1361" s="24"/>
      <c r="H1361" s="24"/>
      <c r="I1361" s="5"/>
      <c r="J1361" s="5"/>
      <c r="K1361" s="13"/>
      <c r="L1361" s="18"/>
      <c r="P1361" s="4"/>
      <c r="R1361" s="24"/>
      <c r="S1361" s="4"/>
    </row>
    <row r="1362" spans="4:19" x14ac:dyDescent="0.2">
      <c r="D1362" s="22"/>
      <c r="E1362" s="24"/>
      <c r="F1362" s="24"/>
      <c r="G1362" s="24"/>
      <c r="H1362" s="24"/>
      <c r="I1362" s="5"/>
      <c r="J1362" s="5"/>
      <c r="K1362" s="13"/>
      <c r="L1362" s="18"/>
      <c r="P1362" s="4"/>
      <c r="R1362" s="24"/>
      <c r="S1362" s="4"/>
    </row>
    <row r="1363" spans="4:19" x14ac:dyDescent="0.2">
      <c r="D1363" s="22"/>
      <c r="E1363" s="24"/>
      <c r="F1363" s="24"/>
      <c r="G1363" s="24"/>
      <c r="I1363" s="5"/>
      <c r="J1363" s="5"/>
      <c r="K1363" s="13"/>
      <c r="R1363" s="24"/>
      <c r="S1363" s="4"/>
    </row>
    <row r="1364" spans="4:19" x14ac:dyDescent="0.2">
      <c r="D1364" s="22"/>
      <c r="E1364" s="24"/>
      <c r="F1364" s="24"/>
      <c r="G1364" s="24"/>
      <c r="I1364" s="5"/>
      <c r="J1364" s="5"/>
      <c r="K1364" s="13"/>
      <c r="R1364" s="24"/>
      <c r="S1364" s="4"/>
    </row>
    <row r="1365" spans="4:19" x14ac:dyDescent="0.2">
      <c r="D1365" s="22"/>
      <c r="E1365" s="24"/>
      <c r="F1365" s="24"/>
      <c r="G1365" s="24"/>
      <c r="I1365" s="5"/>
      <c r="J1365" s="5"/>
      <c r="K1365" s="13"/>
      <c r="R1365" s="24"/>
      <c r="S1365" s="4"/>
    </row>
    <row r="1366" spans="4:19" x14ac:dyDescent="0.2">
      <c r="D1366" s="22"/>
      <c r="E1366" s="24"/>
      <c r="F1366" s="24"/>
      <c r="G1366" s="24"/>
      <c r="I1366" s="5"/>
      <c r="J1366" s="5"/>
      <c r="K1366" s="13"/>
      <c r="R1366" s="24"/>
      <c r="S1366" s="4"/>
    </row>
    <row r="1367" spans="4:19" x14ac:dyDescent="0.2">
      <c r="D1367" s="22"/>
      <c r="E1367" s="24"/>
      <c r="F1367" s="24"/>
      <c r="G1367" s="24"/>
      <c r="I1367" s="5"/>
      <c r="J1367" s="5"/>
      <c r="K1367" s="13"/>
      <c r="R1367" s="24"/>
      <c r="S1367" s="4"/>
    </row>
    <row r="1368" spans="4:19" x14ac:dyDescent="0.2">
      <c r="D1368" s="22"/>
      <c r="E1368" s="24"/>
      <c r="F1368" s="24"/>
      <c r="G1368" s="24"/>
      <c r="I1368" s="5"/>
      <c r="J1368" s="5"/>
      <c r="K1368" s="13"/>
      <c r="R1368" s="24"/>
      <c r="S1368" s="4"/>
    </row>
    <row r="1369" spans="4:19" x14ac:dyDescent="0.2">
      <c r="D1369" s="22"/>
      <c r="E1369" s="24"/>
      <c r="F1369" s="24"/>
      <c r="G1369" s="24"/>
      <c r="I1369" s="5"/>
      <c r="J1369" s="5"/>
      <c r="K1369" s="13"/>
      <c r="R1369" s="24"/>
      <c r="S1369" s="4"/>
    </row>
    <row r="1370" spans="4:19" x14ac:dyDescent="0.2">
      <c r="D1370" s="22"/>
      <c r="E1370" s="24"/>
      <c r="F1370" s="24"/>
      <c r="G1370" s="24"/>
      <c r="I1370" s="5"/>
      <c r="J1370" s="5"/>
      <c r="K1370" s="13"/>
      <c r="R1370" s="24"/>
      <c r="S1370" s="4"/>
    </row>
    <row r="1371" spans="4:19" x14ac:dyDescent="0.2">
      <c r="D1371" s="22"/>
      <c r="E1371" s="24"/>
      <c r="F1371" s="24"/>
      <c r="G1371" s="24"/>
      <c r="I1371" s="5"/>
      <c r="J1371" s="5"/>
      <c r="K1371" s="13"/>
      <c r="R1371" s="24"/>
      <c r="S1371" s="4"/>
    </row>
    <row r="1372" spans="4:19" x14ac:dyDescent="0.2">
      <c r="D1372" s="22"/>
      <c r="E1372" s="24"/>
      <c r="F1372" s="24"/>
      <c r="G1372" s="24"/>
      <c r="I1372" s="5"/>
      <c r="J1372" s="5"/>
      <c r="K1372" s="13"/>
      <c r="R1372" s="24"/>
      <c r="S1372" s="4"/>
    </row>
    <row r="1373" spans="4:19" x14ac:dyDescent="0.2">
      <c r="D1373" s="22"/>
      <c r="E1373" s="24"/>
      <c r="I1373" s="5"/>
      <c r="J1373" s="5"/>
      <c r="K1373" s="13"/>
      <c r="R1373" s="24"/>
      <c r="S1373" s="4"/>
    </row>
    <row r="1374" spans="4:19" x14ac:dyDescent="0.2">
      <c r="D1374" s="22"/>
      <c r="E1374" s="24"/>
      <c r="I1374" s="5"/>
      <c r="J1374" s="5"/>
      <c r="K1374" s="13"/>
      <c r="R1374" s="24"/>
      <c r="S1374" s="4"/>
    </row>
    <row r="1375" spans="4:19" x14ac:dyDescent="0.2">
      <c r="D1375" s="22"/>
      <c r="E1375" s="24"/>
      <c r="I1375" s="5"/>
      <c r="J1375" s="5"/>
      <c r="K1375" s="13"/>
      <c r="R1375" s="24"/>
      <c r="S1375" s="4"/>
    </row>
    <row r="1376" spans="4:19" x14ac:dyDescent="0.2">
      <c r="D1376" s="22"/>
      <c r="E1376" s="24"/>
      <c r="I1376" s="5"/>
      <c r="J1376" s="5"/>
      <c r="K1376" s="13"/>
      <c r="R1376" s="24"/>
      <c r="S1376" s="4"/>
    </row>
    <row r="1377" spans="1:19" x14ac:dyDescent="0.2">
      <c r="D1377" s="22"/>
      <c r="E1377" s="24"/>
      <c r="I1377" s="5"/>
      <c r="J1377" s="5"/>
      <c r="K1377" s="13"/>
      <c r="R1377" s="24"/>
      <c r="S1377" s="4"/>
    </row>
    <row r="1378" spans="1:19" x14ac:dyDescent="0.2">
      <c r="D1378" s="22"/>
      <c r="E1378" s="24"/>
      <c r="I1378" s="5"/>
      <c r="J1378" s="5"/>
      <c r="K1378" s="13"/>
      <c r="R1378" s="24"/>
      <c r="S1378" s="4"/>
    </row>
    <row r="1379" spans="1:19" x14ac:dyDescent="0.2">
      <c r="D1379" s="22"/>
      <c r="E1379" s="24"/>
      <c r="I1379" s="5"/>
      <c r="J1379" s="5"/>
      <c r="K1379" s="13"/>
      <c r="R1379" s="24"/>
      <c r="S1379" s="4"/>
    </row>
    <row r="1380" spans="1:19" x14ac:dyDescent="0.2">
      <c r="A1380">
        <f>COUNT(A1270:A1372)</f>
        <v>0</v>
      </c>
      <c r="B1380">
        <f>COUNT(B1270:B1372)</f>
        <v>0</v>
      </c>
      <c r="C1380">
        <f>COUNT(C1270:C1363)</f>
        <v>0</v>
      </c>
      <c r="F1380" t="e">
        <f>AVERAGE(F1270:F1372)</f>
        <v>#DIV/0!</v>
      </c>
      <c r="G1380" t="e">
        <f>AVERAGE(G1270:G1372)</f>
        <v>#DIV/0!</v>
      </c>
      <c r="H1380" t="e">
        <f>AVERAGE(H1270:H1362)</f>
        <v>#DIV/0!</v>
      </c>
      <c r="I1380" s="5">
        <f>SUM(I1267:I1372)</f>
        <v>-27</v>
      </c>
      <c r="J1380" s="4">
        <f>SUM(J1267:J1359)</f>
        <v>0</v>
      </c>
      <c r="K1380" s="13"/>
      <c r="P1380" s="4">
        <f>SUM(Q1270:Q1279)</f>
        <v>246.3</v>
      </c>
      <c r="Q1380" s="4">
        <f>(P1380*0.096)-0.05</f>
        <v>23.594799999999999</v>
      </c>
      <c r="R1380" s="24"/>
      <c r="S1380">
        <f>SUM(S1267:S1359)</f>
        <v>0</v>
      </c>
    </row>
  </sheetData>
  <sortState ref="Q1270:Q1289">
    <sortCondition ref="Q1270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3872"/>
  <sheetViews>
    <sheetView workbookViewId="0">
      <selection activeCell="A2" sqref="A2"/>
    </sheetView>
  </sheetViews>
  <sheetFormatPr defaultRowHeight="12.75" x14ac:dyDescent="0.2"/>
  <cols>
    <col min="1" max="1" width="13.28515625" customWidth="1"/>
    <col min="2" max="2" width="9.5703125" customWidth="1"/>
    <col min="3" max="3" width="6.140625" customWidth="1"/>
    <col min="4" max="5" width="6.7109375" customWidth="1"/>
    <col min="6" max="6" width="1.140625" customWidth="1"/>
    <col min="7" max="7" width="7.7109375" customWidth="1"/>
    <col min="8" max="8" width="1" customWidth="1"/>
    <col min="9" max="9" width="7.7109375" customWidth="1"/>
    <col min="10" max="10" width="0.7109375" customWidth="1"/>
    <col min="11" max="11" width="6.7109375" customWidth="1"/>
    <col min="12" max="12" width="1.140625" customWidth="1"/>
    <col min="13" max="13" width="6.7109375" customWidth="1"/>
    <col min="14" max="14" width="1.28515625" customWidth="1"/>
    <col min="15" max="15" width="4.7109375" customWidth="1"/>
    <col min="16" max="16" width="1.28515625" customWidth="1"/>
    <col min="17" max="17" width="6.7109375" customWidth="1"/>
    <col min="18" max="18" width="1" customWidth="1"/>
    <col min="19" max="19" width="11" customWidth="1"/>
    <col min="20" max="20" width="10.7109375" customWidth="1"/>
    <col min="21" max="21" width="9.28515625" bestFit="1" customWidth="1"/>
    <col min="22" max="22" width="12" customWidth="1"/>
  </cols>
  <sheetData>
    <row r="1" spans="1:25" x14ac:dyDescent="0.2">
      <c r="A1" s="9" t="s">
        <v>1416</v>
      </c>
      <c r="B1" s="6"/>
      <c r="E1" t="s">
        <v>120</v>
      </c>
    </row>
    <row r="3" spans="1:25" x14ac:dyDescent="0.2">
      <c r="C3" s="1"/>
      <c r="D3" s="1"/>
      <c r="E3" s="1"/>
      <c r="F3" s="1"/>
      <c r="G3" s="1" t="s">
        <v>6</v>
      </c>
      <c r="H3" s="1"/>
      <c r="I3" s="1" t="s">
        <v>7</v>
      </c>
      <c r="J3" s="1"/>
      <c r="K3" s="1" t="s">
        <v>8</v>
      </c>
      <c r="L3" s="1"/>
      <c r="M3" s="1" t="s">
        <v>8</v>
      </c>
      <c r="N3" s="1"/>
      <c r="O3" s="1" t="s">
        <v>989</v>
      </c>
      <c r="P3" s="1"/>
      <c r="Q3" s="1" t="s">
        <v>8</v>
      </c>
      <c r="R3" s="1"/>
      <c r="S3" s="1"/>
      <c r="T3" s="1" t="s">
        <v>262</v>
      </c>
      <c r="U3" s="1" t="s">
        <v>100</v>
      </c>
      <c r="X3" s="1"/>
      <c r="Y3" s="1"/>
    </row>
    <row r="4" spans="1:25" x14ac:dyDescent="0.2">
      <c r="B4" s="65" t="s">
        <v>366</v>
      </c>
      <c r="C4" s="1" t="s">
        <v>9</v>
      </c>
      <c r="D4" s="1" t="s">
        <v>6</v>
      </c>
      <c r="E4" s="1" t="s">
        <v>7</v>
      </c>
      <c r="F4" s="1"/>
      <c r="G4" s="1" t="s">
        <v>17</v>
      </c>
      <c r="H4" s="1"/>
      <c r="I4" s="1" t="s">
        <v>6</v>
      </c>
      <c r="J4" s="1"/>
      <c r="K4" s="1" t="s">
        <v>18</v>
      </c>
      <c r="L4" s="1"/>
      <c r="M4" s="1" t="s">
        <v>19</v>
      </c>
      <c r="N4" s="1"/>
      <c r="O4" s="1" t="s">
        <v>990</v>
      </c>
      <c r="P4" s="1"/>
      <c r="Q4" s="1" t="s">
        <v>379</v>
      </c>
      <c r="R4" s="1"/>
      <c r="S4" s="1" t="s">
        <v>14</v>
      </c>
      <c r="T4" s="1" t="s">
        <v>263</v>
      </c>
      <c r="U4" s="1" t="s">
        <v>341</v>
      </c>
    </row>
    <row r="5" spans="1:25" x14ac:dyDescent="0.2">
      <c r="B5" s="66"/>
    </row>
    <row r="6" spans="1:25" x14ac:dyDescent="0.2">
      <c r="A6" t="str">
        <f>'DGA Book'!A1</f>
        <v>Babetski</v>
      </c>
      <c r="B6" s="66">
        <f>'DGA Book'!D1</f>
        <v>3348634</v>
      </c>
      <c r="C6">
        <f>'DGA Book'!A100</f>
        <v>30</v>
      </c>
      <c r="D6">
        <f>'DGA Book'!B100</f>
        <v>28</v>
      </c>
      <c r="E6">
        <f>'DGA Book'!C100</f>
        <v>22</v>
      </c>
      <c r="G6" s="8">
        <f>'DGA Book'!F100</f>
        <v>91.821428571428569</v>
      </c>
      <c r="H6" s="8"/>
      <c r="I6" s="8">
        <f>'DGA Book'!H100</f>
        <v>74.727272727272734</v>
      </c>
      <c r="J6" s="8"/>
      <c r="K6" s="4">
        <f>'DGA Book'!D3</f>
        <v>174.7</v>
      </c>
      <c r="L6" s="4"/>
      <c r="M6" s="4">
        <f t="shared" ref="M6:M45" si="0">TRUNC(K6*0.096,1)</f>
        <v>16.7</v>
      </c>
      <c r="N6" s="4"/>
      <c r="O6" s="4">
        <v>16.7</v>
      </c>
      <c r="P6" s="4"/>
      <c r="Q6" s="70">
        <f>M6-O6</f>
        <v>0</v>
      </c>
      <c r="R6" s="4"/>
      <c r="S6" s="5">
        <f>'DGA Book'!I100</f>
        <v>231.9</v>
      </c>
      <c r="T6" s="4">
        <f>'DGA Book'!J100</f>
        <v>2</v>
      </c>
      <c r="U6" s="59">
        <f t="shared" ref="U6:U45" si="1">D6*G6</f>
        <v>2571</v>
      </c>
      <c r="W6" s="85"/>
      <c r="X6" s="85"/>
      <c r="Y6" s="85"/>
    </row>
    <row r="7" spans="1:25" x14ac:dyDescent="0.2">
      <c r="A7" t="str">
        <f>'DGA Book'!A101</f>
        <v>Cavallo</v>
      </c>
      <c r="B7" s="67">
        <f>'DGA Book'!D101</f>
        <v>3348641</v>
      </c>
      <c r="C7">
        <f>'DGA Book'!A200</f>
        <v>25</v>
      </c>
      <c r="D7">
        <f>'DGA Book'!B200</f>
        <v>22</v>
      </c>
      <c r="E7">
        <f>'DGA Book'!C200</f>
        <v>22</v>
      </c>
      <c r="G7" s="8">
        <f>'DGA Book'!F200</f>
        <v>102.13636363636364</v>
      </c>
      <c r="H7" s="8"/>
      <c r="I7" s="8">
        <f>'DGA Book'!H200</f>
        <v>76.909090909090907</v>
      </c>
      <c r="J7" s="8"/>
      <c r="K7" s="4">
        <f>'DGA Book'!D103</f>
        <v>229</v>
      </c>
      <c r="L7" s="4"/>
      <c r="M7" s="4">
        <f t="shared" si="0"/>
        <v>21.9</v>
      </c>
      <c r="N7" s="4"/>
      <c r="O7" s="4">
        <v>21.9</v>
      </c>
      <c r="P7" s="4"/>
      <c r="Q7" s="70">
        <f t="shared" ref="Q7:Q46" si="2">M7-O7</f>
        <v>0</v>
      </c>
      <c r="R7" s="4"/>
      <c r="S7" s="5">
        <f>'DGA Book'!I200</f>
        <v>-30.900000000000006</v>
      </c>
      <c r="T7" s="4">
        <f>'DGA Book'!J200</f>
        <v>5</v>
      </c>
      <c r="U7" s="59">
        <f t="shared" si="1"/>
        <v>2247</v>
      </c>
      <c r="V7" s="5"/>
      <c r="W7" s="85"/>
      <c r="X7" s="85"/>
      <c r="Y7" s="85"/>
    </row>
    <row r="8" spans="1:25" x14ac:dyDescent="0.2">
      <c r="A8" t="str">
        <f>'DGA Book'!A201</f>
        <v>Ceglia, Jr</v>
      </c>
      <c r="B8" s="66">
        <f>'DGA Book'!D201</f>
        <v>5792674</v>
      </c>
      <c r="C8">
        <f>'DGA Book'!A300</f>
        <v>18</v>
      </c>
      <c r="D8">
        <f>'DGA Book'!B300</f>
        <v>16</v>
      </c>
      <c r="E8">
        <f>'DGA Book'!C300</f>
        <v>16</v>
      </c>
      <c r="G8" s="8">
        <f>'DGA Book'!F300</f>
        <v>92.5</v>
      </c>
      <c r="H8" s="8"/>
      <c r="I8" s="8">
        <f>'DGA Book'!H300</f>
        <v>76.6875</v>
      </c>
      <c r="J8" s="8"/>
      <c r="K8" s="4">
        <f>'DGA Book'!D203</f>
        <v>153</v>
      </c>
      <c r="L8" s="4"/>
      <c r="M8" s="4">
        <f t="shared" si="0"/>
        <v>14.6</v>
      </c>
      <c r="N8" s="4"/>
      <c r="O8" s="4">
        <v>15.1</v>
      </c>
      <c r="P8" s="4"/>
      <c r="Q8" s="70">
        <f t="shared" si="2"/>
        <v>-0.5</v>
      </c>
      <c r="R8" s="4"/>
      <c r="S8" s="5">
        <f>'DGA Book'!I300</f>
        <v>156.45000000000002</v>
      </c>
      <c r="T8" s="4">
        <f>'DGA Book'!J300</f>
        <v>4</v>
      </c>
      <c r="U8" s="59">
        <f t="shared" si="1"/>
        <v>1480</v>
      </c>
      <c r="V8" s="5"/>
      <c r="W8" s="85"/>
      <c r="X8" s="85"/>
      <c r="Y8" s="85"/>
    </row>
    <row r="9" spans="1:25" x14ac:dyDescent="0.2">
      <c r="A9" t="str">
        <f>'DGA Book'!A301</f>
        <v>Ceglia, Sr</v>
      </c>
      <c r="B9" s="66">
        <f>'DGA Book'!D301</f>
        <v>3484547</v>
      </c>
      <c r="C9">
        <f>'DGA Book'!A400</f>
        <v>8</v>
      </c>
      <c r="D9">
        <f>'DGA Book'!B400</f>
        <v>5</v>
      </c>
      <c r="E9">
        <f>'DGA Book'!C400</f>
        <v>5</v>
      </c>
      <c r="G9" s="8">
        <f>'DGA Book'!F400</f>
        <v>89.4</v>
      </c>
      <c r="H9" s="8"/>
      <c r="I9" s="8">
        <f>'DGA Book'!H400</f>
        <v>76.400000000000006</v>
      </c>
      <c r="J9" s="8"/>
      <c r="K9" s="4">
        <f>'DGA Book'!D303</f>
        <v>125.7</v>
      </c>
      <c r="L9" s="4"/>
      <c r="M9" s="4">
        <f t="shared" si="0"/>
        <v>12</v>
      </c>
      <c r="N9" s="4"/>
      <c r="O9" s="4">
        <v>12</v>
      </c>
      <c r="P9" s="4"/>
      <c r="Q9" s="70">
        <f t="shared" si="2"/>
        <v>0</v>
      </c>
      <c r="R9" s="4"/>
      <c r="S9" s="5">
        <f>'DGA Book'!I400</f>
        <v>-7.2</v>
      </c>
      <c r="T9" s="4">
        <f>'DGA Book'!J400</f>
        <v>0</v>
      </c>
      <c r="U9" s="59">
        <f t="shared" si="1"/>
        <v>447</v>
      </c>
      <c r="V9" s="5"/>
      <c r="W9" s="85"/>
      <c r="X9" s="85"/>
      <c r="Y9" s="85"/>
    </row>
    <row r="10" spans="1:25" x14ac:dyDescent="0.2">
      <c r="A10" t="str">
        <f>'DGA Book'!A401</f>
        <v>Conway</v>
      </c>
      <c r="B10" s="66">
        <f>'DGA Book'!D401</f>
        <v>3348644</v>
      </c>
      <c r="C10">
        <f>'DGA Book'!A500</f>
        <v>18</v>
      </c>
      <c r="D10">
        <f>'DGA Book'!B500</f>
        <v>14</v>
      </c>
      <c r="E10">
        <f>'DGA Book'!C500</f>
        <v>12</v>
      </c>
      <c r="G10" s="8">
        <f>'DGA Book'!F500</f>
        <v>90.642857142857139</v>
      </c>
      <c r="H10" s="8"/>
      <c r="I10" s="8">
        <f>'DGA Book'!H500</f>
        <v>76.583333333333329</v>
      </c>
      <c r="J10" s="8"/>
      <c r="K10" s="4">
        <f>'DGA Book'!D403</f>
        <v>146.5</v>
      </c>
      <c r="L10" s="4"/>
      <c r="M10" s="4">
        <f t="shared" si="0"/>
        <v>14</v>
      </c>
      <c r="N10" s="4"/>
      <c r="O10" s="4">
        <v>14</v>
      </c>
      <c r="P10" s="4"/>
      <c r="Q10" s="70">
        <f t="shared" si="2"/>
        <v>0</v>
      </c>
      <c r="R10" s="4"/>
      <c r="S10" s="5">
        <f>'DGA Book'!I500</f>
        <v>-12.900000000000006</v>
      </c>
      <c r="T10" s="4">
        <f>'DGA Book'!J500</f>
        <v>0</v>
      </c>
      <c r="U10" s="59">
        <f t="shared" si="1"/>
        <v>1269</v>
      </c>
      <c r="V10" s="5"/>
      <c r="W10" s="85"/>
      <c r="X10" s="85"/>
      <c r="Y10" s="85"/>
    </row>
    <row r="11" spans="1:25" x14ac:dyDescent="0.2">
      <c r="A11" t="str">
        <f>'DGA Book'!A501</f>
        <v>DeSimone</v>
      </c>
      <c r="B11" s="66">
        <f>'DGA Book'!D501</f>
        <v>3484555</v>
      </c>
      <c r="C11">
        <f>'DGA Book'!A600</f>
        <v>7</v>
      </c>
      <c r="D11">
        <f>'DGA Book'!B600</f>
        <v>7</v>
      </c>
      <c r="E11">
        <f>'DGA Book'!C600</f>
        <v>6</v>
      </c>
      <c r="G11" s="8">
        <f>'DGA Book'!F600</f>
        <v>105.85714285714286</v>
      </c>
      <c r="H11" s="8"/>
      <c r="I11" s="8">
        <f>'DGA Book'!H600</f>
        <v>79.666666666666671</v>
      </c>
      <c r="J11" s="8"/>
      <c r="K11" s="4">
        <f>'DGA Book'!D503</f>
        <v>261.8</v>
      </c>
      <c r="L11" s="4"/>
      <c r="M11" s="4">
        <f t="shared" ref="M11" si="3">TRUNC(K11*0.096,1)</f>
        <v>25.1</v>
      </c>
      <c r="N11" s="4"/>
      <c r="O11" s="4">
        <v>25.1</v>
      </c>
      <c r="P11" s="4"/>
      <c r="Q11" s="70">
        <f t="shared" si="2"/>
        <v>0</v>
      </c>
      <c r="R11" s="4"/>
      <c r="S11" s="5">
        <f>'DGA Book'!I600</f>
        <v>-52.45</v>
      </c>
      <c r="T11" s="4">
        <f>'DGA Book'!J600</f>
        <v>0</v>
      </c>
      <c r="U11" s="59">
        <f t="shared" ref="U11" si="4">D11*G11</f>
        <v>741</v>
      </c>
      <c r="V11" s="5"/>
      <c r="W11" s="85"/>
      <c r="X11" s="85"/>
      <c r="Y11" s="85"/>
    </row>
    <row r="12" spans="1:25" x14ac:dyDescent="0.2">
      <c r="A12" t="str">
        <f>'DGA Book'!A601</f>
        <v>Ellis</v>
      </c>
      <c r="B12" s="66">
        <f>'DGA Book'!D601</f>
        <v>0</v>
      </c>
      <c r="C12">
        <f>'DGA Book'!A700</f>
        <v>12</v>
      </c>
      <c r="D12">
        <f>'DGA Book'!B700</f>
        <v>12</v>
      </c>
      <c r="E12">
        <f>'DGA Book'!C700</f>
        <v>12</v>
      </c>
      <c r="G12" s="8">
        <f>'DGA Book'!F700</f>
        <v>92.333333333333329</v>
      </c>
      <c r="H12" s="8"/>
      <c r="I12" s="8">
        <f>'DGA Book'!H700</f>
        <v>73.916666666666671</v>
      </c>
      <c r="J12" s="8"/>
      <c r="K12" s="4">
        <f>'DGA Book'!D603</f>
        <v>163.6</v>
      </c>
      <c r="L12" s="4"/>
      <c r="M12" s="4">
        <f t="shared" si="0"/>
        <v>15.7</v>
      </c>
      <c r="N12" s="4"/>
      <c r="O12" s="4">
        <v>15.7</v>
      </c>
      <c r="P12" s="4"/>
      <c r="Q12" s="70">
        <f t="shared" si="2"/>
        <v>0</v>
      </c>
      <c r="R12" s="4"/>
      <c r="S12" s="5">
        <f>'DGA Book'!I700</f>
        <v>35.049999999999997</v>
      </c>
      <c r="T12" s="4">
        <f>'DGA Book'!J700</f>
        <v>5</v>
      </c>
      <c r="U12" s="59">
        <f t="shared" si="1"/>
        <v>1108</v>
      </c>
      <c r="V12" s="5"/>
      <c r="W12" s="85"/>
      <c r="X12" s="85"/>
      <c r="Y12" s="85"/>
    </row>
    <row r="13" spans="1:25" x14ac:dyDescent="0.2">
      <c r="A13" t="str">
        <f>'DGA Book'!A701</f>
        <v>Emma</v>
      </c>
      <c r="B13" s="66">
        <f>'DGA Book'!D701</f>
        <v>5792673</v>
      </c>
      <c r="C13">
        <f>'DGA Book'!A800</f>
        <v>56</v>
      </c>
      <c r="D13">
        <f>'DGA Book'!B800</f>
        <v>55</v>
      </c>
      <c r="E13">
        <f>'DGA Book'!C800</f>
        <v>41</v>
      </c>
      <c r="G13" s="8">
        <f>'DGA Book'!F800</f>
        <v>92.563636363636363</v>
      </c>
      <c r="H13" s="8"/>
      <c r="I13" s="8">
        <f>'DGA Book'!H800</f>
        <v>75.097560975609753</v>
      </c>
      <c r="J13" s="8"/>
      <c r="K13" s="4">
        <f>'DGA Book'!D703</f>
        <v>145.19999999999999</v>
      </c>
      <c r="L13" s="4"/>
      <c r="M13" s="4">
        <f t="shared" si="0"/>
        <v>13.9</v>
      </c>
      <c r="N13" s="4"/>
      <c r="O13" s="4">
        <v>13.9</v>
      </c>
      <c r="P13" s="4"/>
      <c r="Q13" s="70">
        <f t="shared" si="2"/>
        <v>0</v>
      </c>
      <c r="R13" s="4"/>
      <c r="S13" s="5">
        <f>'DGA Book'!I800</f>
        <v>-28.09999999999998</v>
      </c>
      <c r="T13" s="4">
        <f>'DGA Book'!J800</f>
        <v>0</v>
      </c>
      <c r="U13" s="59">
        <f t="shared" si="1"/>
        <v>5091</v>
      </c>
      <c r="V13" s="5"/>
      <c r="W13" s="85"/>
      <c r="X13" s="85"/>
      <c r="Y13" s="85"/>
    </row>
    <row r="14" spans="1:25" x14ac:dyDescent="0.2">
      <c r="A14" t="str">
        <f>'DGA Book'!A801</f>
        <v>Evans</v>
      </c>
      <c r="B14" s="66">
        <f>'DGA Book'!D801</f>
        <v>5807500</v>
      </c>
      <c r="C14">
        <f>'DGA Book'!A900</f>
        <v>15</v>
      </c>
      <c r="D14">
        <f>'DGA Book'!B900</f>
        <v>14</v>
      </c>
      <c r="E14">
        <f>'DGA Book'!C900</f>
        <v>9</v>
      </c>
      <c r="G14" s="8">
        <f>'DGA Book'!F900</f>
        <v>87.071428571428569</v>
      </c>
      <c r="H14" s="8"/>
      <c r="I14" s="8">
        <f>'DGA Book'!H900</f>
        <v>77.777777777777771</v>
      </c>
      <c r="J14" s="8"/>
      <c r="K14" s="4">
        <f>'DGA Book'!D803</f>
        <v>94.7</v>
      </c>
      <c r="L14" s="4"/>
      <c r="M14" s="4">
        <f t="shared" si="0"/>
        <v>9</v>
      </c>
      <c r="N14" s="4"/>
      <c r="O14" s="4">
        <v>9</v>
      </c>
      <c r="P14" s="4"/>
      <c r="Q14" s="70">
        <f t="shared" si="2"/>
        <v>0</v>
      </c>
      <c r="R14" s="4"/>
      <c r="S14" s="5">
        <f>'DGA Book'!I900</f>
        <v>-62.90000000000002</v>
      </c>
      <c r="T14" s="4">
        <f>'DGA Book'!J900</f>
        <v>0</v>
      </c>
      <c r="U14" s="59">
        <f t="shared" si="1"/>
        <v>1219</v>
      </c>
      <c r="V14" s="5"/>
      <c r="W14" s="85"/>
      <c r="X14" s="85"/>
      <c r="Y14" s="85"/>
    </row>
    <row r="15" spans="1:25" x14ac:dyDescent="0.2">
      <c r="A15" t="str">
        <f>'DGA Book'!A901</f>
        <v>Fitzgerald</v>
      </c>
      <c r="B15" s="66">
        <f>'DGA Book'!D901</f>
        <v>3348653</v>
      </c>
      <c r="C15">
        <f>'DGA Book'!A1000</f>
        <v>24</v>
      </c>
      <c r="D15">
        <f>'DGA Book'!B1000</f>
        <v>24</v>
      </c>
      <c r="E15">
        <f>'DGA Book'!C1000</f>
        <v>17</v>
      </c>
      <c r="G15" s="8">
        <f>'DGA Book'!F1000</f>
        <v>111.41666666666667</v>
      </c>
      <c r="H15" s="8"/>
      <c r="I15" s="8">
        <f>'DGA Book'!H1000</f>
        <v>75.17647058823529</v>
      </c>
      <c r="J15" s="8"/>
      <c r="K15" s="4">
        <f>'DGA Book'!D903</f>
        <v>334.8</v>
      </c>
      <c r="L15" s="4"/>
      <c r="M15" s="4">
        <f t="shared" si="0"/>
        <v>32.1</v>
      </c>
      <c r="N15" s="4"/>
      <c r="O15" s="4">
        <v>32.700000000000003</v>
      </c>
      <c r="P15" s="4"/>
      <c r="Q15" s="70">
        <f t="shared" si="2"/>
        <v>-0.60000000000000142</v>
      </c>
      <c r="R15" s="4"/>
      <c r="S15" s="5">
        <f>'DGA Book'!I1000</f>
        <v>124.30000000000001</v>
      </c>
      <c r="T15" s="4">
        <f>'DGA Book'!J1000</f>
        <v>0</v>
      </c>
      <c r="U15" s="59">
        <f t="shared" si="1"/>
        <v>2674</v>
      </c>
      <c r="V15" s="5"/>
      <c r="W15" s="85"/>
      <c r="X15" s="85"/>
      <c r="Y15" s="85"/>
    </row>
    <row r="16" spans="1:25" x14ac:dyDescent="0.2">
      <c r="A16" t="str">
        <f>'DGA Book'!A1001</f>
        <v>Griffith</v>
      </c>
      <c r="B16" s="66">
        <f>'DGA Book'!D1001</f>
        <v>6</v>
      </c>
      <c r="C16">
        <f>'DGA Book'!A1100</f>
        <v>28</v>
      </c>
      <c r="D16">
        <f>'DGA Book'!B1100</f>
        <v>28</v>
      </c>
      <c r="E16">
        <f>'DGA Book'!C1100</f>
        <v>25</v>
      </c>
      <c r="G16" s="8">
        <f>'DGA Book'!F1100</f>
        <v>89.214285714285708</v>
      </c>
      <c r="H16" s="8"/>
      <c r="I16" s="8">
        <f>'DGA Book'!H1100</f>
        <v>77.040000000000006</v>
      </c>
      <c r="J16" s="8"/>
      <c r="K16" s="4">
        <f>'DGA Book'!D1003</f>
        <v>131.5</v>
      </c>
      <c r="L16" s="4"/>
      <c r="M16" s="4">
        <f t="shared" si="0"/>
        <v>12.6</v>
      </c>
      <c r="N16" s="4"/>
      <c r="O16" s="4">
        <v>11.7</v>
      </c>
      <c r="P16" s="4"/>
      <c r="Q16" s="70">
        <f t="shared" si="2"/>
        <v>0.90000000000000036</v>
      </c>
      <c r="R16" s="4"/>
      <c r="S16" s="5">
        <f>'DGA Book'!I1100</f>
        <v>-322.10000000000002</v>
      </c>
      <c r="T16" s="4">
        <f>'DGA Book'!J1100</f>
        <v>0</v>
      </c>
      <c r="U16" s="59">
        <f t="shared" si="1"/>
        <v>2498</v>
      </c>
      <c r="V16" s="5"/>
      <c r="W16" s="85"/>
      <c r="X16" s="85"/>
      <c r="Y16" s="85"/>
    </row>
    <row r="17" spans="1:25" x14ac:dyDescent="0.2">
      <c r="A17" t="str">
        <f>'DGA Book'!A1101</f>
        <v>Grote</v>
      </c>
      <c r="B17" s="66">
        <f>'DGA Book'!D1101</f>
        <v>3484557</v>
      </c>
      <c r="C17">
        <f>'DGA Book'!A1200</f>
        <v>51</v>
      </c>
      <c r="D17">
        <f>'DGA Book'!B1200</f>
        <v>48</v>
      </c>
      <c r="E17">
        <f>'DGA Book'!C1200</f>
        <v>37</v>
      </c>
      <c r="G17" s="8">
        <f>'DGA Book'!F1200</f>
        <v>91.583333333333329</v>
      </c>
      <c r="H17" s="8"/>
      <c r="I17" s="8">
        <f>'DGA Book'!H1200</f>
        <v>76.405405405405403</v>
      </c>
      <c r="J17" s="8"/>
      <c r="K17" s="4">
        <f>'DGA Book'!D1103</f>
        <v>163.30000000000001</v>
      </c>
      <c r="L17" s="4"/>
      <c r="M17" s="4">
        <f t="shared" si="0"/>
        <v>15.6</v>
      </c>
      <c r="N17" s="4"/>
      <c r="O17" s="4">
        <v>15.2</v>
      </c>
      <c r="P17" s="4"/>
      <c r="Q17" s="70">
        <f t="shared" si="2"/>
        <v>0.40000000000000036</v>
      </c>
      <c r="R17" s="4"/>
      <c r="S17" s="5">
        <f>'DGA Book'!I1200</f>
        <v>-198.74999999999997</v>
      </c>
      <c r="T17" s="4">
        <f>'DGA Book'!J1200</f>
        <v>4</v>
      </c>
      <c r="U17" s="59">
        <f t="shared" si="1"/>
        <v>4396</v>
      </c>
      <c r="V17" s="5"/>
      <c r="W17" s="85"/>
      <c r="X17" s="85"/>
      <c r="Y17" s="85"/>
    </row>
    <row r="18" spans="1:25" x14ac:dyDescent="0.2">
      <c r="A18" t="str">
        <f>'DGA Book'!A1201</f>
        <v>Heda</v>
      </c>
      <c r="B18" s="66">
        <f>'DGA Book'!D1201</f>
        <v>3484545</v>
      </c>
      <c r="C18">
        <f>'DGA Book'!A1300</f>
        <v>8</v>
      </c>
      <c r="D18">
        <f>'DGA Book'!B1300</f>
        <v>7</v>
      </c>
      <c r="E18">
        <f>'DGA Book'!C1300</f>
        <v>7</v>
      </c>
      <c r="G18" s="8">
        <f>'DGA Book'!F1300</f>
        <v>133.85714285714286</v>
      </c>
      <c r="H18" s="8"/>
      <c r="I18" s="8">
        <f>'DGA Book'!H1300</f>
        <v>93.714285714285708</v>
      </c>
      <c r="J18" s="8"/>
      <c r="K18" s="4">
        <f>'DGA Book'!D1203</f>
        <v>380</v>
      </c>
      <c r="L18" s="4"/>
      <c r="M18" s="4">
        <f t="shared" si="0"/>
        <v>36.4</v>
      </c>
      <c r="N18" s="4"/>
      <c r="O18" s="4">
        <v>36.4</v>
      </c>
      <c r="P18" s="4"/>
      <c r="Q18" s="70">
        <f t="shared" si="2"/>
        <v>0</v>
      </c>
      <c r="R18" s="4"/>
      <c r="S18" s="5">
        <f>'DGA Book'!I1300</f>
        <v>-152.75</v>
      </c>
      <c r="T18" s="4">
        <f>'DGA Book'!J1300</f>
        <v>0</v>
      </c>
      <c r="U18" s="59">
        <f t="shared" si="1"/>
        <v>937</v>
      </c>
      <c r="V18" s="5"/>
      <c r="W18" s="85"/>
      <c r="X18" s="85"/>
      <c r="Y18" s="85"/>
    </row>
    <row r="19" spans="1:25" x14ac:dyDescent="0.2">
      <c r="A19" t="str">
        <f>'DGA Book'!A1301</f>
        <v>Jeffries</v>
      </c>
      <c r="B19" s="66">
        <f>'DGA Book'!D1301</f>
        <v>5792653</v>
      </c>
      <c r="C19">
        <f>'DGA Book'!A1400</f>
        <v>65</v>
      </c>
      <c r="D19">
        <f>'DGA Book'!B1400</f>
        <v>65</v>
      </c>
      <c r="E19">
        <f>'DGA Book'!C1400</f>
        <v>48</v>
      </c>
      <c r="G19" s="8">
        <f>'DGA Book'!F1400</f>
        <v>90.307692307692307</v>
      </c>
      <c r="H19" s="8"/>
      <c r="I19" s="8">
        <f>'DGA Book'!H1400</f>
        <v>74.791666666666671</v>
      </c>
      <c r="J19" s="8"/>
      <c r="K19" s="4">
        <f>'DGA Book'!D1303</f>
        <v>153.19999999999999</v>
      </c>
      <c r="L19" s="4"/>
      <c r="M19" s="4">
        <f t="shared" si="0"/>
        <v>14.7</v>
      </c>
      <c r="N19" s="4"/>
      <c r="O19" s="4">
        <v>14.7</v>
      </c>
      <c r="P19" s="4"/>
      <c r="Q19" s="70">
        <f t="shared" si="2"/>
        <v>0</v>
      </c>
      <c r="R19" s="4"/>
      <c r="S19" s="5">
        <f>'DGA Book'!I1400</f>
        <v>272.54999999999995</v>
      </c>
      <c r="T19" s="4">
        <f>'DGA Book'!J1400</f>
        <v>0</v>
      </c>
      <c r="U19" s="59">
        <f t="shared" si="1"/>
        <v>5870</v>
      </c>
      <c r="V19" s="5"/>
      <c r="W19" s="85"/>
      <c r="X19" s="85"/>
      <c r="Y19" s="85"/>
    </row>
    <row r="20" spans="1:25" x14ac:dyDescent="0.2">
      <c r="A20" t="str">
        <f>'DGA Book'!A1401</f>
        <v>Keller, A.</v>
      </c>
      <c r="B20" s="66">
        <f>'DGA Book'!D1401</f>
        <v>0</v>
      </c>
      <c r="C20">
        <f>'DGA Book'!A1500</f>
        <v>15</v>
      </c>
      <c r="D20">
        <f>'DGA Book'!B1500</f>
        <v>15</v>
      </c>
      <c r="E20">
        <f>'DGA Book'!C1500</f>
        <v>7</v>
      </c>
      <c r="G20" s="8">
        <f>'DGA Book'!F1500</f>
        <v>114.33333333333333</v>
      </c>
      <c r="H20" s="8"/>
      <c r="I20" s="8">
        <f>'DGA Book'!H1500</f>
        <v>83.142857142857139</v>
      </c>
      <c r="J20" s="8"/>
      <c r="K20" s="4">
        <f>'DGA Book'!D1403</f>
        <v>306</v>
      </c>
      <c r="L20" s="4"/>
      <c r="M20" s="4">
        <f t="shared" ref="M20" si="5">TRUNC(K20*0.096,1)</f>
        <v>29.3</v>
      </c>
      <c r="N20" s="4"/>
      <c r="O20" s="4">
        <v>30.1</v>
      </c>
      <c r="P20" s="4"/>
      <c r="Q20" s="70">
        <f t="shared" si="2"/>
        <v>-0.80000000000000071</v>
      </c>
      <c r="R20" s="4"/>
      <c r="S20" s="5">
        <f>'DGA Book'!I1500</f>
        <v>-240.54999999999998</v>
      </c>
      <c r="T20" s="4">
        <f>'DGA Book'!J1500</f>
        <v>0</v>
      </c>
      <c r="U20" s="59">
        <f t="shared" ref="U20" si="6">D20*G20</f>
        <v>1715</v>
      </c>
      <c r="V20" s="5"/>
      <c r="W20" s="85"/>
      <c r="X20" s="85"/>
      <c r="Y20" s="85"/>
    </row>
    <row r="21" spans="1:25" x14ac:dyDescent="0.2">
      <c r="A21" t="str">
        <f>'DGA Book'!A1501</f>
        <v>Keller, B.</v>
      </c>
      <c r="B21" s="66">
        <f>'DGA Book'!D1501</f>
        <v>3348637</v>
      </c>
      <c r="C21">
        <f>'DGA Book'!A1600</f>
        <v>25</v>
      </c>
      <c r="D21">
        <f>'DGA Book'!B1600</f>
        <v>25</v>
      </c>
      <c r="E21">
        <f>'DGA Book'!C1600</f>
        <v>22</v>
      </c>
      <c r="G21" s="8">
        <f>'DGA Book'!F1600</f>
        <v>89.2</v>
      </c>
      <c r="H21" s="8"/>
      <c r="I21" s="8">
        <f>'DGA Book'!H1600</f>
        <v>72.954545454545453</v>
      </c>
      <c r="J21" s="8"/>
      <c r="K21" s="4">
        <f>'DGA Book'!D1503</f>
        <v>142.5</v>
      </c>
      <c r="L21" s="4"/>
      <c r="M21" s="4">
        <f t="shared" si="0"/>
        <v>13.6</v>
      </c>
      <c r="N21" s="4"/>
      <c r="O21" s="4">
        <v>13.6</v>
      </c>
      <c r="P21" s="4"/>
      <c r="Q21" s="70">
        <f t="shared" si="2"/>
        <v>0</v>
      </c>
      <c r="R21" s="4"/>
      <c r="S21" s="5">
        <f>'DGA Book'!I1600</f>
        <v>-136.44999999999999</v>
      </c>
      <c r="T21" s="4">
        <f>'DGA Book'!J1600</f>
        <v>0</v>
      </c>
      <c r="U21" s="59">
        <f t="shared" si="1"/>
        <v>2230</v>
      </c>
      <c r="V21" s="5"/>
      <c r="W21" s="85"/>
      <c r="X21" s="85"/>
      <c r="Y21" s="85"/>
    </row>
    <row r="22" spans="1:25" x14ac:dyDescent="0.2">
      <c r="A22" t="str">
        <f>'DGA Book'!A1601</f>
        <v>Keller, G.</v>
      </c>
      <c r="B22" s="66">
        <f>'DGA Book'!D1601</f>
        <v>3348635</v>
      </c>
      <c r="C22">
        <f>'DGA Book'!A1700</f>
        <v>2</v>
      </c>
      <c r="D22">
        <f>'DGA Book'!B1700</f>
        <v>2</v>
      </c>
      <c r="E22">
        <f>'DGA Book'!C1700</f>
        <v>0</v>
      </c>
      <c r="G22" s="8">
        <f>'DGA Book'!F1700</f>
        <v>89</v>
      </c>
      <c r="H22" s="8"/>
      <c r="I22" s="8" t="e">
        <f>'DGA Book'!H1700</f>
        <v>#DIV/0!</v>
      </c>
      <c r="J22" s="8"/>
      <c r="K22" s="4">
        <f>'DGA Book'!D1603</f>
        <v>140</v>
      </c>
      <c r="L22" s="4"/>
      <c r="M22" s="4">
        <f t="shared" si="0"/>
        <v>13.4</v>
      </c>
      <c r="N22" s="4"/>
      <c r="O22" s="4">
        <v>16.100000000000001</v>
      </c>
      <c r="P22" s="4"/>
      <c r="Q22" s="70">
        <f t="shared" si="2"/>
        <v>-2.7000000000000011</v>
      </c>
      <c r="R22" s="4"/>
      <c r="S22" s="5">
        <f>'DGA Book'!I1700</f>
        <v>-9</v>
      </c>
      <c r="T22" s="4">
        <f>'DGA Book'!J1700</f>
        <v>0</v>
      </c>
      <c r="U22" s="59">
        <f t="shared" si="1"/>
        <v>178</v>
      </c>
      <c r="V22" s="5"/>
      <c r="W22" s="85"/>
      <c r="X22" s="85"/>
      <c r="Y22" s="85"/>
    </row>
    <row r="23" spans="1:25" x14ac:dyDescent="0.2">
      <c r="A23" t="str">
        <f>'DGA Book'!A1701</f>
        <v>Korleski</v>
      </c>
      <c r="B23" s="66">
        <f>'DGA Book'!D1701</f>
        <v>3484549</v>
      </c>
      <c r="C23">
        <f>'DGA Book'!A1800</f>
        <v>29</v>
      </c>
      <c r="D23">
        <f>'DGA Book'!B1800</f>
        <v>26</v>
      </c>
      <c r="E23">
        <f>'DGA Book'!C1800</f>
        <v>23</v>
      </c>
      <c r="G23" s="8">
        <f>'DGA Book'!F1800</f>
        <v>90.15384615384616</v>
      </c>
      <c r="H23" s="8"/>
      <c r="I23" s="8">
        <f>'DGA Book'!H1800</f>
        <v>74.652173913043484</v>
      </c>
      <c r="J23" s="8"/>
      <c r="K23" s="4">
        <f>'DGA Book'!D1703</f>
        <v>140.80000000000001</v>
      </c>
      <c r="L23" s="4"/>
      <c r="M23" s="4">
        <f t="shared" si="0"/>
        <v>13.5</v>
      </c>
      <c r="N23" s="4"/>
      <c r="O23" s="4">
        <v>13.4</v>
      </c>
      <c r="P23" s="4"/>
      <c r="Q23" s="70">
        <f t="shared" si="2"/>
        <v>9.9999999999999645E-2</v>
      </c>
      <c r="R23" s="4"/>
      <c r="S23" s="5">
        <f>'DGA Book'!I1800</f>
        <v>120.35000000000002</v>
      </c>
      <c r="T23" s="4">
        <f>'DGA Book'!J1800</f>
        <v>5</v>
      </c>
      <c r="U23" s="59">
        <f t="shared" si="1"/>
        <v>2344</v>
      </c>
      <c r="V23" s="5"/>
      <c r="W23" s="85"/>
      <c r="X23" s="85"/>
      <c r="Y23" s="85"/>
    </row>
    <row r="24" spans="1:25" x14ac:dyDescent="0.2">
      <c r="A24" t="str">
        <f>'DGA Book'!A1801</f>
        <v>Kukoff</v>
      </c>
      <c r="B24" s="66">
        <f>'DGA Book'!D1801</f>
        <v>6503732</v>
      </c>
      <c r="C24">
        <f>'DGA Book'!A1900</f>
        <v>9</v>
      </c>
      <c r="D24">
        <f>'DGA Book'!B1900</f>
        <v>9</v>
      </c>
      <c r="E24">
        <f>'DGA Book'!C1900</f>
        <v>8</v>
      </c>
      <c r="G24" s="8">
        <f>'DGA Book'!F1900</f>
        <v>81.666666666666671</v>
      </c>
      <c r="H24" s="8"/>
      <c r="I24" s="8">
        <f>'DGA Book'!G1900</f>
        <v>81.111111111111114</v>
      </c>
      <c r="J24" s="8"/>
      <c r="K24" s="4">
        <f>'DGA Book'!D1803</f>
        <v>67.099999999999994</v>
      </c>
      <c r="L24" s="4"/>
      <c r="M24" s="4">
        <f t="shared" si="0"/>
        <v>6.4</v>
      </c>
      <c r="N24" s="4"/>
      <c r="O24" s="4">
        <v>6.4</v>
      </c>
      <c r="P24" s="4"/>
      <c r="Q24" s="70">
        <f t="shared" si="2"/>
        <v>0</v>
      </c>
      <c r="R24" s="4"/>
      <c r="S24" s="5">
        <f>'DGA Book'!I1900</f>
        <v>-0.85000000000000142</v>
      </c>
      <c r="T24" s="4">
        <f>'DGA Book'!J1900</f>
        <v>0</v>
      </c>
      <c r="U24" s="59">
        <f t="shared" si="1"/>
        <v>735</v>
      </c>
      <c r="V24" s="5"/>
      <c r="W24" s="85"/>
      <c r="X24" s="85"/>
      <c r="Y24" s="85"/>
    </row>
    <row r="25" spans="1:25" x14ac:dyDescent="0.2">
      <c r="A25" t="str">
        <f>'DGA Book'!A1901</f>
        <v>Minutello</v>
      </c>
      <c r="B25" s="66">
        <f>'DGA Book'!D1901</f>
        <v>3348645</v>
      </c>
      <c r="C25">
        <f>'DGA Book'!A2000</f>
        <v>66</v>
      </c>
      <c r="D25">
        <f>'DGA Book'!B2000</f>
        <v>65</v>
      </c>
      <c r="E25">
        <f>'DGA Book'!C2000</f>
        <v>55</v>
      </c>
      <c r="G25" s="8">
        <f>'DGA Book'!F2000</f>
        <v>94.292307692307688</v>
      </c>
      <c r="H25" s="8"/>
      <c r="I25" s="8">
        <f>'DGA Book'!H2000</f>
        <v>75.36363636363636</v>
      </c>
      <c r="J25" s="8"/>
      <c r="K25" s="4">
        <f>'DGA Book'!D1903</f>
        <v>134.19999999999999</v>
      </c>
      <c r="L25" s="4"/>
      <c r="M25" s="4">
        <f t="shared" si="0"/>
        <v>12.8</v>
      </c>
      <c r="N25" s="4"/>
      <c r="O25" s="4">
        <v>12.9</v>
      </c>
      <c r="P25" s="4"/>
      <c r="Q25" s="70">
        <f t="shared" si="2"/>
        <v>-9.9999999999999645E-2</v>
      </c>
      <c r="R25" s="4"/>
      <c r="S25" s="5">
        <f>'DGA Book'!I2000</f>
        <v>194.04999999999993</v>
      </c>
      <c r="T25" s="4">
        <f>'DGA Book'!J2000</f>
        <v>3</v>
      </c>
      <c r="U25" s="59">
        <f t="shared" si="1"/>
        <v>6129</v>
      </c>
      <c r="V25" s="5"/>
      <c r="W25" s="85"/>
      <c r="X25" s="85"/>
      <c r="Y25" s="85"/>
    </row>
    <row r="26" spans="1:25" x14ac:dyDescent="0.2">
      <c r="A26" t="str">
        <f>'DGA Book'!A2001</f>
        <v>Musella</v>
      </c>
      <c r="B26" s="66">
        <f>'DGA Book'!D2001</f>
        <v>5792675</v>
      </c>
      <c r="C26">
        <f>'DGA Book'!A2100</f>
        <v>4</v>
      </c>
      <c r="D26">
        <f>'DGA Book'!B2100</f>
        <v>3</v>
      </c>
      <c r="E26">
        <f>'DGA Book'!C2100</f>
        <v>3</v>
      </c>
      <c r="G26" s="8">
        <f>'DGA Book'!F2100</f>
        <v>99.333333333333329</v>
      </c>
      <c r="H26" s="8"/>
      <c r="I26" s="8">
        <f>'DGA Book'!H2100</f>
        <v>84</v>
      </c>
      <c r="J26" s="8"/>
      <c r="K26" s="4">
        <f>'DGA Book'!D2003</f>
        <v>152</v>
      </c>
      <c r="L26" s="4"/>
      <c r="M26" s="4">
        <f t="shared" si="0"/>
        <v>14.5</v>
      </c>
      <c r="N26" s="4"/>
      <c r="O26" s="4">
        <v>14.5</v>
      </c>
      <c r="P26" s="4"/>
      <c r="Q26" s="70">
        <f t="shared" si="2"/>
        <v>0</v>
      </c>
      <c r="R26" s="4"/>
      <c r="S26" s="5">
        <f>'DGA Book'!I2100</f>
        <v>-22.45</v>
      </c>
      <c r="T26" s="4">
        <f>'DGA Book'!J2100</f>
        <v>0</v>
      </c>
      <c r="U26" s="59">
        <f t="shared" si="1"/>
        <v>298</v>
      </c>
      <c r="V26" s="5"/>
      <c r="W26" s="85"/>
      <c r="X26" s="85"/>
      <c r="Y26" s="85"/>
    </row>
    <row r="27" spans="1:25" x14ac:dyDescent="0.2">
      <c r="A27" t="str">
        <f>'DGA Book'!A2101</f>
        <v>Nolan</v>
      </c>
      <c r="B27" s="66">
        <f>'DGA Book'!D2101</f>
        <v>919352</v>
      </c>
      <c r="C27">
        <f>'DGA Book'!A2200</f>
        <v>5</v>
      </c>
      <c r="D27">
        <f>'DGA Book'!B2200</f>
        <v>5</v>
      </c>
      <c r="E27">
        <f>'DGA Book'!C2200</f>
        <v>0</v>
      </c>
      <c r="G27" s="8">
        <f>'DGA Book'!F2200</f>
        <v>98.4</v>
      </c>
      <c r="H27" s="8"/>
      <c r="I27" s="8" t="e">
        <f>'DGA Book'!H2200</f>
        <v>#DIV/0!</v>
      </c>
      <c r="J27" s="8"/>
      <c r="K27" s="4">
        <f>'DGA Book'!D2103</f>
        <v>228</v>
      </c>
      <c r="L27" s="4"/>
      <c r="M27" s="4">
        <f t="shared" si="0"/>
        <v>21.8</v>
      </c>
      <c r="N27" s="4"/>
      <c r="O27" s="4">
        <v>18.3</v>
      </c>
      <c r="P27" s="4"/>
      <c r="Q27" s="70">
        <f t="shared" si="2"/>
        <v>3.5</v>
      </c>
      <c r="R27" s="4"/>
      <c r="S27" s="5">
        <f>'DGA Book'!I2200</f>
        <v>-65.25</v>
      </c>
      <c r="T27" s="4">
        <f>'DGA Book'!J2200</f>
        <v>0</v>
      </c>
      <c r="U27" s="59">
        <f t="shared" si="1"/>
        <v>492</v>
      </c>
      <c r="V27" s="5"/>
      <c r="W27" s="85"/>
      <c r="X27" s="85"/>
      <c r="Y27" s="85"/>
    </row>
    <row r="28" spans="1:25" x14ac:dyDescent="0.2">
      <c r="A28" t="str">
        <f>'DGA Book'!A2201</f>
        <v>Nowark</v>
      </c>
      <c r="B28" s="66">
        <f>'DGA Book'!D2201</f>
        <v>3348649</v>
      </c>
      <c r="C28">
        <f>'DGA Book'!A2300</f>
        <v>26</v>
      </c>
      <c r="D28">
        <f>'DGA Book'!B2300</f>
        <v>23</v>
      </c>
      <c r="E28">
        <f>'DGA Book'!C2300</f>
        <v>23</v>
      </c>
      <c r="G28" s="8">
        <f>'DGA Book'!F2300</f>
        <v>104.04347826086956</v>
      </c>
      <c r="H28" s="8"/>
      <c r="I28" s="8">
        <f>'DGA Book'!H2300</f>
        <v>75.565217391304344</v>
      </c>
      <c r="J28" s="8"/>
      <c r="K28" s="4">
        <f>'DGA Book'!D2203</f>
        <v>246.6</v>
      </c>
      <c r="L28" s="4"/>
      <c r="M28" s="4">
        <f t="shared" si="0"/>
        <v>23.6</v>
      </c>
      <c r="N28" s="4"/>
      <c r="O28" s="4">
        <v>23.6</v>
      </c>
      <c r="P28" s="4"/>
      <c r="Q28" s="70">
        <f t="shared" si="2"/>
        <v>0</v>
      </c>
      <c r="R28" s="4"/>
      <c r="S28" s="5">
        <f>'DGA Book'!I2300</f>
        <v>275.90000000000003</v>
      </c>
      <c r="T28" s="4">
        <f>'DGA Book'!J2300</f>
        <v>12</v>
      </c>
      <c r="U28" s="59">
        <f t="shared" si="1"/>
        <v>2393</v>
      </c>
      <c r="V28" s="5"/>
      <c r="W28" s="85"/>
      <c r="X28" s="85"/>
      <c r="Y28" s="85"/>
    </row>
    <row r="29" spans="1:25" x14ac:dyDescent="0.2">
      <c r="A29" t="str">
        <f>'DGA Book'!A2301</f>
        <v>Perry, D.</v>
      </c>
      <c r="B29" s="66">
        <f>'DGA Book'!D2301</f>
        <v>3348651</v>
      </c>
      <c r="C29">
        <f>'DGA Book'!A2400</f>
        <v>57</v>
      </c>
      <c r="D29">
        <f>'DGA Book'!B2400</f>
        <v>54</v>
      </c>
      <c r="E29">
        <f>'DGA Book'!C2400</f>
        <v>45</v>
      </c>
      <c r="G29" s="8">
        <f>'DGA Book'!F2400</f>
        <v>91.31481481481481</v>
      </c>
      <c r="H29" s="8"/>
      <c r="I29" s="8">
        <f>'DGA Book'!H2400</f>
        <v>75.577777777777783</v>
      </c>
      <c r="J29" s="8"/>
      <c r="K29" s="4">
        <f>'DGA Book'!D2303</f>
        <v>160.9</v>
      </c>
      <c r="L29" s="4"/>
      <c r="M29" s="4">
        <f t="shared" si="0"/>
        <v>15.4</v>
      </c>
      <c r="N29" s="4"/>
      <c r="O29" s="4">
        <v>15.5</v>
      </c>
      <c r="P29" s="4"/>
      <c r="Q29" s="70">
        <f t="shared" si="2"/>
        <v>-9.9999999999999645E-2</v>
      </c>
      <c r="R29" s="4"/>
      <c r="S29" s="5">
        <f>'DGA Book'!I2400</f>
        <v>-54.550000000000011</v>
      </c>
      <c r="T29" s="4">
        <f>'DGA Book'!J2400</f>
        <v>7</v>
      </c>
      <c r="U29" s="59">
        <f t="shared" si="1"/>
        <v>4931</v>
      </c>
      <c r="V29" s="5"/>
      <c r="W29" s="85"/>
      <c r="X29" s="85"/>
      <c r="Y29" s="85"/>
    </row>
    <row r="30" spans="1:25" x14ac:dyDescent="0.2">
      <c r="A30" t="str">
        <f>'DGA Book'!A2401</f>
        <v>Petronchak</v>
      </c>
      <c r="B30" s="66">
        <f>'DGA Book'!D2401</f>
        <v>0</v>
      </c>
      <c r="C30">
        <f>'DGA Book'!A2500</f>
        <v>67</v>
      </c>
      <c r="D30">
        <f>'DGA Book'!B2500</f>
        <v>63</v>
      </c>
      <c r="E30">
        <f>'DGA Book'!C2500</f>
        <v>49</v>
      </c>
      <c r="G30" s="8">
        <f>'DGA Book'!F2500</f>
        <v>82.634920634920633</v>
      </c>
      <c r="H30" s="8"/>
      <c r="I30" s="8">
        <f>'DGA Book'!H2500</f>
        <v>73.91836734693878</v>
      </c>
      <c r="J30" s="8"/>
      <c r="K30" s="4">
        <f>'DGA Book'!D2403</f>
        <v>71.900000000000006</v>
      </c>
      <c r="L30" s="4"/>
      <c r="M30" s="4">
        <f t="shared" si="0"/>
        <v>6.9</v>
      </c>
      <c r="N30" s="4"/>
      <c r="O30" s="4">
        <v>6.5</v>
      </c>
      <c r="P30" s="4"/>
      <c r="Q30" s="70">
        <f t="shared" si="2"/>
        <v>0.40000000000000036</v>
      </c>
      <c r="R30" s="4"/>
      <c r="S30" s="5">
        <f>'DGA Book'!I2500</f>
        <v>579</v>
      </c>
      <c r="T30" s="4">
        <f>'DGA Book'!J2500</f>
        <v>3</v>
      </c>
      <c r="U30" s="59">
        <f t="shared" si="1"/>
        <v>5206</v>
      </c>
      <c r="V30" s="5"/>
      <c r="W30" s="85"/>
      <c r="X30" s="85"/>
      <c r="Y30" s="85"/>
    </row>
    <row r="31" spans="1:25" x14ac:dyDescent="0.2">
      <c r="A31" t="str">
        <f>'DGA Book'!A2501</f>
        <v>Price</v>
      </c>
      <c r="B31" s="66">
        <f>'DGA Book'!D2501</f>
        <v>3701639</v>
      </c>
      <c r="C31">
        <f>'DGA Book'!A2600</f>
        <v>44</v>
      </c>
      <c r="D31">
        <f>'DGA Book'!B2600</f>
        <v>44</v>
      </c>
      <c r="E31">
        <f>'DGA Book'!C2600</f>
        <v>40</v>
      </c>
      <c r="G31" s="8">
        <f>'DGA Book'!F2600</f>
        <v>88.590909090909093</v>
      </c>
      <c r="H31" s="8"/>
      <c r="I31" s="8">
        <f>'DGA Book'!H2600</f>
        <v>74.349999999999994</v>
      </c>
      <c r="J31" s="8"/>
      <c r="K31" s="4">
        <f>'DGA Book'!D2503</f>
        <v>147.30000000000001</v>
      </c>
      <c r="L31" s="4"/>
      <c r="M31" s="4">
        <f t="shared" si="0"/>
        <v>14.1</v>
      </c>
      <c r="N31" s="4"/>
      <c r="O31" s="4">
        <v>13.1</v>
      </c>
      <c r="P31" s="4"/>
      <c r="Q31" s="70">
        <f t="shared" si="2"/>
        <v>1</v>
      </c>
      <c r="R31" s="4"/>
      <c r="S31" s="5">
        <f>'DGA Book'!I2600</f>
        <v>-185.99999999999997</v>
      </c>
      <c r="T31" s="4">
        <f>'DGA Book'!J2600</f>
        <v>4.5</v>
      </c>
      <c r="U31" s="59">
        <f t="shared" si="1"/>
        <v>3898</v>
      </c>
      <c r="V31" s="5"/>
      <c r="W31" s="85"/>
      <c r="X31" s="85"/>
      <c r="Y31" s="85"/>
    </row>
    <row r="32" spans="1:25" x14ac:dyDescent="0.2">
      <c r="A32" t="str">
        <f>'DGA Book'!A2601</f>
        <v>Rapp</v>
      </c>
      <c r="B32" s="66">
        <f>'DGA Book'!D2601</f>
        <v>3348852</v>
      </c>
      <c r="C32">
        <f>'DGA Book'!A2700</f>
        <v>39</v>
      </c>
      <c r="D32">
        <f>'DGA Book'!B2700</f>
        <v>38</v>
      </c>
      <c r="E32">
        <f>'DGA Book'!C2700</f>
        <v>28</v>
      </c>
      <c r="G32" s="8">
        <f>'DGA Book'!F2700</f>
        <v>94.89473684210526</v>
      </c>
      <c r="H32" s="8"/>
      <c r="I32" s="8">
        <f>'DGA Book'!H2700</f>
        <v>76.178571428571431</v>
      </c>
      <c r="J32" s="8"/>
      <c r="K32" s="4">
        <f>'DGA Book'!D2603</f>
        <v>200.9</v>
      </c>
      <c r="L32" s="4"/>
      <c r="M32" s="4">
        <f t="shared" si="0"/>
        <v>19.2</v>
      </c>
      <c r="N32" s="4"/>
      <c r="O32" s="4">
        <v>19.2</v>
      </c>
      <c r="P32" s="4"/>
      <c r="Q32" s="70">
        <f t="shared" si="2"/>
        <v>0</v>
      </c>
      <c r="R32" s="4"/>
      <c r="S32" s="5">
        <f>'DGA Book'!I2700</f>
        <v>26.950000000000003</v>
      </c>
      <c r="T32" s="4">
        <f>'DGA Book'!J2700</f>
        <v>6</v>
      </c>
      <c r="U32" s="59">
        <f t="shared" si="1"/>
        <v>3606</v>
      </c>
      <c r="V32" s="5"/>
      <c r="W32" s="85"/>
      <c r="X32" s="85"/>
      <c r="Y32" s="85"/>
    </row>
    <row r="33" spans="1:25" x14ac:dyDescent="0.2">
      <c r="A33" t="str">
        <f>'DGA Book'!A2701</f>
        <v>Rinaldi</v>
      </c>
      <c r="B33" s="66">
        <f>'DGA Book'!D2701</f>
        <v>5792659</v>
      </c>
      <c r="C33">
        <f>'DGA Book'!A2810</f>
        <v>73</v>
      </c>
      <c r="D33">
        <f>'DGA Book'!B2810</f>
        <v>73</v>
      </c>
      <c r="E33">
        <f>'DGA Book'!C2810</f>
        <v>54</v>
      </c>
      <c r="G33" s="8">
        <f>'DGA Book'!F2810</f>
        <v>85.191780821917803</v>
      </c>
      <c r="H33" s="8"/>
      <c r="I33" s="8">
        <f>'DGA Book'!H2810</f>
        <v>74.944444444444443</v>
      </c>
      <c r="J33" s="8"/>
      <c r="K33" s="4">
        <f>'DGA Book'!D2703</f>
        <v>98</v>
      </c>
      <c r="L33" s="4"/>
      <c r="M33" s="4">
        <f t="shared" si="0"/>
        <v>9.4</v>
      </c>
      <c r="N33" s="4"/>
      <c r="O33" s="4">
        <v>9.1</v>
      </c>
      <c r="P33" s="4"/>
      <c r="Q33" s="70">
        <f t="shared" si="2"/>
        <v>0.30000000000000071</v>
      </c>
      <c r="R33" s="4"/>
      <c r="S33" s="5">
        <f>'DGA Book'!I2810</f>
        <v>-255.70000000000002</v>
      </c>
      <c r="T33" s="4">
        <f>'DGA Book'!J2810</f>
        <v>5.5</v>
      </c>
      <c r="U33" s="59">
        <f t="shared" si="1"/>
        <v>6219</v>
      </c>
      <c r="V33" s="5"/>
      <c r="W33" s="85"/>
      <c r="X33" s="85"/>
      <c r="Y33" s="85"/>
    </row>
    <row r="34" spans="1:25" x14ac:dyDescent="0.2">
      <c r="A34" t="str">
        <f>'DGA Book'!A2811</f>
        <v>Rismanchi</v>
      </c>
      <c r="B34" s="66">
        <f>'DGA Book'!D2811</f>
        <v>5807502</v>
      </c>
      <c r="C34">
        <f>'DGA Book'!A2910</f>
        <v>45</v>
      </c>
      <c r="D34">
        <f>'DGA Book'!B2910</f>
        <v>45</v>
      </c>
      <c r="E34">
        <f>'DGA Book'!C2910</f>
        <v>34</v>
      </c>
      <c r="G34" s="8">
        <f>'DGA Book'!F2910</f>
        <v>95.222222222222229</v>
      </c>
      <c r="H34" s="8"/>
      <c r="I34" s="8">
        <f>'DGA Book'!H2910</f>
        <v>75.088235294117652</v>
      </c>
      <c r="J34" s="8"/>
      <c r="K34" s="4">
        <f>'DGA Book'!D2812</f>
        <v>189</v>
      </c>
      <c r="L34" s="4"/>
      <c r="M34" s="4">
        <f t="shared" si="0"/>
        <v>18.100000000000001</v>
      </c>
      <c r="N34" s="4"/>
      <c r="O34" s="4">
        <v>18.100000000000001</v>
      </c>
      <c r="P34" s="4"/>
      <c r="Q34" s="70">
        <f t="shared" si="2"/>
        <v>0</v>
      </c>
      <c r="R34" s="4"/>
      <c r="S34" s="5">
        <f>'DGA Book'!I2910</f>
        <v>-139.99999999999994</v>
      </c>
      <c r="T34" s="4">
        <f>'DGA Book'!J2910</f>
        <v>7</v>
      </c>
      <c r="U34" s="59">
        <f t="shared" si="1"/>
        <v>4285</v>
      </c>
      <c r="V34" s="5"/>
      <c r="W34" s="85"/>
      <c r="X34" s="85"/>
      <c r="Y34" s="85"/>
    </row>
    <row r="35" spans="1:25" x14ac:dyDescent="0.2">
      <c r="A35" t="str">
        <f>'DGA Book'!A2911</f>
        <v>Rolph</v>
      </c>
      <c r="B35" s="66">
        <f>'DGA Book'!D2911</f>
        <v>5807496</v>
      </c>
      <c r="C35">
        <f>'DGA Book'!A3010</f>
        <v>27</v>
      </c>
      <c r="D35">
        <f>'DGA Book'!B3010</f>
        <v>26</v>
      </c>
      <c r="E35">
        <f>'DGA Book'!C3010</f>
        <v>26</v>
      </c>
      <c r="G35" s="8">
        <f>'DGA Book'!F3010</f>
        <v>96.307692307692307</v>
      </c>
      <c r="H35" s="8"/>
      <c r="I35" s="8">
        <f>'DGA Book'!H3010</f>
        <v>77.115384615384613</v>
      </c>
      <c r="J35" s="8"/>
      <c r="K35" s="4">
        <f>'DGA Book'!D2913</f>
        <v>181.6</v>
      </c>
      <c r="L35" s="4"/>
      <c r="M35" s="4">
        <f t="shared" si="0"/>
        <v>17.399999999999999</v>
      </c>
      <c r="N35" s="4"/>
      <c r="O35" s="4">
        <v>17.399999999999999</v>
      </c>
      <c r="P35" s="4"/>
      <c r="Q35" s="70">
        <f t="shared" si="2"/>
        <v>0</v>
      </c>
      <c r="R35" s="4"/>
      <c r="S35" s="5">
        <f>'DGA Book'!I3010</f>
        <v>109.75</v>
      </c>
      <c r="T35" s="4">
        <f>'DGA Book'!J3010</f>
        <v>3</v>
      </c>
      <c r="U35" s="59">
        <f t="shared" si="1"/>
        <v>2504</v>
      </c>
      <c r="V35" s="5"/>
      <c r="W35" s="85"/>
      <c r="X35" s="85"/>
      <c r="Y35" s="85"/>
    </row>
    <row r="36" spans="1:25" x14ac:dyDescent="0.2">
      <c r="A36" t="str">
        <f>'DGA Book'!A3011</f>
        <v>Rutigliano</v>
      </c>
      <c r="B36" s="66">
        <f>'DGA Book'!D3011</f>
        <v>1</v>
      </c>
      <c r="C36">
        <f>'DGA Book'!A3110</f>
        <v>22</v>
      </c>
      <c r="D36">
        <f>'DGA Book'!B3110</f>
        <v>22</v>
      </c>
      <c r="E36">
        <f>'DGA Book'!C3110</f>
        <v>22</v>
      </c>
      <c r="G36" s="8">
        <f>'DGA Book'!F3110</f>
        <v>103.31818181818181</v>
      </c>
      <c r="H36" s="8"/>
      <c r="I36" s="8">
        <f>'DGA Book'!H3110</f>
        <v>78</v>
      </c>
      <c r="J36" s="8"/>
      <c r="K36" s="4">
        <f>'DGA Book'!D3013</f>
        <v>232.7</v>
      </c>
      <c r="L36" s="4"/>
      <c r="M36" s="4">
        <f t="shared" si="0"/>
        <v>22.3</v>
      </c>
      <c r="N36" s="4"/>
      <c r="O36" s="4">
        <v>22.3</v>
      </c>
      <c r="P36" s="4"/>
      <c r="Q36" s="70">
        <f t="shared" si="2"/>
        <v>0</v>
      </c>
      <c r="R36" s="4"/>
      <c r="S36" s="5">
        <f>'DGA Book'!I3110</f>
        <v>-54.800000000000011</v>
      </c>
      <c r="T36" s="4">
        <f>'DGA Book'!J3110</f>
        <v>4</v>
      </c>
      <c r="U36" s="59">
        <f t="shared" si="1"/>
        <v>2273</v>
      </c>
      <c r="V36" s="5"/>
      <c r="W36" s="85"/>
      <c r="X36" s="85"/>
      <c r="Y36" s="85"/>
    </row>
    <row r="37" spans="1:25" x14ac:dyDescent="0.2">
      <c r="A37" t="str">
        <f>'DGA Book'!A3111</f>
        <v>Schuler</v>
      </c>
      <c r="B37" s="66">
        <f>'DGA Book'!D3111</f>
        <v>5792666</v>
      </c>
      <c r="C37">
        <f>'DGA Book'!A3210</f>
        <v>39</v>
      </c>
      <c r="D37">
        <f>'DGA Book'!B3210</f>
        <v>36</v>
      </c>
      <c r="E37">
        <f>'DGA Book'!C3210</f>
        <v>33</v>
      </c>
      <c r="G37" s="8">
        <f>'DGA Book'!F3210</f>
        <v>84.25</v>
      </c>
      <c r="H37" s="8"/>
      <c r="I37" s="8">
        <f>'DGA Book'!H3210</f>
        <v>72.848484848484844</v>
      </c>
      <c r="J37" s="8"/>
      <c r="K37" s="4">
        <f>'DGA Book'!D3113</f>
        <v>92.3</v>
      </c>
      <c r="L37" s="4"/>
      <c r="M37" s="4">
        <f t="shared" si="0"/>
        <v>8.8000000000000007</v>
      </c>
      <c r="N37" s="4"/>
      <c r="O37" s="4">
        <v>9.1999999999999993</v>
      </c>
      <c r="P37" s="4"/>
      <c r="Q37" s="70">
        <f t="shared" si="2"/>
        <v>-0.39999999999999858</v>
      </c>
      <c r="R37" s="4"/>
      <c r="S37" s="5">
        <f>'DGA Book'!I3210</f>
        <v>208.75000000000006</v>
      </c>
      <c r="T37" s="4">
        <f>'DGA Book'!J3210</f>
        <v>0</v>
      </c>
      <c r="U37" s="59">
        <f t="shared" si="1"/>
        <v>3033</v>
      </c>
      <c r="V37" s="5"/>
      <c r="W37" s="85"/>
      <c r="X37" s="85"/>
      <c r="Y37" s="85"/>
    </row>
    <row r="38" spans="1:25" x14ac:dyDescent="0.2">
      <c r="A38" t="str">
        <f>'DGA Book'!A3211</f>
        <v>Sinclair</v>
      </c>
      <c r="B38" s="66">
        <f>'DGA Book'!D3211</f>
        <v>3348854</v>
      </c>
      <c r="C38">
        <f>'DGA Book'!A3310</f>
        <v>4</v>
      </c>
      <c r="D38">
        <f>'DGA Book'!B3310</f>
        <v>4</v>
      </c>
      <c r="E38">
        <f>'DGA Book'!C3310</f>
        <v>0</v>
      </c>
      <c r="G38" s="8">
        <f>'DGA Book'!F3310</f>
        <v>103.5</v>
      </c>
      <c r="H38" s="8"/>
      <c r="I38" s="8" t="e">
        <f>'DGA Book'!H3310</f>
        <v>#DIV/0!</v>
      </c>
      <c r="J38" s="8"/>
      <c r="K38" s="4">
        <f>'DGA Book'!D3213</f>
        <v>191</v>
      </c>
      <c r="L38" s="4"/>
      <c r="M38" s="4">
        <f t="shared" si="0"/>
        <v>18.3</v>
      </c>
      <c r="N38" s="4"/>
      <c r="O38" s="4">
        <v>17.399999999999999</v>
      </c>
      <c r="P38" s="4"/>
      <c r="Q38" s="70">
        <f t="shared" si="2"/>
        <v>0.90000000000000213</v>
      </c>
      <c r="R38" s="4"/>
      <c r="S38" s="5">
        <f>'DGA Book'!I3310</f>
        <v>-9.6999999999999993</v>
      </c>
      <c r="T38" s="4">
        <f>'DGA Book'!J3310</f>
        <v>0</v>
      </c>
      <c r="U38" s="59">
        <f t="shared" si="1"/>
        <v>414</v>
      </c>
      <c r="V38" s="5"/>
      <c r="W38" s="85"/>
      <c r="X38" s="85"/>
      <c r="Y38" s="85"/>
    </row>
    <row r="39" spans="1:25" x14ac:dyDescent="0.2">
      <c r="A39" t="str">
        <f>'DGA Book'!A3311</f>
        <v>Smith</v>
      </c>
      <c r="B39" s="66">
        <f>'DGA Book'!D3311</f>
        <v>5792663</v>
      </c>
      <c r="C39">
        <f>'DGA Book'!A3410</f>
        <v>18</v>
      </c>
      <c r="D39">
        <f>'DGA Book'!B3410</f>
        <v>18</v>
      </c>
      <c r="E39">
        <f>'DGA Book'!C3410</f>
        <v>16</v>
      </c>
      <c r="G39" s="8">
        <f>'DGA Book'!F3410</f>
        <v>93.5</v>
      </c>
      <c r="H39" s="8"/>
      <c r="I39" s="8">
        <f>'DGA Book'!H3410</f>
        <v>77.6875</v>
      </c>
      <c r="J39" s="8"/>
      <c r="K39" s="4">
        <f>'DGA Book'!D3313</f>
        <v>163</v>
      </c>
      <c r="L39" s="4"/>
      <c r="M39" s="4">
        <f t="shared" si="0"/>
        <v>15.6</v>
      </c>
      <c r="N39" s="4"/>
      <c r="O39" s="4">
        <v>15.2</v>
      </c>
      <c r="P39" s="4"/>
      <c r="Q39" s="70">
        <f t="shared" si="2"/>
        <v>0.40000000000000036</v>
      </c>
      <c r="R39" s="4"/>
      <c r="S39" s="21">
        <f>'DGA Book'!I3410</f>
        <v>-6.0999999999999979</v>
      </c>
      <c r="T39" s="38">
        <f>'DGA Book'!J3410</f>
        <v>0</v>
      </c>
      <c r="U39" s="59">
        <f t="shared" si="1"/>
        <v>1683</v>
      </c>
      <c r="V39" s="5"/>
      <c r="W39" s="85"/>
      <c r="X39" s="85"/>
      <c r="Y39" s="85"/>
    </row>
    <row r="40" spans="1:25" x14ac:dyDescent="0.2">
      <c r="A40" t="str">
        <f>'DGA Book'!A3411</f>
        <v>Smoot</v>
      </c>
      <c r="B40" s="66" t="str">
        <f>'DGA Book'!D3411</f>
        <v>0365609</v>
      </c>
      <c r="C40">
        <f>'DGA Book'!A3510</f>
        <v>20</v>
      </c>
      <c r="D40">
        <f>'DGA Book'!B3510</f>
        <v>20</v>
      </c>
      <c r="E40">
        <f>'DGA Book'!C3510</f>
        <v>13</v>
      </c>
      <c r="G40" s="8">
        <f>'DGA Book'!F3510</f>
        <v>114.63157894736842</v>
      </c>
      <c r="H40" s="8"/>
      <c r="I40" s="8">
        <f>'DGA Book'!H3510</f>
        <v>88.769230769230774</v>
      </c>
      <c r="J40" s="8"/>
      <c r="K40" s="4">
        <f>'DGA Book'!D3413</f>
        <v>266.7</v>
      </c>
      <c r="L40" s="4"/>
      <c r="M40" s="4">
        <f t="shared" ref="M40" si="7">TRUNC(K40*0.096,1)</f>
        <v>25.6</v>
      </c>
      <c r="N40" s="4"/>
      <c r="O40" s="4">
        <v>25.6</v>
      </c>
      <c r="P40" s="4"/>
      <c r="Q40" s="70">
        <f t="shared" si="2"/>
        <v>0</v>
      </c>
      <c r="R40" s="4"/>
      <c r="S40" s="21">
        <f>'DGA Book'!I3510</f>
        <v>-310.8</v>
      </c>
      <c r="T40" s="38">
        <f>'DGA Book'!J3510</f>
        <v>0</v>
      </c>
      <c r="U40" s="59">
        <f t="shared" ref="U40" si="8">D40*G40</f>
        <v>2292.6315789473683</v>
      </c>
      <c r="V40" s="5"/>
      <c r="W40" s="85"/>
      <c r="X40" s="85"/>
      <c r="Y40" s="85"/>
    </row>
    <row r="41" spans="1:25" x14ac:dyDescent="0.2">
      <c r="A41" t="str">
        <f>'DGA Book'!A3511</f>
        <v>Thiry, F.</v>
      </c>
      <c r="B41" s="66">
        <f>'DGA Book'!D3511</f>
        <v>3484544</v>
      </c>
      <c r="C41">
        <f>'DGA Book'!A3610</f>
        <v>31</v>
      </c>
      <c r="D41">
        <f>'DGA Book'!B3610</f>
        <v>30</v>
      </c>
      <c r="E41">
        <f>'DGA Book'!C3610</f>
        <v>29</v>
      </c>
      <c r="G41" s="8">
        <f>'DGA Book'!F3610</f>
        <v>110.43333333333334</v>
      </c>
      <c r="H41" s="8"/>
      <c r="I41" s="8">
        <f>'DGA Book'!H3610</f>
        <v>79.931034482758619</v>
      </c>
      <c r="J41" s="8"/>
      <c r="K41" s="4">
        <f>'DGA Book'!D3513</f>
        <v>293.10000000000002</v>
      </c>
      <c r="L41" s="4"/>
      <c r="M41" s="4">
        <f t="shared" si="0"/>
        <v>28.1</v>
      </c>
      <c r="N41" s="4"/>
      <c r="O41" s="4">
        <v>28.1</v>
      </c>
      <c r="P41" s="4"/>
      <c r="Q41" s="70">
        <f t="shared" si="2"/>
        <v>0</v>
      </c>
      <c r="R41" s="4"/>
      <c r="S41" s="5">
        <f>'DGA Book'!I3610</f>
        <v>88.5</v>
      </c>
      <c r="T41" s="4">
        <f>'DGA Book'!J3610</f>
        <v>0</v>
      </c>
      <c r="U41" s="59">
        <f t="shared" si="1"/>
        <v>3313</v>
      </c>
      <c r="V41" s="5"/>
      <c r="W41" s="85"/>
      <c r="X41" s="85"/>
      <c r="Y41" s="85"/>
    </row>
    <row r="42" spans="1:25" x14ac:dyDescent="0.2">
      <c r="A42" t="str">
        <f>'DGA Book'!A3611</f>
        <v>Thiry, L.</v>
      </c>
      <c r="B42" s="66">
        <f>'DGA Book'!D3611</f>
        <v>3348857</v>
      </c>
      <c r="C42">
        <f>'DGA Book'!A3710</f>
        <v>36</v>
      </c>
      <c r="D42">
        <f>'DGA Book'!B3710</f>
        <v>33</v>
      </c>
      <c r="E42">
        <f>'DGA Book'!C3710</f>
        <v>31</v>
      </c>
      <c r="G42" s="8">
        <f>'DGA Book'!F3710</f>
        <v>101.48484848484848</v>
      </c>
      <c r="H42" s="8"/>
      <c r="I42" s="20">
        <f>'DGA Book'!H3710</f>
        <v>76.741935483870961</v>
      </c>
      <c r="J42" s="8"/>
      <c r="K42" s="4">
        <f>'DGA Book'!D3613</f>
        <v>241.4</v>
      </c>
      <c r="L42" s="4"/>
      <c r="M42" s="4">
        <f t="shared" si="0"/>
        <v>23.1</v>
      </c>
      <c r="N42" s="4"/>
      <c r="O42" s="4">
        <v>23.2</v>
      </c>
      <c r="P42" s="4"/>
      <c r="Q42" s="70">
        <f t="shared" si="2"/>
        <v>-9.9999999999997868E-2</v>
      </c>
      <c r="R42" s="4"/>
      <c r="S42" s="5">
        <f>'DGA Book'!I3710</f>
        <v>-173.14999999999998</v>
      </c>
      <c r="T42" s="4">
        <f>'DGA Book'!J3710</f>
        <v>0</v>
      </c>
      <c r="U42" s="59">
        <f t="shared" si="1"/>
        <v>3349</v>
      </c>
      <c r="V42" s="5"/>
      <c r="W42" s="85"/>
      <c r="X42" s="85"/>
      <c r="Y42" s="85"/>
    </row>
    <row r="43" spans="1:25" x14ac:dyDescent="0.2">
      <c r="A43" t="str">
        <f>'DGA Book'!A3711</f>
        <v>Tucci</v>
      </c>
      <c r="B43" s="66">
        <f>'DGA Book'!D3711</f>
        <v>5807501</v>
      </c>
      <c r="C43">
        <f>'DGA Book'!A3810</f>
        <v>1</v>
      </c>
      <c r="D43">
        <f>'DGA Book'!B3810</f>
        <v>1</v>
      </c>
      <c r="E43">
        <f>'DGA Book'!C3810</f>
        <v>1</v>
      </c>
      <c r="G43" s="8">
        <f>'DGA Book'!F3810</f>
        <v>91</v>
      </c>
      <c r="H43" s="8"/>
      <c r="I43" s="8">
        <f>'DGA Book'!H3810</f>
        <v>80</v>
      </c>
      <c r="J43" s="8"/>
      <c r="K43" s="4">
        <f>'DGA Book'!D3713</f>
        <v>113.6</v>
      </c>
      <c r="L43" s="4"/>
      <c r="M43" s="4">
        <f t="shared" si="0"/>
        <v>10.9</v>
      </c>
      <c r="N43" s="4"/>
      <c r="O43" s="4">
        <v>10.9</v>
      </c>
      <c r="P43" s="4"/>
      <c r="Q43" s="70">
        <f t="shared" si="2"/>
        <v>0</v>
      </c>
      <c r="R43" s="4"/>
      <c r="S43" s="5">
        <f>'DGA Book'!I3810</f>
        <v>-22</v>
      </c>
      <c r="T43" s="4">
        <f>'DGA Book'!J3810</f>
        <v>0</v>
      </c>
      <c r="U43" s="59">
        <f t="shared" si="1"/>
        <v>91</v>
      </c>
      <c r="V43" s="5"/>
      <c r="W43" s="85"/>
      <c r="X43" s="85"/>
      <c r="Y43" s="85"/>
    </row>
    <row r="44" spans="1:25" x14ac:dyDescent="0.2">
      <c r="A44" t="str">
        <f>'DGA Book'!A3811</f>
        <v>Wolters</v>
      </c>
      <c r="B44" s="66">
        <f>'DGA Book'!D3811</f>
        <v>5792661</v>
      </c>
      <c r="C44">
        <f>'DGA Book'!A3910</f>
        <v>11</v>
      </c>
      <c r="D44">
        <f>'DGA Book'!B3910</f>
        <v>8</v>
      </c>
      <c r="E44">
        <f>'DGA Book'!C3910</f>
        <v>8</v>
      </c>
      <c r="G44" s="8">
        <f>'DGA Book'!F3910</f>
        <v>90.875</v>
      </c>
      <c r="H44" s="8"/>
      <c r="I44" s="8">
        <f>'DGA Book'!H3910</f>
        <v>72.125</v>
      </c>
      <c r="J44" s="8"/>
      <c r="K44" s="4">
        <f>'DGA Book'!D3813</f>
        <v>175</v>
      </c>
      <c r="L44" s="4"/>
      <c r="M44" s="4">
        <f t="shared" si="0"/>
        <v>16.8</v>
      </c>
      <c r="N44" s="4"/>
      <c r="O44" s="4">
        <v>16.8</v>
      </c>
      <c r="P44" s="4"/>
      <c r="Q44" s="70">
        <f t="shared" si="2"/>
        <v>0</v>
      </c>
      <c r="R44" s="4"/>
      <c r="S44" s="5">
        <f>'DGA Book'!I3910</f>
        <v>174.70000000000002</v>
      </c>
      <c r="T44" s="4">
        <f>'DGA Book'!J3910</f>
        <v>0</v>
      </c>
      <c r="U44" s="59">
        <f t="shared" si="1"/>
        <v>727</v>
      </c>
      <c r="V44" s="5"/>
      <c r="W44" s="85"/>
      <c r="X44" s="85"/>
      <c r="Y44" s="85"/>
    </row>
    <row r="45" spans="1:25" x14ac:dyDescent="0.2">
      <c r="A45" t="str">
        <f>'DGA Book'!A3911</f>
        <v>Wrobel, T.</v>
      </c>
      <c r="B45" s="66">
        <f>'DGA Book'!D3911</f>
        <v>3348860</v>
      </c>
      <c r="C45">
        <f>'DGA Book'!A4010</f>
        <v>5</v>
      </c>
      <c r="D45">
        <f>'DGA Book'!B4010</f>
        <v>5</v>
      </c>
      <c r="E45">
        <f>'DGA Book'!C4010</f>
        <v>5</v>
      </c>
      <c r="G45" s="8">
        <f>'DGA Book'!F4010</f>
        <v>87.6</v>
      </c>
      <c r="H45" s="8"/>
      <c r="I45" s="8">
        <f>'DGA Book'!H4010</f>
        <v>73.2</v>
      </c>
      <c r="J45" s="8"/>
      <c r="K45" s="4">
        <f>'DGA Book'!D3913</f>
        <v>133.1</v>
      </c>
      <c r="L45" s="4"/>
      <c r="M45" s="4">
        <f t="shared" si="0"/>
        <v>12.7</v>
      </c>
      <c r="N45" s="4"/>
      <c r="O45" s="4">
        <v>12.7</v>
      </c>
      <c r="P45" s="4"/>
      <c r="Q45" s="70">
        <f t="shared" si="2"/>
        <v>0</v>
      </c>
      <c r="R45" s="4"/>
      <c r="S45" s="5">
        <f>'DGA Book'!I4010</f>
        <v>21.599999999999994</v>
      </c>
      <c r="T45" s="4">
        <f>'DGA Book'!J4010</f>
        <v>0</v>
      </c>
      <c r="U45" s="59">
        <f t="shared" si="1"/>
        <v>438</v>
      </c>
      <c r="V45" s="5"/>
      <c r="W45" s="85"/>
      <c r="X45" s="85"/>
      <c r="Y45" s="85"/>
    </row>
    <row r="46" spans="1:25" x14ac:dyDescent="0.2">
      <c r="A46" t="str">
        <f>'DGA Book'!A4011</f>
        <v>Yusko</v>
      </c>
      <c r="B46" s="66">
        <f>'DGA Book'!D4011</f>
        <v>1290625</v>
      </c>
      <c r="C46">
        <f>'DGA Book'!A4110</f>
        <v>14</v>
      </c>
      <c r="D46">
        <f>'DGA Book'!B4110</f>
        <v>14</v>
      </c>
      <c r="E46">
        <f>'DGA Book'!C4110</f>
        <v>14</v>
      </c>
      <c r="G46" s="8">
        <f>'DGA Book'!F4110</f>
        <v>102.28571428571429</v>
      </c>
      <c r="H46" s="8"/>
      <c r="I46" s="8">
        <f>'DGA Book'!H4110</f>
        <v>76.714285714285708</v>
      </c>
      <c r="J46" s="8"/>
      <c r="K46" s="4">
        <f>'DGA Book'!D4013</f>
        <v>242.9</v>
      </c>
      <c r="L46" s="4"/>
      <c r="M46" s="4">
        <f t="shared" ref="M46" si="9">TRUNC(K46*0.096,1)</f>
        <v>23.3</v>
      </c>
      <c r="N46" s="4"/>
      <c r="O46" s="4">
        <v>23.3</v>
      </c>
      <c r="P46" s="4"/>
      <c r="Q46" s="70">
        <f t="shared" si="2"/>
        <v>0</v>
      </c>
      <c r="R46" s="4"/>
      <c r="S46" s="5">
        <f>'DGA Book'!I4110</f>
        <v>-122.04999999999998</v>
      </c>
      <c r="T46" s="4">
        <f>'DGA Book'!J41105</f>
        <v>0</v>
      </c>
      <c r="U46" s="59">
        <f t="shared" ref="U46" si="10">D46*G46</f>
        <v>1432</v>
      </c>
      <c r="V46" s="5"/>
      <c r="W46" s="85"/>
      <c r="X46" s="85"/>
      <c r="Y46" s="85"/>
    </row>
    <row r="48" spans="1:25" x14ac:dyDescent="0.2">
      <c r="A48" t="s">
        <v>100</v>
      </c>
      <c r="C48">
        <f>SUM(C6:C47)</f>
        <v>1099</v>
      </c>
      <c r="D48">
        <f>SUM(D6:D47)</f>
        <v>1052</v>
      </c>
      <c r="E48">
        <f>SUM(E6:E47)</f>
        <v>868</v>
      </c>
      <c r="S48" s="16">
        <f>SUM(S6:S47)</f>
        <v>-57.649999999999835</v>
      </c>
      <c r="T48" s="16">
        <f>SUM(S6:S47)</f>
        <v>-57.649999999999835</v>
      </c>
      <c r="U48" s="60">
        <f>SUM(U6:U47)</f>
        <v>98756.631578947374</v>
      </c>
      <c r="W48" s="16"/>
      <c r="X48" s="16"/>
      <c r="Y48" s="16"/>
    </row>
    <row r="49" spans="4:25" x14ac:dyDescent="0.2">
      <c r="S49" s="16"/>
      <c r="U49" s="13">
        <f>U48/D48</f>
        <v>93.875125075045034</v>
      </c>
    </row>
    <row r="50" spans="4:25" x14ac:dyDescent="0.2">
      <c r="S50" s="16"/>
    </row>
    <row r="51" spans="4:25" x14ac:dyDescent="0.2">
      <c r="K51" t="s">
        <v>20</v>
      </c>
      <c r="S51" s="5">
        <v>0</v>
      </c>
      <c r="T51" s="5">
        <v>0</v>
      </c>
    </row>
    <row r="52" spans="4:25" x14ac:dyDescent="0.2">
      <c r="K52" t="s">
        <v>21</v>
      </c>
      <c r="S52" s="5">
        <v>0</v>
      </c>
      <c r="T52" s="5">
        <v>0</v>
      </c>
      <c r="Y52" s="24"/>
    </row>
    <row r="53" spans="4:25" x14ac:dyDescent="0.2">
      <c r="K53" t="s">
        <v>101</v>
      </c>
      <c r="S53" s="5">
        <v>0</v>
      </c>
      <c r="T53" s="5">
        <v>0</v>
      </c>
    </row>
    <row r="54" spans="4:25" x14ac:dyDescent="0.2">
      <c r="D54" s="2"/>
      <c r="S54" s="5"/>
      <c r="T54" s="5"/>
    </row>
    <row r="55" spans="4:25" x14ac:dyDescent="0.2">
      <c r="K55" t="s">
        <v>102</v>
      </c>
      <c r="S55" s="5">
        <f>+S48-S51-S52-S53</f>
        <v>-57.649999999999835</v>
      </c>
      <c r="T55" s="5">
        <f>T48-T51-T52-T53</f>
        <v>-57.649999999999835</v>
      </c>
    </row>
    <row r="56" spans="4:25" x14ac:dyDescent="0.2">
      <c r="S56" s="5"/>
      <c r="T56" s="5"/>
    </row>
    <row r="57" spans="4:25" x14ac:dyDescent="0.2">
      <c r="S57" s="5"/>
      <c r="T57" s="5"/>
    </row>
    <row r="58" spans="4:25" x14ac:dyDescent="0.2">
      <c r="S58" s="5"/>
      <c r="T58" s="5"/>
    </row>
    <row r="59" spans="4:25" x14ac:dyDescent="0.2">
      <c r="S59" s="5"/>
      <c r="T59" s="5"/>
    </row>
    <row r="60" spans="4:25" x14ac:dyDescent="0.2">
      <c r="S60" s="5"/>
      <c r="T60" s="5"/>
    </row>
    <row r="61" spans="4:25" x14ac:dyDescent="0.2">
      <c r="S61" s="5"/>
      <c r="T61" s="5"/>
    </row>
    <row r="62" spans="4:25" x14ac:dyDescent="0.2">
      <c r="S62" s="5"/>
      <c r="T62" s="5"/>
    </row>
    <row r="63" spans="4:25" x14ac:dyDescent="0.2">
      <c r="S63" s="5"/>
      <c r="T63" s="5"/>
    </row>
    <row r="64" spans="4:25" x14ac:dyDescent="0.2">
      <c r="S64" s="5"/>
      <c r="T64" s="5"/>
    </row>
    <row r="65" spans="1:23" x14ac:dyDescent="0.2">
      <c r="S65" s="5"/>
      <c r="T65" s="5"/>
    </row>
    <row r="67" spans="1:23" x14ac:dyDescent="0.2">
      <c r="A67" s="11" t="s">
        <v>103</v>
      </c>
      <c r="B67" s="11"/>
    </row>
    <row r="69" spans="1:23" x14ac:dyDescent="0.2">
      <c r="A69" t="s">
        <v>104</v>
      </c>
      <c r="B69" s="24" t="s">
        <v>188</v>
      </c>
      <c r="C69" s="24"/>
      <c r="I69" s="22" t="s">
        <v>1323</v>
      </c>
      <c r="M69" s="2"/>
      <c r="T69" s="7">
        <v>156</v>
      </c>
    </row>
    <row r="70" spans="1:23" x14ac:dyDescent="0.2">
      <c r="A70" t="s">
        <v>105</v>
      </c>
      <c r="B70" s="24" t="s">
        <v>1324</v>
      </c>
      <c r="C70" s="24"/>
      <c r="T70" s="7">
        <v>78</v>
      </c>
    </row>
    <row r="71" spans="1:23" x14ac:dyDescent="0.2">
      <c r="A71" t="s">
        <v>106</v>
      </c>
      <c r="B71" s="24" t="s">
        <v>246</v>
      </c>
      <c r="C71" s="24"/>
      <c r="T71" s="7">
        <v>39</v>
      </c>
    </row>
    <row r="72" spans="1:23" x14ac:dyDescent="0.2">
      <c r="A72" t="s">
        <v>106</v>
      </c>
      <c r="B72" s="24" t="s">
        <v>1325</v>
      </c>
      <c r="C72" s="24"/>
      <c r="T72" s="7">
        <v>39</v>
      </c>
      <c r="V72" s="82"/>
      <c r="W72" s="83"/>
    </row>
    <row r="73" spans="1:23" x14ac:dyDescent="0.2">
      <c r="T73" s="82">
        <f>SUM(T69:T72)</f>
        <v>312</v>
      </c>
    </row>
    <row r="74" spans="1:23" x14ac:dyDescent="0.2">
      <c r="A74" s="11" t="s">
        <v>107</v>
      </c>
      <c r="B74" s="11"/>
    </row>
    <row r="76" spans="1:23" x14ac:dyDescent="0.2">
      <c r="A76" t="s">
        <v>104</v>
      </c>
      <c r="B76" s="24" t="s">
        <v>1222</v>
      </c>
      <c r="C76" s="27"/>
      <c r="D76" s="19"/>
      <c r="E76" s="68"/>
      <c r="F76" s="19"/>
      <c r="H76" s="19"/>
      <c r="I76" s="62">
        <v>69</v>
      </c>
      <c r="K76" s="1"/>
      <c r="T76" s="7">
        <v>139</v>
      </c>
    </row>
    <row r="77" spans="1:23" x14ac:dyDescent="0.2">
      <c r="A77" s="24" t="s">
        <v>105</v>
      </c>
      <c r="B77" s="24" t="s">
        <v>1223</v>
      </c>
      <c r="C77" s="27"/>
      <c r="D77" s="19"/>
      <c r="E77" s="68"/>
      <c r="F77" s="19"/>
      <c r="G77" s="24"/>
      <c r="H77" s="19"/>
      <c r="I77" s="61">
        <v>72</v>
      </c>
      <c r="K77" s="1"/>
      <c r="T77" s="7">
        <v>62</v>
      </c>
    </row>
    <row r="78" spans="1:23" x14ac:dyDescent="0.2">
      <c r="A78" s="24" t="s">
        <v>284</v>
      </c>
      <c r="B78" s="24" t="s">
        <v>1224</v>
      </c>
      <c r="C78" s="27"/>
      <c r="D78" s="19"/>
      <c r="E78" s="68"/>
      <c r="F78" s="19"/>
      <c r="G78" s="24"/>
      <c r="H78" s="19"/>
      <c r="I78" s="1">
        <v>76</v>
      </c>
      <c r="K78" s="1"/>
      <c r="T78" s="7">
        <v>36</v>
      </c>
    </row>
    <row r="79" spans="1:23" x14ac:dyDescent="0.2">
      <c r="A79" s="24" t="s">
        <v>285</v>
      </c>
      <c r="B79" s="24" t="s">
        <v>246</v>
      </c>
      <c r="C79" s="28"/>
      <c r="D79" s="19"/>
      <c r="E79" s="68"/>
      <c r="F79" s="19"/>
      <c r="G79" s="24"/>
      <c r="H79" s="19"/>
      <c r="I79" s="1">
        <v>76</v>
      </c>
      <c r="K79" s="1"/>
      <c r="T79" s="7">
        <v>36</v>
      </c>
    </row>
    <row r="80" spans="1:23" x14ac:dyDescent="0.2">
      <c r="A80" s="24" t="s">
        <v>242</v>
      </c>
      <c r="B80" s="24" t="s">
        <v>1225</v>
      </c>
      <c r="C80" s="28"/>
      <c r="D80" s="19"/>
      <c r="E80" s="68"/>
      <c r="F80" s="19"/>
      <c r="G80" s="24"/>
      <c r="H80" s="19"/>
      <c r="I80" s="1">
        <v>77</v>
      </c>
      <c r="K80" s="1"/>
      <c r="T80" s="7">
        <v>19</v>
      </c>
    </row>
    <row r="81" spans="1:21" x14ac:dyDescent="0.2">
      <c r="A81" s="22" t="s">
        <v>210</v>
      </c>
      <c r="B81" s="24" t="s">
        <v>187</v>
      </c>
      <c r="C81" s="27"/>
      <c r="D81" s="19"/>
      <c r="E81" s="68"/>
      <c r="F81" s="19"/>
      <c r="G81" s="24"/>
      <c r="H81" s="19"/>
      <c r="I81" s="1">
        <v>85</v>
      </c>
      <c r="K81" s="1"/>
      <c r="T81" s="7">
        <v>17</v>
      </c>
    </row>
    <row r="82" spans="1:21" x14ac:dyDescent="0.2">
      <c r="A82" s="24" t="s">
        <v>282</v>
      </c>
      <c r="B82" s="24" t="s">
        <v>1226</v>
      </c>
      <c r="D82" s="19"/>
      <c r="E82" s="68"/>
      <c r="F82" s="19"/>
      <c r="G82" s="24"/>
      <c r="H82" s="19"/>
      <c r="I82" s="1">
        <v>86</v>
      </c>
      <c r="K82" s="1"/>
      <c r="T82" s="7">
        <v>15</v>
      </c>
    </row>
    <row r="83" spans="1:21" x14ac:dyDescent="0.2">
      <c r="A83" s="24" t="s">
        <v>283</v>
      </c>
      <c r="B83" s="24" t="s">
        <v>253</v>
      </c>
      <c r="C83" s="27"/>
      <c r="D83" s="19"/>
      <c r="E83" s="68"/>
      <c r="F83" s="19"/>
      <c r="G83" s="24"/>
      <c r="H83" s="19"/>
      <c r="I83" s="62">
        <v>88</v>
      </c>
      <c r="K83" s="1"/>
      <c r="T83" s="7">
        <v>12</v>
      </c>
    </row>
    <row r="84" spans="1:21" x14ac:dyDescent="0.2">
      <c r="A84" s="22"/>
      <c r="B84" s="22"/>
      <c r="C84" s="27"/>
      <c r="D84" s="19"/>
      <c r="E84" s="19"/>
      <c r="F84" s="19"/>
      <c r="G84" s="19"/>
      <c r="H84" s="19"/>
      <c r="T84" s="7">
        <f>SUM(T76:T83)</f>
        <v>336</v>
      </c>
    </row>
    <row r="85" spans="1:21" x14ac:dyDescent="0.2">
      <c r="A85" s="22"/>
      <c r="B85" s="22"/>
      <c r="C85" s="28"/>
      <c r="T85" s="7"/>
    </row>
    <row r="86" spans="1:21" x14ac:dyDescent="0.2">
      <c r="A86" s="11" t="s">
        <v>108</v>
      </c>
      <c r="B86" s="11"/>
    </row>
    <row r="88" spans="1:21" x14ac:dyDescent="0.2">
      <c r="A88" s="2" t="s">
        <v>104</v>
      </c>
      <c r="B88" s="24" t="s">
        <v>1341</v>
      </c>
      <c r="C88" s="24"/>
      <c r="G88" s="2"/>
      <c r="I88" s="22" t="s">
        <v>1343</v>
      </c>
      <c r="K88" s="43"/>
      <c r="M88" s="2"/>
      <c r="T88" s="7">
        <v>200</v>
      </c>
      <c r="U88" t="s">
        <v>124</v>
      </c>
    </row>
    <row r="89" spans="1:21" x14ac:dyDescent="0.2">
      <c r="A89" s="2" t="s">
        <v>105</v>
      </c>
      <c r="B89" s="24" t="s">
        <v>1342</v>
      </c>
      <c r="C89" s="24"/>
      <c r="T89" s="7">
        <v>120</v>
      </c>
      <c r="U89" t="s">
        <v>124</v>
      </c>
    </row>
    <row r="90" spans="1:21" x14ac:dyDescent="0.2">
      <c r="A90" t="s">
        <v>106</v>
      </c>
      <c r="B90" s="24" t="s">
        <v>1209</v>
      </c>
      <c r="C90" s="24"/>
      <c r="T90" s="7">
        <v>50</v>
      </c>
      <c r="U90" t="s">
        <v>124</v>
      </c>
    </row>
    <row r="91" spans="1:21" x14ac:dyDescent="0.2">
      <c r="A91" t="s">
        <v>106</v>
      </c>
      <c r="B91" s="24" t="s">
        <v>1165</v>
      </c>
      <c r="C91" s="24"/>
      <c r="T91" s="7">
        <v>50</v>
      </c>
      <c r="U91" t="s">
        <v>124</v>
      </c>
    </row>
    <row r="92" spans="1:21" x14ac:dyDescent="0.2">
      <c r="T92" s="82">
        <f>SUM(T88:T91)</f>
        <v>420</v>
      </c>
    </row>
    <row r="93" spans="1:21" x14ac:dyDescent="0.2">
      <c r="C93" s="24"/>
    </row>
    <row r="766" spans="1:17" x14ac:dyDescent="0.2">
      <c r="A766">
        <v>6</v>
      </c>
      <c r="B766">
        <v>5</v>
      </c>
      <c r="C766">
        <v>5</v>
      </c>
      <c r="D766" s="2" t="s">
        <v>651</v>
      </c>
      <c r="E766" t="s">
        <v>23</v>
      </c>
      <c r="F766">
        <v>101</v>
      </c>
      <c r="G766">
        <v>99</v>
      </c>
      <c r="H766">
        <v>77</v>
      </c>
      <c r="I766">
        <v>-22</v>
      </c>
      <c r="L766">
        <v>101</v>
      </c>
      <c r="M766">
        <v>99</v>
      </c>
      <c r="N766">
        <v>68.900000000000006</v>
      </c>
      <c r="Q766">
        <v>120</v>
      </c>
    </row>
    <row r="837" spans="18:18" x14ac:dyDescent="0.2">
      <c r="R837" s="11"/>
    </row>
    <row r="979" spans="1:17" x14ac:dyDescent="0.2">
      <c r="A979">
        <v>19</v>
      </c>
      <c r="B979">
        <v>18</v>
      </c>
      <c r="C979">
        <v>14</v>
      </c>
      <c r="D979" s="2" t="s">
        <v>651</v>
      </c>
      <c r="E979" t="s">
        <v>23</v>
      </c>
      <c r="F979">
        <v>81</v>
      </c>
      <c r="G979">
        <v>81</v>
      </c>
      <c r="H979">
        <v>72</v>
      </c>
      <c r="I979">
        <v>-6.5</v>
      </c>
      <c r="L979">
        <v>81</v>
      </c>
      <c r="M979">
        <v>81</v>
      </c>
      <c r="N979">
        <v>68.900000000000006</v>
      </c>
      <c r="Q979">
        <v>120</v>
      </c>
    </row>
    <row r="1089" spans="1:17" x14ac:dyDescent="0.2">
      <c r="C1089">
        <v>26</v>
      </c>
    </row>
    <row r="1090" spans="1:17" x14ac:dyDescent="0.2">
      <c r="A1090">
        <v>30</v>
      </c>
      <c r="B1090">
        <v>30</v>
      </c>
      <c r="C1090">
        <v>27</v>
      </c>
      <c r="D1090" s="2" t="s">
        <v>651</v>
      </c>
      <c r="E1090" t="s">
        <v>23</v>
      </c>
      <c r="F1090">
        <v>112</v>
      </c>
      <c r="G1090">
        <v>111</v>
      </c>
      <c r="H1090">
        <v>82</v>
      </c>
      <c r="I1090">
        <v>-23</v>
      </c>
      <c r="L1090">
        <v>112</v>
      </c>
      <c r="M1090">
        <v>111</v>
      </c>
      <c r="N1090">
        <v>68.900000000000006</v>
      </c>
      <c r="Q1090">
        <v>118</v>
      </c>
    </row>
    <row r="1188" spans="1:17" x14ac:dyDescent="0.2">
      <c r="A1188">
        <v>29</v>
      </c>
      <c r="B1188">
        <v>29</v>
      </c>
      <c r="C1188">
        <v>19</v>
      </c>
      <c r="D1188" s="2" t="s">
        <v>651</v>
      </c>
      <c r="E1188" t="s">
        <v>23</v>
      </c>
      <c r="F1188">
        <v>88</v>
      </c>
      <c r="G1188">
        <v>88</v>
      </c>
      <c r="H1188">
        <v>72</v>
      </c>
      <c r="I1188">
        <v>-5.95</v>
      </c>
      <c r="L1188">
        <v>88</v>
      </c>
      <c r="M1188">
        <v>88</v>
      </c>
      <c r="N1188">
        <v>68.900000000000006</v>
      </c>
      <c r="Q1188">
        <v>120</v>
      </c>
    </row>
    <row r="1472" spans="1:17" x14ac:dyDescent="0.2">
      <c r="A1472">
        <v>12</v>
      </c>
      <c r="B1472">
        <v>12</v>
      </c>
      <c r="C1472">
        <v>12</v>
      </c>
      <c r="D1472" s="2" t="s">
        <v>651</v>
      </c>
      <c r="E1472" t="s">
        <v>23</v>
      </c>
      <c r="F1472">
        <v>88</v>
      </c>
      <c r="G1472">
        <v>88</v>
      </c>
      <c r="H1472">
        <v>72</v>
      </c>
      <c r="I1472">
        <v>-8.5</v>
      </c>
      <c r="L1472">
        <v>88</v>
      </c>
      <c r="M1472">
        <v>88</v>
      </c>
      <c r="N1472">
        <v>68.900000000000006</v>
      </c>
      <c r="Q1472">
        <v>120</v>
      </c>
    </row>
    <row r="1578" spans="1:17" x14ac:dyDescent="0.2">
      <c r="A1578">
        <v>18</v>
      </c>
      <c r="B1578">
        <v>18</v>
      </c>
      <c r="D1578" s="2" t="s">
        <v>651</v>
      </c>
      <c r="E1578" t="s">
        <v>23</v>
      </c>
      <c r="F1578">
        <v>90</v>
      </c>
      <c r="G1578">
        <v>89</v>
      </c>
      <c r="I1578">
        <v>-16.45</v>
      </c>
      <c r="L1578">
        <v>90</v>
      </c>
      <c r="M1578">
        <v>89</v>
      </c>
      <c r="N1578">
        <v>68.900000000000006</v>
      </c>
      <c r="Q1578">
        <v>120</v>
      </c>
    </row>
    <row r="1687" spans="1:9" x14ac:dyDescent="0.2">
      <c r="A1687">
        <v>27</v>
      </c>
      <c r="D1687" s="2" t="s">
        <v>651</v>
      </c>
      <c r="E1687" t="s">
        <v>23</v>
      </c>
      <c r="F1687" t="s">
        <v>605</v>
      </c>
      <c r="I1687">
        <v>-23</v>
      </c>
    </row>
    <row r="1807" spans="1:17" x14ac:dyDescent="0.2">
      <c r="A1807">
        <v>47</v>
      </c>
      <c r="B1807">
        <v>47</v>
      </c>
      <c r="C1807">
        <v>40</v>
      </c>
      <c r="D1807" s="2" t="s">
        <v>651</v>
      </c>
      <c r="E1807" t="s">
        <v>23</v>
      </c>
      <c r="F1807">
        <v>86</v>
      </c>
      <c r="G1807">
        <v>86</v>
      </c>
      <c r="H1807">
        <v>72</v>
      </c>
      <c r="I1807">
        <v>-5.95</v>
      </c>
      <c r="L1807">
        <v>86</v>
      </c>
      <c r="M1807">
        <v>86</v>
      </c>
      <c r="N1807">
        <v>68.900000000000006</v>
      </c>
      <c r="Q1807">
        <v>120</v>
      </c>
    </row>
    <row r="2331" spans="1:17" x14ac:dyDescent="0.2">
      <c r="A2331">
        <v>47</v>
      </c>
      <c r="B2331">
        <v>47</v>
      </c>
      <c r="C2331">
        <v>41</v>
      </c>
      <c r="D2331" s="2" t="s">
        <v>651</v>
      </c>
      <c r="E2331" t="s">
        <v>23</v>
      </c>
      <c r="F2331">
        <v>81</v>
      </c>
      <c r="G2331">
        <v>80</v>
      </c>
      <c r="H2331">
        <v>73</v>
      </c>
      <c r="I2331">
        <v>-18</v>
      </c>
      <c r="L2331">
        <v>81</v>
      </c>
      <c r="M2331">
        <v>80</v>
      </c>
      <c r="N2331">
        <v>68.900000000000006</v>
      </c>
      <c r="Q2331">
        <v>120</v>
      </c>
    </row>
    <row r="2680" spans="1:17" x14ac:dyDescent="0.2">
      <c r="A2680">
        <v>49</v>
      </c>
      <c r="B2680">
        <v>48</v>
      </c>
      <c r="C2680">
        <v>30</v>
      </c>
      <c r="D2680" s="2" t="s">
        <v>651</v>
      </c>
      <c r="E2680" t="s">
        <v>23</v>
      </c>
      <c r="F2680">
        <v>85</v>
      </c>
      <c r="G2680">
        <v>83</v>
      </c>
      <c r="H2680">
        <v>76</v>
      </c>
      <c r="I2680">
        <v>-5</v>
      </c>
      <c r="L2680">
        <v>85</v>
      </c>
      <c r="M2680">
        <v>83</v>
      </c>
      <c r="N2680">
        <v>68.900000000000006</v>
      </c>
      <c r="Q2680">
        <v>120</v>
      </c>
    </row>
    <row r="2858" spans="1:17" x14ac:dyDescent="0.2">
      <c r="A2858">
        <v>18</v>
      </c>
      <c r="B2858">
        <v>18</v>
      </c>
      <c r="C2858">
        <v>18</v>
      </c>
      <c r="D2858" s="2" t="s">
        <v>651</v>
      </c>
      <c r="E2858" t="s">
        <v>23</v>
      </c>
      <c r="F2858">
        <v>93</v>
      </c>
      <c r="G2858">
        <v>93</v>
      </c>
      <c r="H2858">
        <v>68</v>
      </c>
      <c r="I2858">
        <v>24</v>
      </c>
      <c r="L2858">
        <v>93</v>
      </c>
      <c r="M2858">
        <v>93</v>
      </c>
      <c r="N2858">
        <v>68.900000000000006</v>
      </c>
      <c r="Q2858">
        <v>120</v>
      </c>
    </row>
    <row r="2976" spans="1:17" x14ac:dyDescent="0.2">
      <c r="A2976">
        <v>36</v>
      </c>
      <c r="B2976">
        <v>36</v>
      </c>
      <c r="C2976">
        <v>26</v>
      </c>
      <c r="D2976" s="2" t="s">
        <v>651</v>
      </c>
      <c r="E2976" t="s">
        <v>23</v>
      </c>
      <c r="F2976">
        <v>82</v>
      </c>
      <c r="G2976">
        <v>82</v>
      </c>
      <c r="H2976">
        <v>72</v>
      </c>
      <c r="I2976">
        <v>2.2999999999999998</v>
      </c>
      <c r="L2976">
        <v>82</v>
      </c>
      <c r="M2976">
        <v>82</v>
      </c>
      <c r="N2976">
        <v>68.900000000000006</v>
      </c>
      <c r="Q2976">
        <v>120</v>
      </c>
    </row>
    <row r="3151" spans="1:17" x14ac:dyDescent="0.2">
      <c r="A3151">
        <v>11</v>
      </c>
      <c r="B3151">
        <v>11</v>
      </c>
      <c r="C3151">
        <v>11</v>
      </c>
      <c r="D3151" s="2" t="s">
        <v>651</v>
      </c>
      <c r="E3151" t="s">
        <v>23</v>
      </c>
      <c r="F3151">
        <v>83</v>
      </c>
      <c r="G3151">
        <v>82</v>
      </c>
      <c r="H3151">
        <v>66</v>
      </c>
      <c r="I3151">
        <v>108.3</v>
      </c>
      <c r="J3151" s="4">
        <v>4</v>
      </c>
      <c r="K3151" t="s">
        <v>104</v>
      </c>
      <c r="L3151">
        <v>83</v>
      </c>
      <c r="M3151">
        <v>82</v>
      </c>
      <c r="N3151">
        <v>68.900000000000006</v>
      </c>
      <c r="Q3151">
        <v>120</v>
      </c>
    </row>
    <row r="3548" spans="1:17" x14ac:dyDescent="0.2">
      <c r="A3548">
        <v>8</v>
      </c>
      <c r="B3548">
        <v>8</v>
      </c>
      <c r="C3548">
        <v>8</v>
      </c>
      <c r="D3548" s="2" t="s">
        <v>651</v>
      </c>
      <c r="E3548" t="s">
        <v>23</v>
      </c>
      <c r="F3548">
        <v>85</v>
      </c>
      <c r="G3548">
        <v>82</v>
      </c>
      <c r="H3548">
        <v>71</v>
      </c>
      <c r="I3548">
        <v>24.25</v>
      </c>
      <c r="L3548">
        <v>85</v>
      </c>
      <c r="M3548">
        <v>82</v>
      </c>
      <c r="N3548">
        <v>68.900000000000006</v>
      </c>
      <c r="Q3548">
        <v>120</v>
      </c>
    </row>
    <row r="3680" spans="1:17" x14ac:dyDescent="0.2">
      <c r="A3680">
        <v>40</v>
      </c>
      <c r="B3680">
        <v>40</v>
      </c>
      <c r="C3680">
        <v>32</v>
      </c>
      <c r="D3680" s="2" t="s">
        <v>651</v>
      </c>
      <c r="E3680" t="s">
        <v>23</v>
      </c>
      <c r="F3680">
        <v>95</v>
      </c>
      <c r="G3680">
        <v>94</v>
      </c>
      <c r="H3680">
        <v>76</v>
      </c>
      <c r="I3680">
        <v>-17.45</v>
      </c>
      <c r="L3680">
        <v>95</v>
      </c>
      <c r="M3680">
        <v>94</v>
      </c>
      <c r="N3680">
        <v>68.900000000000006</v>
      </c>
      <c r="Q3680">
        <v>120</v>
      </c>
    </row>
    <row r="3761" spans="1:17" x14ac:dyDescent="0.2">
      <c r="A3761">
        <v>13</v>
      </c>
      <c r="B3761">
        <v>13</v>
      </c>
      <c r="C3761">
        <v>13</v>
      </c>
      <c r="D3761" s="2" t="s">
        <v>651</v>
      </c>
      <c r="E3761" t="s">
        <v>23</v>
      </c>
      <c r="F3761">
        <v>90</v>
      </c>
      <c r="G3761">
        <v>87</v>
      </c>
      <c r="H3761">
        <v>74</v>
      </c>
      <c r="I3761">
        <v>-1.45</v>
      </c>
      <c r="L3761">
        <v>90</v>
      </c>
      <c r="M3761">
        <v>87</v>
      </c>
      <c r="N3761">
        <v>68.900000000000006</v>
      </c>
      <c r="Q3761">
        <v>120</v>
      </c>
    </row>
    <row r="3872" spans="1:17" x14ac:dyDescent="0.2">
      <c r="A3872">
        <v>28</v>
      </c>
      <c r="B3872">
        <v>27</v>
      </c>
      <c r="C3872">
        <v>16</v>
      </c>
      <c r="D3872" s="2" t="s">
        <v>651</v>
      </c>
      <c r="E3872" t="s">
        <v>23</v>
      </c>
      <c r="F3872">
        <v>87</v>
      </c>
      <c r="G3872">
        <v>87</v>
      </c>
      <c r="H3872">
        <v>76</v>
      </c>
      <c r="I3872">
        <v>-20</v>
      </c>
      <c r="L3872">
        <v>87</v>
      </c>
      <c r="M3872">
        <v>87</v>
      </c>
      <c r="N3872">
        <v>68.900000000000006</v>
      </c>
      <c r="Q3872">
        <v>120</v>
      </c>
    </row>
  </sheetData>
  <sortState ref="B74:M80">
    <sortCondition ref="M74:M80"/>
  </sortState>
  <phoneticPr fontId="0" type="noConversion"/>
  <printOptions gridLines="1" gridLinesSet="0"/>
  <pageMargins left="0.75" right="0.75" top="1" bottom="1" header="0.5" footer="0.5"/>
  <pageSetup scale="7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872"/>
  <sheetViews>
    <sheetView workbookViewId="0">
      <pane xSplit="1" ySplit="1" topLeftCell="B111" activePane="bottomRight" state="frozen"/>
      <selection pane="topRight"/>
      <selection pane="bottomLeft"/>
      <selection pane="bottomRight" activeCell="A129" sqref="A129"/>
    </sheetView>
  </sheetViews>
  <sheetFormatPr defaultRowHeight="12.75" x14ac:dyDescent="0.2"/>
  <cols>
    <col min="1" max="1" width="10.140625" bestFit="1" customWidth="1"/>
    <col min="2" max="5" width="9.140625" style="1"/>
    <col min="6" max="6" width="12.28515625" style="1" customWidth="1"/>
    <col min="7" max="7" width="2.5703125" style="1" customWidth="1"/>
    <col min="8" max="8" width="9.85546875" style="1" customWidth="1"/>
    <col min="9" max="9" width="10.140625" style="1" customWidth="1"/>
    <col min="10" max="10" width="9.7109375" style="1" customWidth="1"/>
    <col min="11" max="26" width="10.85546875" style="1" customWidth="1"/>
    <col min="27" max="28" width="9.140625" style="1"/>
    <col min="29" max="30" width="10.7109375" style="1" customWidth="1"/>
    <col min="31" max="32" width="10.85546875" style="1" customWidth="1"/>
    <col min="33" max="37" width="9.140625" style="1"/>
    <col min="38" max="38" width="10.28515625" style="1" customWidth="1"/>
    <col min="39" max="47" width="9.140625" style="1"/>
    <col min="48" max="48" width="11" style="1" customWidth="1"/>
    <col min="49" max="51" width="9.140625" style="1"/>
    <col min="52" max="52" width="10.140625" style="1" customWidth="1"/>
    <col min="53" max="56" width="9.140625" style="1"/>
    <col min="57" max="57" width="10.140625" style="1" customWidth="1"/>
    <col min="58" max="65" width="9.140625" style="1"/>
    <col min="66" max="66" width="9.85546875" style="1" customWidth="1"/>
    <col min="67" max="69" width="9.140625" style="1"/>
    <col min="70" max="70" width="9.5703125" style="1" customWidth="1"/>
    <col min="71" max="91" width="9.140625" style="1"/>
    <col min="92" max="93" width="12.140625" customWidth="1"/>
    <col min="100" max="101" width="10.5703125" customWidth="1"/>
  </cols>
  <sheetData>
    <row r="1" spans="1:102" ht="41.25" customHeight="1" x14ac:dyDescent="0.2">
      <c r="B1" s="73" t="s">
        <v>23</v>
      </c>
      <c r="C1" s="73" t="s">
        <v>130</v>
      </c>
      <c r="D1" s="73" t="s">
        <v>25</v>
      </c>
      <c r="E1" s="73" t="s">
        <v>24</v>
      </c>
      <c r="F1" s="73" t="s">
        <v>26</v>
      </c>
      <c r="G1" s="73"/>
      <c r="H1" s="73" t="s">
        <v>484</v>
      </c>
      <c r="I1" s="73" t="s">
        <v>549</v>
      </c>
      <c r="J1" s="73" t="s">
        <v>1189</v>
      </c>
      <c r="K1" s="73" t="s">
        <v>449</v>
      </c>
      <c r="L1" s="73" t="s">
        <v>279</v>
      </c>
      <c r="M1" s="75" t="s">
        <v>601</v>
      </c>
      <c r="N1" s="73" t="s">
        <v>586</v>
      </c>
      <c r="O1" s="73" t="s">
        <v>608</v>
      </c>
      <c r="P1" s="73" t="s">
        <v>936</v>
      </c>
      <c r="Q1" s="73" t="s">
        <v>555</v>
      </c>
      <c r="R1" s="73" t="s">
        <v>529</v>
      </c>
      <c r="S1" s="73" t="s">
        <v>531</v>
      </c>
      <c r="T1" s="73" t="s">
        <v>532</v>
      </c>
      <c r="U1" s="73" t="s">
        <v>677</v>
      </c>
      <c r="V1" s="73" t="s">
        <v>672</v>
      </c>
      <c r="W1" s="73" t="s">
        <v>759</v>
      </c>
      <c r="X1" s="73" t="s">
        <v>537</v>
      </c>
      <c r="Y1" s="73" t="s">
        <v>944</v>
      </c>
      <c r="Z1" s="73" t="s">
        <v>255</v>
      </c>
      <c r="AA1" s="73" t="s">
        <v>371</v>
      </c>
      <c r="AB1" s="73" t="s">
        <v>541</v>
      </c>
      <c r="AC1" s="73" t="s">
        <v>407</v>
      </c>
      <c r="AD1" s="75" t="s">
        <v>692</v>
      </c>
      <c r="AE1" s="73" t="s">
        <v>470</v>
      </c>
      <c r="AF1" s="73" t="s">
        <v>519</v>
      </c>
      <c r="AG1" s="73" t="s">
        <v>435</v>
      </c>
      <c r="AH1" s="73" t="s">
        <v>565</v>
      </c>
      <c r="AI1" s="75" t="s">
        <v>1248</v>
      </c>
      <c r="AJ1" s="73" t="s">
        <v>461</v>
      </c>
      <c r="AK1" s="73" t="s">
        <v>534</v>
      </c>
      <c r="AL1" s="73" t="s">
        <v>632</v>
      </c>
      <c r="AM1" s="73" t="s">
        <v>365</v>
      </c>
      <c r="AN1" s="73" t="s">
        <v>728</v>
      </c>
      <c r="AO1" s="73" t="s">
        <v>457</v>
      </c>
      <c r="AP1" s="73" t="s">
        <v>588</v>
      </c>
      <c r="AQ1" s="73" t="s">
        <v>553</v>
      </c>
      <c r="AR1" s="73" t="s">
        <v>123</v>
      </c>
      <c r="AS1" s="73" t="s">
        <v>623</v>
      </c>
      <c r="AT1" s="73" t="s">
        <v>1098</v>
      </c>
      <c r="AU1" s="73" t="s">
        <v>943</v>
      </c>
      <c r="AV1" s="73" t="s">
        <v>679</v>
      </c>
      <c r="AW1" s="75" t="s">
        <v>510</v>
      </c>
      <c r="AX1" s="75" t="s">
        <v>511</v>
      </c>
      <c r="AY1" s="75" t="s">
        <v>518</v>
      </c>
      <c r="AZ1" s="75" t="s">
        <v>634</v>
      </c>
      <c r="BA1" s="73" t="s">
        <v>30</v>
      </c>
      <c r="BB1" s="73" t="s">
        <v>96</v>
      </c>
      <c r="BC1" s="73" t="s">
        <v>576</v>
      </c>
      <c r="BD1" s="73" t="s">
        <v>630</v>
      </c>
      <c r="BE1" s="73" t="s">
        <v>97</v>
      </c>
      <c r="BF1" s="73" t="s">
        <v>584</v>
      </c>
      <c r="BG1" s="73" t="s">
        <v>521</v>
      </c>
      <c r="BH1" s="73" t="s">
        <v>577</v>
      </c>
      <c r="BI1" s="73" t="s">
        <v>616</v>
      </c>
      <c r="BJ1" s="73" t="s">
        <v>1260</v>
      </c>
      <c r="BK1" s="73" t="s">
        <v>486</v>
      </c>
      <c r="BL1" s="73" t="s">
        <v>550</v>
      </c>
      <c r="BM1" s="73" t="s">
        <v>621</v>
      </c>
      <c r="BN1" s="73" t="s">
        <v>945</v>
      </c>
      <c r="BO1" s="73" t="s">
        <v>560</v>
      </c>
      <c r="BP1" s="73" t="s">
        <v>520</v>
      </c>
      <c r="BQ1" s="73" t="s">
        <v>1230</v>
      </c>
      <c r="BR1" s="73" t="s">
        <v>1384</v>
      </c>
      <c r="BS1" s="73" t="s">
        <v>99</v>
      </c>
      <c r="BT1" s="73" t="s">
        <v>827</v>
      </c>
      <c r="BU1" s="73" t="s">
        <v>254</v>
      </c>
      <c r="BV1" s="73" t="s">
        <v>454</v>
      </c>
      <c r="BW1" s="73" t="s">
        <v>485</v>
      </c>
      <c r="BX1" s="73" t="s">
        <v>540</v>
      </c>
      <c r="BY1" s="73" t="s">
        <v>436</v>
      </c>
      <c r="BZ1" s="73" t="s">
        <v>536</v>
      </c>
      <c r="CA1" s="73" t="s">
        <v>1399</v>
      </c>
      <c r="CB1" s="73" t="s">
        <v>653</v>
      </c>
      <c r="CC1" s="73" t="s">
        <v>548</v>
      </c>
      <c r="CD1" s="73" t="s">
        <v>561</v>
      </c>
      <c r="CE1" s="73" t="s">
        <v>1153</v>
      </c>
      <c r="CF1" s="73" t="s">
        <v>430</v>
      </c>
      <c r="CG1" s="73" t="s">
        <v>578</v>
      </c>
      <c r="CH1" s="73" t="s">
        <v>628</v>
      </c>
      <c r="CI1" s="73" t="s">
        <v>626</v>
      </c>
      <c r="CJ1" s="73" t="s">
        <v>627</v>
      </c>
      <c r="CK1" s="73" t="s">
        <v>985</v>
      </c>
      <c r="CL1" s="73" t="s">
        <v>538</v>
      </c>
      <c r="CM1" s="73" t="s">
        <v>129</v>
      </c>
      <c r="CN1" s="73" t="s">
        <v>437</v>
      </c>
      <c r="CO1" s="73" t="s">
        <v>539</v>
      </c>
      <c r="CP1" s="73" t="s">
        <v>440</v>
      </c>
      <c r="CQ1" s="73" t="s">
        <v>119</v>
      </c>
      <c r="CR1" s="73" t="s">
        <v>579</v>
      </c>
      <c r="CS1" s="73" t="s">
        <v>724</v>
      </c>
      <c r="CT1" s="75" t="s">
        <v>732</v>
      </c>
      <c r="CU1" s="75" t="s">
        <v>694</v>
      </c>
      <c r="CV1" s="73" t="s">
        <v>554</v>
      </c>
      <c r="CW1" s="73" t="s">
        <v>1415</v>
      </c>
      <c r="CX1" s="73" t="s">
        <v>587</v>
      </c>
    </row>
    <row r="2" spans="1:102" x14ac:dyDescent="0.2">
      <c r="A2" s="31" t="s">
        <v>695</v>
      </c>
      <c r="CC2" s="61" t="s">
        <v>547</v>
      </c>
      <c r="CN2" s="1"/>
      <c r="CO2" s="1"/>
      <c r="CP2" s="1"/>
    </row>
    <row r="3" spans="1:102" x14ac:dyDescent="0.2">
      <c r="A3" s="22" t="s">
        <v>691</v>
      </c>
      <c r="AD3" s="61" t="s">
        <v>547</v>
      </c>
      <c r="CN3" s="1"/>
      <c r="CO3" s="1"/>
      <c r="CP3" s="1"/>
    </row>
    <row r="4" spans="1:102" x14ac:dyDescent="0.2">
      <c r="A4" s="22" t="s">
        <v>693</v>
      </c>
      <c r="CN4" s="1"/>
      <c r="CO4" s="1"/>
      <c r="CP4" s="1"/>
      <c r="CU4" s="24" t="s">
        <v>547</v>
      </c>
    </row>
    <row r="5" spans="1:102" x14ac:dyDescent="0.2">
      <c r="A5" s="22" t="s">
        <v>693</v>
      </c>
      <c r="E5" s="61" t="s">
        <v>547</v>
      </c>
      <c r="CN5" s="1"/>
      <c r="CO5" s="1"/>
      <c r="CP5" s="1"/>
    </row>
    <row r="6" spans="1:102" x14ac:dyDescent="0.2">
      <c r="A6" s="22" t="s">
        <v>696</v>
      </c>
      <c r="AG6" s="1" t="s">
        <v>547</v>
      </c>
      <c r="CN6" s="1"/>
      <c r="CO6" s="1"/>
      <c r="CP6" s="1"/>
    </row>
    <row r="7" spans="1:102" x14ac:dyDescent="0.2">
      <c r="A7" s="22" t="s">
        <v>702</v>
      </c>
      <c r="C7" s="1" t="s">
        <v>547</v>
      </c>
      <c r="CN7" s="1"/>
      <c r="CO7" s="1"/>
      <c r="CP7" s="1"/>
    </row>
    <row r="8" spans="1:102" x14ac:dyDescent="0.2">
      <c r="A8" s="22" t="s">
        <v>705</v>
      </c>
      <c r="E8" s="1" t="s">
        <v>547</v>
      </c>
      <c r="CN8" s="1"/>
      <c r="CO8" s="1"/>
      <c r="CP8" s="1"/>
      <c r="CV8" s="1"/>
      <c r="CW8" s="1"/>
    </row>
    <row r="9" spans="1:102" x14ac:dyDescent="0.2">
      <c r="A9" s="22" t="s">
        <v>710</v>
      </c>
      <c r="AJ9" s="61" t="s">
        <v>547</v>
      </c>
      <c r="CN9" s="1"/>
      <c r="CO9" s="1"/>
      <c r="CP9" s="1"/>
    </row>
    <row r="10" spans="1:102" x14ac:dyDescent="0.2">
      <c r="A10" s="22" t="s">
        <v>714</v>
      </c>
      <c r="E10" s="61" t="s">
        <v>547</v>
      </c>
      <c r="CN10" s="1"/>
      <c r="CO10" s="1"/>
      <c r="CP10" s="1"/>
    </row>
    <row r="11" spans="1:102" x14ac:dyDescent="0.2">
      <c r="A11" s="22" t="s">
        <v>714</v>
      </c>
      <c r="AG11" s="1" t="s">
        <v>547</v>
      </c>
      <c r="CN11" s="1"/>
      <c r="CO11" s="1"/>
      <c r="CP11" s="1"/>
      <c r="CQ11" s="1"/>
      <c r="CR11" s="1"/>
      <c r="CS11" s="1"/>
      <c r="CT11" s="1"/>
      <c r="CU11" s="1"/>
    </row>
    <row r="12" spans="1:102" x14ac:dyDescent="0.2">
      <c r="A12" s="22" t="s">
        <v>715</v>
      </c>
      <c r="CN12" s="1" t="s">
        <v>547</v>
      </c>
      <c r="CO12" s="1"/>
      <c r="CP12" s="1"/>
    </row>
    <row r="13" spans="1:102" x14ac:dyDescent="0.2">
      <c r="A13" s="22" t="s">
        <v>723</v>
      </c>
      <c r="CN13" s="1"/>
      <c r="CO13" s="1"/>
      <c r="CP13" s="1"/>
      <c r="CS13" t="s">
        <v>547</v>
      </c>
    </row>
    <row r="14" spans="1:102" x14ac:dyDescent="0.2">
      <c r="A14" s="22" t="s">
        <v>731</v>
      </c>
      <c r="CN14" s="1"/>
      <c r="CO14" s="1"/>
      <c r="CP14" s="1"/>
      <c r="CT14" s="24" t="s">
        <v>547</v>
      </c>
    </row>
    <row r="15" spans="1:102" x14ac:dyDescent="0.2">
      <c r="A15" s="22" t="s">
        <v>727</v>
      </c>
      <c r="AN15" s="1" t="s">
        <v>547</v>
      </c>
      <c r="CN15" s="1"/>
      <c r="CO15" s="1"/>
      <c r="CP15" s="1"/>
    </row>
    <row r="16" spans="1:102" x14ac:dyDescent="0.2">
      <c r="A16" s="22" t="s">
        <v>727</v>
      </c>
      <c r="BY16" s="61" t="s">
        <v>547</v>
      </c>
      <c r="CN16" s="1"/>
      <c r="CO16" s="1"/>
      <c r="CP16" s="1"/>
    </row>
    <row r="17" spans="1:94" x14ac:dyDescent="0.2">
      <c r="A17" s="22" t="s">
        <v>741</v>
      </c>
      <c r="E17" s="61" t="s">
        <v>547</v>
      </c>
      <c r="CN17" s="1"/>
      <c r="CO17" s="1"/>
      <c r="CP17" s="1"/>
    </row>
    <row r="18" spans="1:94" x14ac:dyDescent="0.2">
      <c r="A18" s="22" t="s">
        <v>748</v>
      </c>
      <c r="AA18" s="1" t="s">
        <v>547</v>
      </c>
      <c r="CN18" s="1"/>
      <c r="CO18" s="1"/>
      <c r="CP18" s="1"/>
    </row>
    <row r="19" spans="1:94" x14ac:dyDescent="0.2">
      <c r="A19" s="22" t="s">
        <v>752</v>
      </c>
      <c r="AJ19" s="1" t="s">
        <v>547</v>
      </c>
      <c r="CN19" s="1"/>
      <c r="CO19" s="1"/>
      <c r="CP19" s="1"/>
    </row>
    <row r="20" spans="1:94" x14ac:dyDescent="0.2">
      <c r="A20" s="22" t="s">
        <v>756</v>
      </c>
      <c r="BO20" s="1" t="s">
        <v>547</v>
      </c>
      <c r="CN20" s="1"/>
      <c r="CO20" s="1"/>
      <c r="CP20" s="1"/>
    </row>
    <row r="21" spans="1:94" x14ac:dyDescent="0.2">
      <c r="A21" s="22" t="s">
        <v>757</v>
      </c>
      <c r="W21" s="1" t="s">
        <v>547</v>
      </c>
      <c r="CN21" s="1"/>
      <c r="CO21" s="1"/>
      <c r="CP21" s="1"/>
    </row>
    <row r="22" spans="1:94" x14ac:dyDescent="0.2">
      <c r="A22" s="22" t="s">
        <v>767</v>
      </c>
      <c r="CC22" s="1" t="s">
        <v>547</v>
      </c>
      <c r="CN22" s="1"/>
      <c r="CO22" s="1"/>
      <c r="CP22" s="1"/>
    </row>
    <row r="23" spans="1:94" x14ac:dyDescent="0.2">
      <c r="A23" s="22" t="s">
        <v>771</v>
      </c>
      <c r="D23" s="61"/>
      <c r="E23" s="1" t="s">
        <v>547</v>
      </c>
      <c r="CN23" s="1"/>
      <c r="CO23" s="1"/>
      <c r="CP23" s="1"/>
    </row>
    <row r="24" spans="1:94" x14ac:dyDescent="0.2">
      <c r="A24" s="22" t="s">
        <v>774</v>
      </c>
      <c r="AA24" s="1" t="s">
        <v>547</v>
      </c>
      <c r="CN24" s="1"/>
      <c r="CO24" s="1"/>
      <c r="CP24" s="1"/>
    </row>
    <row r="25" spans="1:94" x14ac:dyDescent="0.2">
      <c r="A25" s="22" t="s">
        <v>778</v>
      </c>
      <c r="CD25" s="1" t="s">
        <v>547</v>
      </c>
      <c r="CN25" s="1"/>
      <c r="CO25" s="1"/>
      <c r="CP25" s="1"/>
    </row>
    <row r="26" spans="1:94" x14ac:dyDescent="0.2">
      <c r="A26" s="22" t="s">
        <v>781</v>
      </c>
      <c r="E26" s="1" t="s">
        <v>547</v>
      </c>
      <c r="CN26" s="1"/>
      <c r="CO26" s="1"/>
      <c r="CP26" s="1"/>
    </row>
    <row r="27" spans="1:94" x14ac:dyDescent="0.2">
      <c r="A27" s="22" t="s">
        <v>799</v>
      </c>
      <c r="B27" s="61"/>
      <c r="D27" s="1" t="s">
        <v>547</v>
      </c>
      <c r="CN27" s="1"/>
      <c r="CO27" s="1"/>
      <c r="CP27" s="1"/>
    </row>
    <row r="28" spans="1:94" x14ac:dyDescent="0.2">
      <c r="A28" s="22" t="s">
        <v>803</v>
      </c>
      <c r="AH28" s="1" t="s">
        <v>547</v>
      </c>
      <c r="CN28" s="1"/>
      <c r="CO28" s="1"/>
      <c r="CP28" s="1"/>
    </row>
    <row r="29" spans="1:94" x14ac:dyDescent="0.2">
      <c r="A29" s="22" t="s">
        <v>808</v>
      </c>
      <c r="AG29" s="1" t="s">
        <v>547</v>
      </c>
      <c r="CN29" s="1"/>
      <c r="CO29" s="1"/>
      <c r="CP29" s="1"/>
    </row>
    <row r="30" spans="1:94" x14ac:dyDescent="0.2">
      <c r="A30" s="22" t="s">
        <v>818</v>
      </c>
      <c r="BB30" s="1" t="s">
        <v>547</v>
      </c>
      <c r="CN30" s="1"/>
      <c r="CO30" s="1"/>
      <c r="CP30" s="1"/>
    </row>
    <row r="31" spans="1:94" x14ac:dyDescent="0.2">
      <c r="A31" s="22" t="s">
        <v>811</v>
      </c>
      <c r="D31" s="61"/>
      <c r="E31" s="1" t="s">
        <v>547</v>
      </c>
      <c r="CN31" s="1"/>
      <c r="CO31" s="1"/>
      <c r="CP31" s="1"/>
    </row>
    <row r="32" spans="1:94" x14ac:dyDescent="0.2">
      <c r="A32" s="22" t="s">
        <v>813</v>
      </c>
      <c r="D32" s="61"/>
      <c r="AA32" s="1" t="s">
        <v>547</v>
      </c>
      <c r="CN32" s="1"/>
      <c r="CO32" s="1"/>
      <c r="CP32" s="1"/>
    </row>
    <row r="33" spans="1:94" x14ac:dyDescent="0.2">
      <c r="A33" s="22" t="s">
        <v>822</v>
      </c>
      <c r="D33" s="61"/>
      <c r="BT33" s="1" t="s">
        <v>547</v>
      </c>
      <c r="CN33" s="1"/>
      <c r="CO33" s="1"/>
      <c r="CP33" s="1"/>
    </row>
    <row r="34" spans="1:94" x14ac:dyDescent="0.2">
      <c r="A34" s="22" t="s">
        <v>823</v>
      </c>
      <c r="V34" s="1" t="s">
        <v>547</v>
      </c>
      <c r="CN34" s="1"/>
      <c r="CO34" s="1"/>
      <c r="CP34" s="1"/>
    </row>
    <row r="35" spans="1:94" x14ac:dyDescent="0.2">
      <c r="A35" s="22" t="s">
        <v>824</v>
      </c>
      <c r="U35" s="1" t="s">
        <v>547</v>
      </c>
      <c r="CN35" s="1"/>
      <c r="CO35" s="1"/>
      <c r="CP35" s="1"/>
    </row>
    <row r="36" spans="1:94" x14ac:dyDescent="0.2">
      <c r="A36" s="22" t="s">
        <v>820</v>
      </c>
      <c r="D36" s="1" t="s">
        <v>547</v>
      </c>
      <c r="CN36" s="1"/>
      <c r="CO36" s="1"/>
      <c r="CP36" s="1"/>
    </row>
    <row r="37" spans="1:94" x14ac:dyDescent="0.2">
      <c r="A37" s="22" t="s">
        <v>820</v>
      </c>
      <c r="U37" s="1" t="s">
        <v>547</v>
      </c>
      <c r="CN37" s="1"/>
      <c r="CO37" s="1"/>
      <c r="CP37" s="1"/>
    </row>
    <row r="38" spans="1:94" x14ac:dyDescent="0.2">
      <c r="A38" s="22" t="s">
        <v>825</v>
      </c>
      <c r="V38" s="1" t="s">
        <v>547</v>
      </c>
      <c r="CN38" s="1"/>
      <c r="CO38" s="1"/>
      <c r="CP38" s="1"/>
    </row>
    <row r="39" spans="1:94" x14ac:dyDescent="0.2">
      <c r="A39" s="22" t="s">
        <v>826</v>
      </c>
      <c r="T39" s="1" t="s">
        <v>547</v>
      </c>
      <c r="CN39" s="1"/>
      <c r="CO39" s="1"/>
      <c r="CP39" s="1"/>
    </row>
    <row r="40" spans="1:94" x14ac:dyDescent="0.2">
      <c r="A40" s="22" t="s">
        <v>847</v>
      </c>
      <c r="C40" s="1" t="s">
        <v>547</v>
      </c>
      <c r="CN40" s="1"/>
      <c r="CO40" s="1"/>
      <c r="CP40" s="1"/>
    </row>
    <row r="41" spans="1:94" x14ac:dyDescent="0.2">
      <c r="A41" s="22" t="s">
        <v>853</v>
      </c>
      <c r="B41" s="61" t="s">
        <v>547</v>
      </c>
      <c r="CN41" s="1"/>
      <c r="CO41" s="1"/>
      <c r="CP41" s="1"/>
    </row>
    <row r="42" spans="1:94" x14ac:dyDescent="0.2">
      <c r="A42" s="22" t="s">
        <v>862</v>
      </c>
      <c r="C42" s="1" t="s">
        <v>547</v>
      </c>
      <c r="CN42" s="1"/>
      <c r="CO42" s="1"/>
      <c r="CP42" s="1"/>
    </row>
    <row r="43" spans="1:94" x14ac:dyDescent="0.2">
      <c r="A43" s="22" t="s">
        <v>865</v>
      </c>
      <c r="E43" s="1" t="s">
        <v>547</v>
      </c>
      <c r="CN43" s="1"/>
      <c r="CO43" s="1"/>
      <c r="CP43" s="1"/>
    </row>
    <row r="44" spans="1:94" x14ac:dyDescent="0.2">
      <c r="A44" s="22" t="s">
        <v>877</v>
      </c>
      <c r="AJ44" s="1" t="s">
        <v>547</v>
      </c>
      <c r="CN44" s="1"/>
      <c r="CO44" s="1"/>
      <c r="CP44" s="1"/>
    </row>
    <row r="45" spans="1:94" x14ac:dyDescent="0.2">
      <c r="A45" s="22" t="s">
        <v>880</v>
      </c>
      <c r="F45" s="1" t="s">
        <v>547</v>
      </c>
      <c r="CN45" s="1"/>
      <c r="CO45" s="1"/>
      <c r="CP45" s="1"/>
    </row>
    <row r="46" spans="1:94" x14ac:dyDescent="0.2">
      <c r="A46" s="22" t="s">
        <v>889</v>
      </c>
      <c r="AJ46" s="1" t="s">
        <v>547</v>
      </c>
      <c r="CN46" s="1"/>
      <c r="CO46" s="1"/>
      <c r="CP46" s="1"/>
    </row>
    <row r="47" spans="1:94" x14ac:dyDescent="0.2">
      <c r="A47" s="22" t="s">
        <v>892</v>
      </c>
      <c r="D47" s="1" t="s">
        <v>547</v>
      </c>
      <c r="CN47" s="1"/>
      <c r="CO47" s="1"/>
      <c r="CP47" s="1"/>
    </row>
    <row r="48" spans="1:94" x14ac:dyDescent="0.2">
      <c r="A48" s="22" t="s">
        <v>898</v>
      </c>
      <c r="C48" s="1" t="s">
        <v>547</v>
      </c>
      <c r="CN48" s="1"/>
      <c r="CO48" s="1"/>
      <c r="CP48" s="1"/>
    </row>
    <row r="49" spans="1:94" x14ac:dyDescent="0.2">
      <c r="A49" s="22" t="s">
        <v>902</v>
      </c>
      <c r="C49" s="1" t="s">
        <v>547</v>
      </c>
      <c r="CN49" s="1"/>
      <c r="CO49" s="1"/>
      <c r="CP49" s="1"/>
    </row>
    <row r="50" spans="1:94" x14ac:dyDescent="0.2">
      <c r="A50" s="22" t="s">
        <v>906</v>
      </c>
      <c r="B50" s="1" t="s">
        <v>547</v>
      </c>
      <c r="CN50" s="1"/>
      <c r="CO50" s="1"/>
      <c r="CP50" s="1"/>
    </row>
    <row r="51" spans="1:94" x14ac:dyDescent="0.2">
      <c r="A51" s="22" t="s">
        <v>924</v>
      </c>
      <c r="C51" s="1" t="s">
        <v>547</v>
      </c>
      <c r="CN51" s="1"/>
      <c r="CO51" s="1"/>
      <c r="CP51" s="1"/>
    </row>
    <row r="52" spans="1:94" x14ac:dyDescent="0.2">
      <c r="A52" s="22" t="s">
        <v>926</v>
      </c>
      <c r="E52" s="61" t="s">
        <v>547</v>
      </c>
      <c r="CN52" s="1"/>
      <c r="CO52" s="1"/>
      <c r="CP52" s="1"/>
    </row>
    <row r="53" spans="1:94" x14ac:dyDescent="0.2">
      <c r="A53" s="22" t="s">
        <v>933</v>
      </c>
      <c r="D53" s="1" t="s">
        <v>547</v>
      </c>
      <c r="CN53" s="1"/>
      <c r="CO53" s="1"/>
      <c r="CP53" s="1"/>
    </row>
    <row r="54" spans="1:94" x14ac:dyDescent="0.2">
      <c r="A54" s="22" t="s">
        <v>935</v>
      </c>
      <c r="P54" s="1" t="s">
        <v>547</v>
      </c>
      <c r="CN54" s="1"/>
      <c r="CO54" s="1"/>
      <c r="CP54" s="1"/>
    </row>
    <row r="55" spans="1:94" x14ac:dyDescent="0.2">
      <c r="A55" s="22" t="s">
        <v>940</v>
      </c>
      <c r="AU55" s="1" t="s">
        <v>547</v>
      </c>
      <c r="CN55" s="1"/>
      <c r="CO55" s="1"/>
      <c r="CP55" s="1"/>
    </row>
    <row r="56" spans="1:94" x14ac:dyDescent="0.2">
      <c r="A56" s="22" t="s">
        <v>941</v>
      </c>
      <c r="Y56" s="1" t="s">
        <v>547</v>
      </c>
      <c r="CN56" s="1"/>
      <c r="CO56" s="1"/>
      <c r="CP56" s="1"/>
    </row>
    <row r="57" spans="1:94" x14ac:dyDescent="0.2">
      <c r="A57" s="22" t="s">
        <v>941</v>
      </c>
      <c r="D57" s="1" t="s">
        <v>547</v>
      </c>
      <c r="CN57" s="1"/>
      <c r="CO57" s="1"/>
      <c r="CP57" s="1"/>
    </row>
    <row r="58" spans="1:94" x14ac:dyDescent="0.2">
      <c r="A58" s="22" t="s">
        <v>942</v>
      </c>
      <c r="BN58" s="1" t="s">
        <v>547</v>
      </c>
      <c r="CN58" s="1"/>
      <c r="CO58" s="1"/>
      <c r="CP58" s="1"/>
    </row>
    <row r="59" spans="1:94" x14ac:dyDescent="0.2">
      <c r="A59" s="22" t="s">
        <v>978</v>
      </c>
      <c r="AJ59" s="1" t="s">
        <v>686</v>
      </c>
      <c r="CN59" s="1"/>
      <c r="CO59" s="1"/>
      <c r="CP59" s="1"/>
    </row>
    <row r="60" spans="1:94" x14ac:dyDescent="0.2">
      <c r="A60" s="22" t="s">
        <v>982</v>
      </c>
      <c r="E60" s="1" t="s">
        <v>547</v>
      </c>
      <c r="CN60" s="1"/>
      <c r="CO60" s="1"/>
      <c r="CP60" s="1"/>
    </row>
    <row r="61" spans="1:94" x14ac:dyDescent="0.2">
      <c r="A61" s="22" t="s">
        <v>979</v>
      </c>
      <c r="CK61" s="1" t="s">
        <v>547</v>
      </c>
      <c r="CN61" s="1"/>
      <c r="CO61" s="1"/>
      <c r="CP61" s="1"/>
    </row>
    <row r="62" spans="1:94" x14ac:dyDescent="0.2">
      <c r="A62" s="22" t="s">
        <v>976</v>
      </c>
      <c r="C62" s="1" t="s">
        <v>547</v>
      </c>
      <c r="CN62" s="1"/>
      <c r="CO62" s="1"/>
      <c r="CP62" s="1"/>
    </row>
    <row r="63" spans="1:94" x14ac:dyDescent="0.2">
      <c r="A63" s="22" t="s">
        <v>977</v>
      </c>
      <c r="C63" s="1" t="s">
        <v>547</v>
      </c>
      <c r="CN63" s="1"/>
      <c r="CO63" s="1"/>
      <c r="CP63" s="1"/>
    </row>
    <row r="64" spans="1:94" x14ac:dyDescent="0.2">
      <c r="A64" s="22" t="s">
        <v>988</v>
      </c>
      <c r="C64" s="1" t="s">
        <v>547</v>
      </c>
      <c r="CN64" s="1"/>
      <c r="CO64" s="1"/>
      <c r="CP64" s="1"/>
    </row>
    <row r="65" spans="1:94" x14ac:dyDescent="0.2">
      <c r="A65" s="22" t="s">
        <v>987</v>
      </c>
      <c r="AJ65" s="1" t="s">
        <v>547</v>
      </c>
      <c r="CN65" s="1"/>
      <c r="CO65" s="1"/>
      <c r="CP65" s="1"/>
    </row>
    <row r="66" spans="1:94" x14ac:dyDescent="0.2">
      <c r="A66" s="22" t="s">
        <v>1026</v>
      </c>
      <c r="D66" s="1" t="s">
        <v>547</v>
      </c>
      <c r="AO66" s="61"/>
      <c r="AP66" s="61"/>
      <c r="AQ66" s="61"/>
      <c r="CN66" s="1"/>
      <c r="CO66" s="1"/>
      <c r="CP66" s="1"/>
    </row>
    <row r="67" spans="1:94" x14ac:dyDescent="0.2">
      <c r="A67" s="22" t="s">
        <v>1033</v>
      </c>
      <c r="F67" s="1" t="s">
        <v>547</v>
      </c>
      <c r="CN67" s="1"/>
      <c r="CO67" s="1"/>
      <c r="CP67" s="1"/>
    </row>
    <row r="68" spans="1:94" x14ac:dyDescent="0.2">
      <c r="A68" s="22" t="s">
        <v>1033</v>
      </c>
      <c r="B68" s="61"/>
      <c r="AJ68" s="1" t="s">
        <v>547</v>
      </c>
      <c r="CN68" s="1"/>
      <c r="CO68" s="1"/>
      <c r="CP68" s="1"/>
    </row>
    <row r="69" spans="1:94" x14ac:dyDescent="0.2">
      <c r="A69" s="22" t="s">
        <v>1041</v>
      </c>
      <c r="C69" s="1" t="s">
        <v>547</v>
      </c>
      <c r="CN69" s="1"/>
      <c r="CO69" s="1"/>
      <c r="CP69" s="1"/>
    </row>
    <row r="70" spans="1:94" x14ac:dyDescent="0.2">
      <c r="A70" s="22" t="s">
        <v>1043</v>
      </c>
      <c r="F70" s="61" t="s">
        <v>547</v>
      </c>
      <c r="CN70" s="1"/>
      <c r="CO70" s="1"/>
      <c r="CP70" s="1"/>
    </row>
    <row r="71" spans="1:94" x14ac:dyDescent="0.2">
      <c r="A71" s="22" t="s">
        <v>1064</v>
      </c>
      <c r="AJ71" s="1" t="s">
        <v>547</v>
      </c>
      <c r="CN71" s="1"/>
      <c r="CO71" s="1"/>
      <c r="CP71" s="1"/>
    </row>
    <row r="72" spans="1:94" x14ac:dyDescent="0.2">
      <c r="A72" s="22" t="s">
        <v>1069</v>
      </c>
      <c r="B72" s="61" t="s">
        <v>547</v>
      </c>
      <c r="CN72" s="1"/>
      <c r="CO72" s="1"/>
      <c r="CP72" s="1"/>
    </row>
    <row r="73" spans="1:94" x14ac:dyDescent="0.2">
      <c r="A73" s="22" t="s">
        <v>1097</v>
      </c>
      <c r="B73" s="61"/>
      <c r="AT73" s="1" t="s">
        <v>547</v>
      </c>
      <c r="CN73" s="1"/>
      <c r="CO73" s="1"/>
      <c r="CP73" s="1"/>
    </row>
    <row r="74" spans="1:94" x14ac:dyDescent="0.2">
      <c r="A74" s="22" t="s">
        <v>1083</v>
      </c>
      <c r="BE74" s="1" t="s">
        <v>547</v>
      </c>
      <c r="CN74" s="1"/>
      <c r="CO74" s="1"/>
      <c r="CP74" s="1"/>
    </row>
    <row r="75" spans="1:94" x14ac:dyDescent="0.2">
      <c r="A75" s="22" t="s">
        <v>1090</v>
      </c>
      <c r="E75" s="1" t="s">
        <v>547</v>
      </c>
      <c r="CN75" s="1"/>
      <c r="CO75" s="1"/>
      <c r="CP75" s="1"/>
    </row>
    <row r="76" spans="1:94" x14ac:dyDescent="0.2">
      <c r="A76" s="22" t="s">
        <v>1106</v>
      </c>
      <c r="AC76" s="1" t="s">
        <v>547</v>
      </c>
      <c r="CN76" s="1"/>
      <c r="CO76" s="1"/>
      <c r="CP76" s="1"/>
    </row>
    <row r="77" spans="1:94" x14ac:dyDescent="0.2">
      <c r="A77" s="22" t="s">
        <v>1106</v>
      </c>
      <c r="AC77" s="1" t="s">
        <v>547</v>
      </c>
      <c r="CN77" s="1"/>
      <c r="CO77" s="1"/>
      <c r="CP77" s="1"/>
    </row>
    <row r="78" spans="1:94" x14ac:dyDescent="0.2">
      <c r="A78" s="22" t="s">
        <v>1101</v>
      </c>
      <c r="AJ78" s="1" t="s">
        <v>547</v>
      </c>
      <c r="CN78" s="1"/>
      <c r="CO78" s="1"/>
      <c r="CP78" s="1"/>
    </row>
    <row r="79" spans="1:94" x14ac:dyDescent="0.2">
      <c r="A79" s="22" t="s">
        <v>1101</v>
      </c>
      <c r="BW79" s="1" t="s">
        <v>547</v>
      </c>
      <c r="CN79" s="1"/>
      <c r="CO79" s="1"/>
      <c r="CP79" s="1"/>
    </row>
    <row r="80" spans="1:94" x14ac:dyDescent="0.2">
      <c r="A80" s="22" t="s">
        <v>1107</v>
      </c>
      <c r="BW80" s="1" t="s">
        <v>547</v>
      </c>
      <c r="CN80" s="1"/>
      <c r="CO80" s="1"/>
      <c r="CP80" s="1"/>
    </row>
    <row r="81" spans="1:94" x14ac:dyDescent="0.2">
      <c r="A81" s="22" t="s">
        <v>1118</v>
      </c>
      <c r="F81" s="1" t="s">
        <v>547</v>
      </c>
      <c r="AC81" s="61"/>
      <c r="AD81" s="61"/>
      <c r="CN81" s="1"/>
      <c r="CO81" s="1"/>
      <c r="CP81" s="1"/>
    </row>
    <row r="82" spans="1:94" x14ac:dyDescent="0.2">
      <c r="A82" s="22" t="s">
        <v>1125</v>
      </c>
      <c r="C82" s="1" t="s">
        <v>547</v>
      </c>
      <c r="AC82" s="61"/>
      <c r="AD82" s="61"/>
      <c r="CN82" s="1"/>
      <c r="CO82" s="1"/>
      <c r="CP82" s="1"/>
    </row>
    <row r="83" spans="1:94" x14ac:dyDescent="0.2">
      <c r="A83" s="22" t="s">
        <v>1128</v>
      </c>
      <c r="C83" s="1" t="s">
        <v>547</v>
      </c>
      <c r="BW83" s="61"/>
      <c r="CN83" s="1"/>
      <c r="CO83" s="1"/>
      <c r="CP83" s="1"/>
    </row>
    <row r="84" spans="1:94" x14ac:dyDescent="0.2">
      <c r="A84" s="22" t="s">
        <v>1139</v>
      </c>
      <c r="AJ84" s="1" t="s">
        <v>547</v>
      </c>
      <c r="BW84" s="61"/>
      <c r="CN84" s="1"/>
      <c r="CO84" s="1"/>
      <c r="CP84" s="1"/>
    </row>
    <row r="85" spans="1:94" x14ac:dyDescent="0.2">
      <c r="A85" s="22" t="s">
        <v>1143</v>
      </c>
      <c r="D85" s="1" t="s">
        <v>547</v>
      </c>
      <c r="AJ85" s="61"/>
      <c r="CN85" s="1"/>
      <c r="CO85" s="1"/>
      <c r="CP85" s="1"/>
    </row>
    <row r="86" spans="1:94" x14ac:dyDescent="0.2">
      <c r="A86" s="22" t="s">
        <v>1152</v>
      </c>
      <c r="D86" s="61"/>
      <c r="CE86" s="1" t="s">
        <v>547</v>
      </c>
      <c r="CN86" s="1"/>
      <c r="CO86" s="1"/>
      <c r="CP86" s="1"/>
    </row>
    <row r="87" spans="1:94" x14ac:dyDescent="0.2">
      <c r="A87" s="22" t="s">
        <v>1159</v>
      </c>
      <c r="E87" s="1" t="s">
        <v>547</v>
      </c>
      <c r="CN87" s="1"/>
      <c r="CO87" s="1"/>
      <c r="CP87" s="1"/>
    </row>
    <row r="88" spans="1:94" x14ac:dyDescent="0.2">
      <c r="A88" s="22" t="s">
        <v>1166</v>
      </c>
      <c r="C88" s="61" t="s">
        <v>547</v>
      </c>
      <c r="CN88" s="1"/>
      <c r="CO88" s="1"/>
      <c r="CP88" s="1"/>
    </row>
    <row r="89" spans="1:94" x14ac:dyDescent="0.2">
      <c r="A89" s="22" t="s">
        <v>1171</v>
      </c>
      <c r="B89" s="61" t="s">
        <v>547</v>
      </c>
      <c r="CN89" s="1"/>
      <c r="CO89" s="1"/>
      <c r="CP89" s="1"/>
    </row>
    <row r="90" spans="1:94" x14ac:dyDescent="0.2">
      <c r="A90" s="22" t="s">
        <v>1188</v>
      </c>
      <c r="J90" s="1" t="s">
        <v>547</v>
      </c>
      <c r="AX90" s="61"/>
      <c r="AY90" s="61"/>
      <c r="AZ90" s="61"/>
      <c r="CN90" s="1"/>
      <c r="CO90" s="1"/>
      <c r="CP90" s="1"/>
    </row>
    <row r="91" spans="1:94" x14ac:dyDescent="0.2">
      <c r="A91" s="22" t="s">
        <v>1185</v>
      </c>
      <c r="AX91" s="61"/>
      <c r="AY91" s="61"/>
      <c r="AZ91" s="61"/>
      <c r="CC91" s="1" t="s">
        <v>547</v>
      </c>
      <c r="CN91" s="1"/>
      <c r="CO91" s="1"/>
      <c r="CP91" s="1"/>
    </row>
    <row r="92" spans="1:94" x14ac:dyDescent="0.2">
      <c r="A92" s="22" t="s">
        <v>1191</v>
      </c>
      <c r="F92" s="1" t="s">
        <v>547</v>
      </c>
      <c r="AW92" s="61"/>
      <c r="CN92" s="1"/>
      <c r="CO92" s="1"/>
      <c r="CP92" s="1"/>
    </row>
    <row r="93" spans="1:94" x14ac:dyDescent="0.2">
      <c r="A93" s="22" t="s">
        <v>1195</v>
      </c>
      <c r="D93" s="1" t="s">
        <v>547</v>
      </c>
      <c r="AW93" s="61"/>
      <c r="CN93" s="1"/>
      <c r="CO93" s="1"/>
      <c r="CP93" s="1"/>
    </row>
    <row r="94" spans="1:94" x14ac:dyDescent="0.2">
      <c r="A94" s="22" t="s">
        <v>1210</v>
      </c>
      <c r="AW94" s="61"/>
      <c r="CC94" s="1" t="s">
        <v>547</v>
      </c>
      <c r="CN94" s="1"/>
      <c r="CO94" s="1"/>
      <c r="CP94" s="1"/>
    </row>
    <row r="95" spans="1:94" x14ac:dyDescent="0.2">
      <c r="A95" s="22" t="s">
        <v>1212</v>
      </c>
      <c r="AW95" s="61"/>
      <c r="CC95" s="1" t="s">
        <v>547</v>
      </c>
      <c r="CN95" s="1"/>
      <c r="CO95" s="1"/>
      <c r="CP95" s="1"/>
    </row>
    <row r="96" spans="1:94" x14ac:dyDescent="0.2">
      <c r="A96" s="22" t="s">
        <v>1229</v>
      </c>
      <c r="AW96" s="61"/>
      <c r="BQ96" s="1" t="s">
        <v>547</v>
      </c>
      <c r="CN96" s="1"/>
      <c r="CO96" s="1"/>
      <c r="CP96" s="1"/>
    </row>
    <row r="97" spans="1:94" x14ac:dyDescent="0.2">
      <c r="A97" s="22" t="s">
        <v>1234</v>
      </c>
      <c r="E97" s="1" t="s">
        <v>547</v>
      </c>
      <c r="AW97" s="61"/>
      <c r="CN97" s="1"/>
      <c r="CO97" s="1"/>
      <c r="CP97" s="1"/>
    </row>
    <row r="98" spans="1:94" x14ac:dyDescent="0.2">
      <c r="A98" s="22" t="s">
        <v>1244</v>
      </c>
      <c r="AI98" s="61" t="s">
        <v>547</v>
      </c>
      <c r="AW98" s="61"/>
      <c r="CN98" s="1"/>
      <c r="CO98" s="1"/>
      <c r="CP98" s="1"/>
    </row>
    <row r="99" spans="1:94" x14ac:dyDescent="0.2">
      <c r="A99" s="22" t="s">
        <v>1249</v>
      </c>
      <c r="B99" s="61" t="s">
        <v>547</v>
      </c>
      <c r="C99" s="61"/>
      <c r="AW99" s="61"/>
      <c r="CN99" s="1"/>
      <c r="CO99" s="1"/>
      <c r="CP99" s="1"/>
    </row>
    <row r="100" spans="1:94" x14ac:dyDescent="0.2">
      <c r="A100" s="22" t="s">
        <v>1259</v>
      </c>
      <c r="AW100" s="61"/>
      <c r="BJ100" s="1" t="s">
        <v>547</v>
      </c>
      <c r="CN100" s="1"/>
      <c r="CO100" s="1"/>
      <c r="CP100" s="1"/>
    </row>
    <row r="101" spans="1:94" x14ac:dyDescent="0.2">
      <c r="A101" s="22" t="s">
        <v>1263</v>
      </c>
      <c r="F101" s="1" t="s">
        <v>547</v>
      </c>
      <c r="AW101" s="61"/>
      <c r="CN101" s="1"/>
      <c r="CO101" s="1"/>
      <c r="CP101" s="1"/>
    </row>
    <row r="102" spans="1:94" x14ac:dyDescent="0.2">
      <c r="A102" s="22" t="s">
        <v>1265</v>
      </c>
      <c r="AW102" s="61" t="s">
        <v>547</v>
      </c>
      <c r="CN102" s="1"/>
      <c r="CO102" s="1"/>
      <c r="CP102" s="1"/>
    </row>
    <row r="103" spans="1:94" x14ac:dyDescent="0.2">
      <c r="A103" s="22" t="s">
        <v>1265</v>
      </c>
      <c r="AW103" s="61" t="s">
        <v>547</v>
      </c>
      <c r="CN103" s="1"/>
      <c r="CO103" s="1"/>
      <c r="CP103" s="1"/>
    </row>
    <row r="104" spans="1:94" x14ac:dyDescent="0.2">
      <c r="A104" s="22" t="s">
        <v>1270</v>
      </c>
      <c r="AV104" s="61" t="s">
        <v>547</v>
      </c>
      <c r="AW104" s="61"/>
      <c r="CN104" s="1"/>
      <c r="CO104" s="1"/>
      <c r="CP104" s="1"/>
    </row>
    <row r="105" spans="1:94" x14ac:dyDescent="0.2">
      <c r="A105" s="22" t="s">
        <v>1272</v>
      </c>
      <c r="AW105" s="61" t="s">
        <v>547</v>
      </c>
      <c r="CN105" s="1"/>
      <c r="CO105" s="1"/>
      <c r="CP105" s="1"/>
    </row>
    <row r="106" spans="1:94" x14ac:dyDescent="0.2">
      <c r="A106" s="22" t="s">
        <v>1282</v>
      </c>
      <c r="AW106" s="61"/>
      <c r="AY106" s="61" t="s">
        <v>547</v>
      </c>
      <c r="CN106" s="1"/>
      <c r="CO106" s="1"/>
      <c r="CP106" s="1"/>
    </row>
    <row r="107" spans="1:94" x14ac:dyDescent="0.2">
      <c r="A107" s="22" t="s">
        <v>1288</v>
      </c>
      <c r="AV107" s="1" t="s">
        <v>547</v>
      </c>
      <c r="AW107" s="61"/>
      <c r="CN107" s="1"/>
      <c r="CO107" s="1"/>
      <c r="CP107" s="1"/>
    </row>
    <row r="108" spans="1:94" x14ac:dyDescent="0.2">
      <c r="A108" s="22" t="s">
        <v>1293</v>
      </c>
      <c r="AW108" s="61"/>
      <c r="AX108" s="1" t="s">
        <v>547</v>
      </c>
      <c r="CN108" s="1"/>
      <c r="CO108" s="1"/>
      <c r="CP108" s="1"/>
    </row>
    <row r="109" spans="1:94" x14ac:dyDescent="0.2">
      <c r="A109" s="22" t="s">
        <v>1294</v>
      </c>
      <c r="AV109" s="1" t="s">
        <v>547</v>
      </c>
      <c r="AW109" s="61"/>
      <c r="CN109" s="1"/>
      <c r="CO109" s="1"/>
      <c r="CP109" s="1"/>
    </row>
    <row r="110" spans="1:94" x14ac:dyDescent="0.2">
      <c r="A110" s="22" t="s">
        <v>1294</v>
      </c>
      <c r="D110" s="1" t="s">
        <v>547</v>
      </c>
      <c r="AW110" s="61"/>
      <c r="CN110" s="1"/>
      <c r="CO110" s="1"/>
      <c r="CP110" s="1"/>
    </row>
    <row r="111" spans="1:94" x14ac:dyDescent="0.2">
      <c r="A111" s="22" t="s">
        <v>1313</v>
      </c>
      <c r="E111" s="61" t="s">
        <v>547</v>
      </c>
      <c r="AW111" s="61"/>
      <c r="CN111" s="1"/>
      <c r="CO111" s="1"/>
      <c r="CP111" s="1"/>
    </row>
    <row r="112" spans="1:94" x14ac:dyDescent="0.2">
      <c r="A112" s="22" t="s">
        <v>1313</v>
      </c>
      <c r="AW112" s="61"/>
      <c r="BJ112" s="61" t="s">
        <v>547</v>
      </c>
      <c r="CN112" s="1"/>
      <c r="CO112" s="1"/>
      <c r="CP112" s="1"/>
    </row>
    <row r="113" spans="1:101" x14ac:dyDescent="0.2">
      <c r="A113" s="22" t="s">
        <v>1328</v>
      </c>
      <c r="AW113" s="61"/>
      <c r="BJ113" s="1" t="s">
        <v>547</v>
      </c>
      <c r="CN113" s="1"/>
      <c r="CO113" s="1"/>
      <c r="CP113" s="1"/>
    </row>
    <row r="114" spans="1:101" x14ac:dyDescent="0.2">
      <c r="A114" s="22" t="s">
        <v>1332</v>
      </c>
      <c r="B114" s="1" t="s">
        <v>547</v>
      </c>
      <c r="AW114" s="61"/>
      <c r="CN114" s="1"/>
      <c r="CO114" s="1"/>
      <c r="CP114" s="1"/>
    </row>
    <row r="115" spans="1:101" x14ac:dyDescent="0.2">
      <c r="A115" s="22" t="s">
        <v>1345</v>
      </c>
      <c r="AK115" s="1" t="s">
        <v>547</v>
      </c>
      <c r="AW115" s="61"/>
      <c r="CN115" s="1"/>
      <c r="CO115" s="1"/>
      <c r="CP115" s="1"/>
    </row>
    <row r="116" spans="1:101" x14ac:dyDescent="0.2">
      <c r="A116" s="22" t="s">
        <v>1349</v>
      </c>
      <c r="E116" s="1" t="s">
        <v>547</v>
      </c>
      <c r="AW116" s="61"/>
      <c r="CN116" s="1"/>
      <c r="CO116" s="1"/>
      <c r="CP116" s="1"/>
    </row>
    <row r="117" spans="1:101" x14ac:dyDescent="0.2">
      <c r="A117" s="22" t="s">
        <v>1355</v>
      </c>
      <c r="Z117" s="1" t="s">
        <v>547</v>
      </c>
      <c r="AW117" s="61"/>
      <c r="CN117" s="1"/>
      <c r="CO117" s="1"/>
      <c r="CP117" s="1"/>
    </row>
    <row r="118" spans="1:101" x14ac:dyDescent="0.2">
      <c r="A118" s="22" t="s">
        <v>1359</v>
      </c>
      <c r="AW118" s="61"/>
      <c r="BZ118" s="1" t="s">
        <v>547</v>
      </c>
      <c r="CN118" s="1"/>
      <c r="CO118" s="1"/>
      <c r="CP118" s="1"/>
    </row>
    <row r="119" spans="1:101" x14ac:dyDescent="0.2">
      <c r="A119" s="22" t="s">
        <v>1363</v>
      </c>
      <c r="D119" s="1" t="s">
        <v>547</v>
      </c>
      <c r="AW119" s="61"/>
      <c r="CN119" s="1"/>
      <c r="CO119" s="1"/>
      <c r="CP119" s="1"/>
    </row>
    <row r="120" spans="1:101" x14ac:dyDescent="0.2">
      <c r="A120" s="22" t="s">
        <v>1367</v>
      </c>
      <c r="X120" s="1" t="s">
        <v>547</v>
      </c>
      <c r="AW120" s="61"/>
      <c r="CN120" s="1"/>
      <c r="CO120" s="1"/>
      <c r="CP120" s="1"/>
    </row>
    <row r="121" spans="1:101" x14ac:dyDescent="0.2">
      <c r="A121" s="22" t="s">
        <v>1370</v>
      </c>
      <c r="E121" s="1" t="s">
        <v>547</v>
      </c>
      <c r="AW121" s="61"/>
      <c r="CN121" s="1"/>
      <c r="CO121" s="1"/>
      <c r="CP121" s="1"/>
    </row>
    <row r="122" spans="1:101" x14ac:dyDescent="0.2">
      <c r="A122" s="22" t="s">
        <v>1371</v>
      </c>
      <c r="E122" s="1" t="s">
        <v>547</v>
      </c>
      <c r="AR122" s="61" t="s">
        <v>547</v>
      </c>
      <c r="AW122" s="61"/>
      <c r="CN122" s="1"/>
      <c r="CO122" s="1"/>
      <c r="CP122" s="1"/>
    </row>
    <row r="123" spans="1:101" x14ac:dyDescent="0.2">
      <c r="A123" s="22" t="s">
        <v>1378</v>
      </c>
      <c r="B123" s="1" t="s">
        <v>547</v>
      </c>
      <c r="AW123" s="61"/>
      <c r="CN123" s="1"/>
      <c r="CO123" s="1"/>
      <c r="CP123" s="1"/>
    </row>
    <row r="124" spans="1:101" x14ac:dyDescent="0.2">
      <c r="A124" s="22" t="s">
        <v>1383</v>
      </c>
      <c r="AW124" s="61"/>
      <c r="BR124" s="1" t="s">
        <v>547</v>
      </c>
      <c r="CN124" s="1"/>
      <c r="CO124" s="1"/>
      <c r="CP124" s="1"/>
    </row>
    <row r="125" spans="1:101" x14ac:dyDescent="0.2">
      <c r="A125" s="22" t="s">
        <v>1392</v>
      </c>
      <c r="E125" s="61" t="s">
        <v>547</v>
      </c>
      <c r="AW125" s="61"/>
      <c r="CN125" s="1"/>
      <c r="CO125" s="1"/>
      <c r="CP125" s="1"/>
    </row>
    <row r="126" spans="1:101" x14ac:dyDescent="0.2">
      <c r="A126" s="22" t="s">
        <v>1398</v>
      </c>
      <c r="AW126" s="61"/>
      <c r="CA126" s="1" t="s">
        <v>547</v>
      </c>
      <c r="CN126" s="1"/>
      <c r="CO126" s="1"/>
      <c r="CP126" s="1"/>
    </row>
    <row r="127" spans="1:101" x14ac:dyDescent="0.2">
      <c r="A127" s="87" t="s">
        <v>1406</v>
      </c>
      <c r="AW127" s="61"/>
      <c r="CC127" s="1" t="s">
        <v>547</v>
      </c>
      <c r="CN127" s="1"/>
      <c r="CO127" s="1"/>
      <c r="CP127" s="1"/>
    </row>
    <row r="128" spans="1:101" x14ac:dyDescent="0.2">
      <c r="A128" s="22" t="s">
        <v>1412</v>
      </c>
      <c r="AW128" s="61"/>
      <c r="CN128" s="1"/>
      <c r="CO128" s="1"/>
      <c r="CP128" s="1"/>
      <c r="CW128" t="s">
        <v>547</v>
      </c>
    </row>
    <row r="129" spans="1:102" x14ac:dyDescent="0.2">
      <c r="A129" s="23"/>
      <c r="AW129" s="61"/>
      <c r="CN129" s="1"/>
      <c r="CO129" s="1"/>
      <c r="CP129" s="1"/>
    </row>
    <row r="130" spans="1:102" x14ac:dyDescent="0.2">
      <c r="A130" s="23"/>
      <c r="AW130" s="61"/>
      <c r="CN130" s="1"/>
      <c r="CO130" s="1"/>
      <c r="CP130" s="1"/>
    </row>
    <row r="131" spans="1:102" x14ac:dyDescent="0.2">
      <c r="A131" s="23"/>
      <c r="AW131" s="61"/>
      <c r="CN131" s="1"/>
      <c r="CO131" s="1"/>
      <c r="CP131" s="1"/>
    </row>
    <row r="132" spans="1:102" x14ac:dyDescent="0.2">
      <c r="A132" s="23"/>
      <c r="AW132" s="61"/>
      <c r="CN132" s="1"/>
      <c r="CO132" s="1"/>
      <c r="CP132" s="1"/>
    </row>
    <row r="133" spans="1:102" x14ac:dyDescent="0.2">
      <c r="A133" s="23"/>
      <c r="AW133" s="61"/>
      <c r="CN133" s="1"/>
      <c r="CO133" s="1"/>
      <c r="CP133" s="1"/>
    </row>
    <row r="134" spans="1:102" x14ac:dyDescent="0.2">
      <c r="A134" s="23"/>
      <c r="AW134" s="61"/>
      <c r="CN134" s="1"/>
      <c r="CO134" s="1"/>
      <c r="CP134" s="1"/>
    </row>
    <row r="135" spans="1:102" x14ac:dyDescent="0.2">
      <c r="A135" s="23"/>
      <c r="AW135" s="61"/>
      <c r="CN135" s="1"/>
      <c r="CO135" s="1"/>
      <c r="CP135" s="1"/>
    </row>
    <row r="136" spans="1:102" x14ac:dyDescent="0.2">
      <c r="A136" s="23"/>
      <c r="AW136" s="61"/>
      <c r="CN136" s="1"/>
      <c r="CO136" s="1"/>
      <c r="CP136" s="1"/>
    </row>
    <row r="137" spans="1:102" x14ac:dyDescent="0.2">
      <c r="A137" s="23"/>
      <c r="AW137" s="61"/>
      <c r="CN137" s="1"/>
      <c r="CO137" s="1"/>
      <c r="CP137" s="1"/>
    </row>
    <row r="138" spans="1:102" x14ac:dyDescent="0.2">
      <c r="CN138" s="1"/>
      <c r="CO138" s="1"/>
    </row>
    <row r="139" spans="1:102" x14ac:dyDescent="0.2">
      <c r="A139">
        <f>COUNTA(A2:A138)</f>
        <v>127</v>
      </c>
      <c r="B139">
        <f t="shared" ref="B139:CV139" si="0">COUNTA(B2:B138)</f>
        <v>7</v>
      </c>
      <c r="C139">
        <f t="shared" si="0"/>
        <v>13</v>
      </c>
      <c r="D139">
        <f t="shared" si="0"/>
        <v>10</v>
      </c>
      <c r="E139">
        <f t="shared" si="0"/>
        <v>18</v>
      </c>
      <c r="F139">
        <f t="shared" si="0"/>
        <v>6</v>
      </c>
      <c r="G139"/>
      <c r="H139">
        <f t="shared" si="0"/>
        <v>0</v>
      </c>
      <c r="I139">
        <f t="shared" si="0"/>
        <v>0</v>
      </c>
      <c r="J139">
        <f t="shared" si="0"/>
        <v>1</v>
      </c>
      <c r="K139">
        <f t="shared" si="0"/>
        <v>0</v>
      </c>
      <c r="L139">
        <f t="shared" si="0"/>
        <v>0</v>
      </c>
      <c r="M139">
        <f t="shared" si="0"/>
        <v>0</v>
      </c>
      <c r="N139">
        <f t="shared" si="0"/>
        <v>0</v>
      </c>
      <c r="O139">
        <f t="shared" si="0"/>
        <v>0</v>
      </c>
      <c r="P139">
        <f t="shared" si="0"/>
        <v>1</v>
      </c>
      <c r="Q139">
        <f t="shared" si="0"/>
        <v>0</v>
      </c>
      <c r="R139">
        <f t="shared" si="0"/>
        <v>0</v>
      </c>
      <c r="S139">
        <f t="shared" si="0"/>
        <v>0</v>
      </c>
      <c r="T139">
        <f t="shared" si="0"/>
        <v>1</v>
      </c>
      <c r="U139">
        <f t="shared" si="0"/>
        <v>2</v>
      </c>
      <c r="V139">
        <f t="shared" si="0"/>
        <v>2</v>
      </c>
      <c r="W139">
        <f t="shared" si="0"/>
        <v>1</v>
      </c>
      <c r="X139">
        <f t="shared" si="0"/>
        <v>1</v>
      </c>
      <c r="Y139">
        <f t="shared" si="0"/>
        <v>1</v>
      </c>
      <c r="Z139">
        <f t="shared" si="0"/>
        <v>1</v>
      </c>
      <c r="AA139">
        <f t="shared" si="0"/>
        <v>3</v>
      </c>
      <c r="AB139">
        <f t="shared" si="0"/>
        <v>0</v>
      </c>
      <c r="AC139">
        <f t="shared" si="0"/>
        <v>2</v>
      </c>
      <c r="AD139">
        <f t="shared" si="0"/>
        <v>1</v>
      </c>
      <c r="AE139">
        <f t="shared" si="0"/>
        <v>0</v>
      </c>
      <c r="AF139">
        <f t="shared" si="0"/>
        <v>0</v>
      </c>
      <c r="AG139">
        <f t="shared" si="0"/>
        <v>3</v>
      </c>
      <c r="AH139">
        <f t="shared" si="0"/>
        <v>1</v>
      </c>
      <c r="AI139">
        <f t="shared" si="0"/>
        <v>1</v>
      </c>
      <c r="AJ139">
        <f t="shared" si="0"/>
        <v>10</v>
      </c>
      <c r="AK139">
        <f t="shared" si="0"/>
        <v>1</v>
      </c>
      <c r="AL139">
        <f t="shared" si="0"/>
        <v>0</v>
      </c>
      <c r="AM139">
        <f t="shared" si="0"/>
        <v>0</v>
      </c>
      <c r="AN139">
        <f t="shared" si="0"/>
        <v>1</v>
      </c>
      <c r="AO139">
        <f t="shared" si="0"/>
        <v>0</v>
      </c>
      <c r="AP139">
        <f t="shared" si="0"/>
        <v>0</v>
      </c>
      <c r="AQ139">
        <f t="shared" si="0"/>
        <v>0</v>
      </c>
      <c r="AR139">
        <f t="shared" si="0"/>
        <v>1</v>
      </c>
      <c r="AS139">
        <f t="shared" si="0"/>
        <v>0</v>
      </c>
      <c r="AT139">
        <f t="shared" si="0"/>
        <v>1</v>
      </c>
      <c r="AU139">
        <f t="shared" si="0"/>
        <v>1</v>
      </c>
      <c r="AV139">
        <f t="shared" si="0"/>
        <v>3</v>
      </c>
      <c r="AW139">
        <f t="shared" si="0"/>
        <v>3</v>
      </c>
      <c r="AX139">
        <f t="shared" si="0"/>
        <v>1</v>
      </c>
      <c r="AY139">
        <f t="shared" si="0"/>
        <v>1</v>
      </c>
      <c r="AZ139">
        <f t="shared" si="0"/>
        <v>0</v>
      </c>
      <c r="BA139">
        <f t="shared" si="0"/>
        <v>0</v>
      </c>
      <c r="BB139">
        <f t="shared" si="0"/>
        <v>1</v>
      </c>
      <c r="BC139">
        <f t="shared" si="0"/>
        <v>0</v>
      </c>
      <c r="BD139">
        <f t="shared" si="0"/>
        <v>0</v>
      </c>
      <c r="BE139">
        <f t="shared" si="0"/>
        <v>1</v>
      </c>
      <c r="BF139">
        <f t="shared" si="0"/>
        <v>0</v>
      </c>
      <c r="BG139">
        <f t="shared" si="0"/>
        <v>0</v>
      </c>
      <c r="BH139">
        <f t="shared" si="0"/>
        <v>0</v>
      </c>
      <c r="BI139">
        <f t="shared" si="0"/>
        <v>0</v>
      </c>
      <c r="BJ139">
        <f t="shared" si="0"/>
        <v>3</v>
      </c>
      <c r="BK139">
        <f t="shared" si="0"/>
        <v>0</v>
      </c>
      <c r="BL139">
        <f t="shared" si="0"/>
        <v>0</v>
      </c>
      <c r="BM139">
        <f t="shared" si="0"/>
        <v>0</v>
      </c>
      <c r="BN139">
        <f t="shared" si="0"/>
        <v>1</v>
      </c>
      <c r="BO139">
        <f t="shared" si="0"/>
        <v>1</v>
      </c>
      <c r="BP139">
        <f t="shared" si="0"/>
        <v>0</v>
      </c>
      <c r="BQ139">
        <f t="shared" si="0"/>
        <v>1</v>
      </c>
      <c r="BR139">
        <f t="shared" si="0"/>
        <v>1</v>
      </c>
      <c r="BS139">
        <f t="shared" si="0"/>
        <v>0</v>
      </c>
      <c r="BT139">
        <f t="shared" si="0"/>
        <v>1</v>
      </c>
      <c r="BU139">
        <f t="shared" si="0"/>
        <v>0</v>
      </c>
      <c r="BV139">
        <f t="shared" si="0"/>
        <v>0</v>
      </c>
      <c r="BW139">
        <f t="shared" si="0"/>
        <v>2</v>
      </c>
      <c r="BX139">
        <f t="shared" si="0"/>
        <v>0</v>
      </c>
      <c r="BY139">
        <f t="shared" si="0"/>
        <v>1</v>
      </c>
      <c r="BZ139">
        <f t="shared" si="0"/>
        <v>1</v>
      </c>
      <c r="CA139">
        <f t="shared" si="0"/>
        <v>1</v>
      </c>
      <c r="CB139">
        <f t="shared" si="0"/>
        <v>0</v>
      </c>
      <c r="CC139">
        <f t="shared" si="0"/>
        <v>6</v>
      </c>
      <c r="CD139">
        <f t="shared" si="0"/>
        <v>1</v>
      </c>
      <c r="CE139">
        <f t="shared" si="0"/>
        <v>1</v>
      </c>
      <c r="CF139">
        <f t="shared" si="0"/>
        <v>0</v>
      </c>
      <c r="CG139">
        <f t="shared" si="0"/>
        <v>0</v>
      </c>
      <c r="CH139">
        <f t="shared" si="0"/>
        <v>0</v>
      </c>
      <c r="CI139">
        <f t="shared" si="0"/>
        <v>0</v>
      </c>
      <c r="CJ139">
        <f t="shared" si="0"/>
        <v>0</v>
      </c>
      <c r="CK139">
        <f t="shared" si="0"/>
        <v>1</v>
      </c>
      <c r="CL139">
        <f t="shared" si="0"/>
        <v>0</v>
      </c>
      <c r="CM139">
        <f t="shared" si="0"/>
        <v>0</v>
      </c>
      <c r="CN139">
        <f t="shared" si="0"/>
        <v>1</v>
      </c>
      <c r="CO139">
        <f t="shared" si="0"/>
        <v>0</v>
      </c>
      <c r="CP139">
        <f t="shared" si="0"/>
        <v>0</v>
      </c>
      <c r="CQ139">
        <f t="shared" si="0"/>
        <v>0</v>
      </c>
      <c r="CR139">
        <f t="shared" si="0"/>
        <v>0</v>
      </c>
      <c r="CS139">
        <f t="shared" si="0"/>
        <v>1</v>
      </c>
      <c r="CT139">
        <f t="shared" si="0"/>
        <v>1</v>
      </c>
      <c r="CU139">
        <f t="shared" si="0"/>
        <v>1</v>
      </c>
      <c r="CV139">
        <f t="shared" si="0"/>
        <v>0</v>
      </c>
      <c r="CW139">
        <f t="shared" ref="CW139:CX139" si="1">COUNTA(CW2:CW138)</f>
        <v>1</v>
      </c>
      <c r="CX139">
        <f t="shared" si="1"/>
        <v>0</v>
      </c>
    </row>
    <row r="766" spans="1:17" x14ac:dyDescent="0.2">
      <c r="A766">
        <v>6</v>
      </c>
      <c r="B766" s="1">
        <v>5</v>
      </c>
      <c r="C766" s="1">
        <v>5</v>
      </c>
      <c r="D766" s="43" t="s">
        <v>651</v>
      </c>
      <c r="E766" s="1" t="s">
        <v>23</v>
      </c>
      <c r="F766" s="1">
        <v>101</v>
      </c>
      <c r="G766" s="1">
        <v>99</v>
      </c>
      <c r="H766" s="1">
        <v>77</v>
      </c>
      <c r="I766" s="1">
        <v>-22</v>
      </c>
      <c r="M766" s="1">
        <v>101</v>
      </c>
      <c r="N766" s="1">
        <v>99</v>
      </c>
      <c r="O766" s="1">
        <v>68.900000000000006</v>
      </c>
      <c r="Q766" s="1">
        <v>120</v>
      </c>
    </row>
    <row r="837" spans="18:18" x14ac:dyDescent="0.2">
      <c r="R837" s="63"/>
    </row>
    <row r="979" spans="1:17" x14ac:dyDescent="0.2">
      <c r="A979">
        <v>19</v>
      </c>
      <c r="B979" s="1">
        <v>18</v>
      </c>
      <c r="C979" s="1">
        <v>14</v>
      </c>
      <c r="D979" s="43" t="s">
        <v>651</v>
      </c>
      <c r="E979" s="1" t="s">
        <v>23</v>
      </c>
      <c r="F979" s="1">
        <v>81</v>
      </c>
      <c r="G979" s="1">
        <v>81</v>
      </c>
      <c r="H979" s="1">
        <v>72</v>
      </c>
      <c r="I979" s="1">
        <v>-6.5</v>
      </c>
      <c r="M979" s="1">
        <v>81</v>
      </c>
      <c r="N979" s="1">
        <v>81</v>
      </c>
      <c r="O979" s="1">
        <v>68.900000000000006</v>
      </c>
      <c r="Q979" s="1">
        <v>120</v>
      </c>
    </row>
    <row r="1089" spans="1:17" x14ac:dyDescent="0.2">
      <c r="C1089" s="1">
        <v>26</v>
      </c>
    </row>
    <row r="1090" spans="1:17" x14ac:dyDescent="0.2">
      <c r="A1090">
        <v>30</v>
      </c>
      <c r="B1090" s="1">
        <v>30</v>
      </c>
      <c r="C1090" s="1">
        <v>27</v>
      </c>
      <c r="D1090" s="43" t="s">
        <v>651</v>
      </c>
      <c r="E1090" s="1" t="s">
        <v>23</v>
      </c>
      <c r="F1090" s="1">
        <v>112</v>
      </c>
      <c r="G1090" s="1">
        <v>111</v>
      </c>
      <c r="H1090" s="1">
        <v>82</v>
      </c>
      <c r="I1090" s="1">
        <v>-23</v>
      </c>
      <c r="M1090" s="1">
        <v>112</v>
      </c>
      <c r="N1090" s="1">
        <v>111</v>
      </c>
      <c r="O1090" s="1">
        <v>68.900000000000006</v>
      </c>
      <c r="Q1090" s="1">
        <v>118</v>
      </c>
    </row>
    <row r="1188" spans="1:17" x14ac:dyDescent="0.2">
      <c r="A1188">
        <v>29</v>
      </c>
      <c r="B1188" s="1">
        <v>29</v>
      </c>
      <c r="C1188" s="1">
        <v>19</v>
      </c>
      <c r="D1188" s="43" t="s">
        <v>651</v>
      </c>
      <c r="E1188" s="1" t="s">
        <v>23</v>
      </c>
      <c r="F1188" s="1">
        <v>88</v>
      </c>
      <c r="G1188" s="1">
        <v>88</v>
      </c>
      <c r="H1188" s="1">
        <v>72</v>
      </c>
      <c r="I1188" s="1">
        <v>-5.95</v>
      </c>
      <c r="M1188" s="1">
        <v>88</v>
      </c>
      <c r="N1188" s="1">
        <v>88</v>
      </c>
      <c r="O1188" s="1">
        <v>68.900000000000006</v>
      </c>
      <c r="Q1188" s="1">
        <v>120</v>
      </c>
    </row>
    <row r="1472" spans="1:17" x14ac:dyDescent="0.2">
      <c r="A1472">
        <v>12</v>
      </c>
      <c r="B1472" s="1">
        <v>12</v>
      </c>
      <c r="C1472" s="1">
        <v>12</v>
      </c>
      <c r="D1472" s="43" t="s">
        <v>651</v>
      </c>
      <c r="E1472" s="1" t="s">
        <v>23</v>
      </c>
      <c r="F1472" s="1">
        <v>88</v>
      </c>
      <c r="G1472" s="1">
        <v>88</v>
      </c>
      <c r="H1472" s="1">
        <v>72</v>
      </c>
      <c r="I1472" s="1">
        <v>-8.5</v>
      </c>
      <c r="M1472" s="1">
        <v>88</v>
      </c>
      <c r="N1472" s="1">
        <v>88</v>
      </c>
      <c r="O1472" s="1">
        <v>68.900000000000006</v>
      </c>
      <c r="Q1472" s="1">
        <v>120</v>
      </c>
    </row>
    <row r="1578" spans="1:17" x14ac:dyDescent="0.2">
      <c r="A1578">
        <v>18</v>
      </c>
      <c r="B1578" s="1">
        <v>18</v>
      </c>
      <c r="D1578" s="43" t="s">
        <v>651</v>
      </c>
      <c r="E1578" s="1" t="s">
        <v>23</v>
      </c>
      <c r="F1578" s="1">
        <v>90</v>
      </c>
      <c r="G1578" s="1">
        <v>89</v>
      </c>
      <c r="I1578" s="1">
        <v>-16.45</v>
      </c>
      <c r="M1578" s="1">
        <v>90</v>
      </c>
      <c r="N1578" s="1">
        <v>89</v>
      </c>
      <c r="O1578" s="1">
        <v>68.900000000000006</v>
      </c>
      <c r="Q1578" s="1">
        <v>120</v>
      </c>
    </row>
    <row r="1687" spans="1:9" x14ac:dyDescent="0.2">
      <c r="A1687">
        <v>27</v>
      </c>
      <c r="D1687" s="43" t="s">
        <v>651</v>
      </c>
      <c r="E1687" s="1" t="s">
        <v>23</v>
      </c>
      <c r="F1687" s="1" t="s">
        <v>605</v>
      </c>
      <c r="I1687" s="1">
        <v>-23</v>
      </c>
    </row>
    <row r="1807" spans="1:17" x14ac:dyDescent="0.2">
      <c r="A1807">
        <v>47</v>
      </c>
      <c r="B1807" s="1">
        <v>47</v>
      </c>
      <c r="C1807" s="1">
        <v>40</v>
      </c>
      <c r="D1807" s="43" t="s">
        <v>651</v>
      </c>
      <c r="E1807" s="1" t="s">
        <v>23</v>
      </c>
      <c r="F1807" s="1">
        <v>86</v>
      </c>
      <c r="G1807" s="1">
        <v>86</v>
      </c>
      <c r="H1807" s="1">
        <v>72</v>
      </c>
      <c r="I1807" s="1">
        <v>-5.95</v>
      </c>
      <c r="M1807" s="1">
        <v>86</v>
      </c>
      <c r="N1807" s="1">
        <v>86</v>
      </c>
      <c r="O1807" s="1">
        <v>68.900000000000006</v>
      </c>
      <c r="Q1807" s="1">
        <v>120</v>
      </c>
    </row>
    <row r="2331" spans="1:17" x14ac:dyDescent="0.2">
      <c r="A2331">
        <v>47</v>
      </c>
      <c r="B2331" s="1">
        <v>47</v>
      </c>
      <c r="C2331" s="1">
        <v>41</v>
      </c>
      <c r="D2331" s="43" t="s">
        <v>651</v>
      </c>
      <c r="E2331" s="1" t="s">
        <v>23</v>
      </c>
      <c r="F2331" s="1">
        <v>81</v>
      </c>
      <c r="G2331" s="1">
        <v>80</v>
      </c>
      <c r="H2331" s="1">
        <v>73</v>
      </c>
      <c r="I2331" s="1">
        <v>-18</v>
      </c>
      <c r="M2331" s="1">
        <v>81</v>
      </c>
      <c r="N2331" s="1">
        <v>80</v>
      </c>
      <c r="O2331" s="1">
        <v>68.900000000000006</v>
      </c>
      <c r="Q2331" s="1">
        <v>120</v>
      </c>
    </row>
    <row r="2680" spans="1:17" x14ac:dyDescent="0.2">
      <c r="A2680">
        <v>49</v>
      </c>
      <c r="B2680" s="1">
        <v>48</v>
      </c>
      <c r="C2680" s="1">
        <v>30</v>
      </c>
      <c r="D2680" s="43" t="s">
        <v>651</v>
      </c>
      <c r="E2680" s="1" t="s">
        <v>23</v>
      </c>
      <c r="F2680" s="1">
        <v>85</v>
      </c>
      <c r="G2680" s="1">
        <v>83</v>
      </c>
      <c r="H2680" s="1">
        <v>76</v>
      </c>
      <c r="I2680" s="1">
        <v>-5</v>
      </c>
      <c r="M2680" s="1">
        <v>85</v>
      </c>
      <c r="N2680" s="1">
        <v>83</v>
      </c>
      <c r="O2680" s="1">
        <v>68.900000000000006</v>
      </c>
      <c r="Q2680" s="1">
        <v>120</v>
      </c>
    </row>
    <row r="2858" spans="1:17" x14ac:dyDescent="0.2">
      <c r="A2858">
        <v>18</v>
      </c>
      <c r="B2858" s="1">
        <v>18</v>
      </c>
      <c r="C2858" s="1">
        <v>18</v>
      </c>
      <c r="D2858" s="43" t="s">
        <v>651</v>
      </c>
      <c r="E2858" s="1" t="s">
        <v>23</v>
      </c>
      <c r="F2858" s="1">
        <v>93</v>
      </c>
      <c r="G2858" s="1">
        <v>93</v>
      </c>
      <c r="H2858" s="1">
        <v>68</v>
      </c>
      <c r="I2858" s="1">
        <v>24</v>
      </c>
      <c r="M2858" s="1">
        <v>93</v>
      </c>
      <c r="N2858" s="1">
        <v>93</v>
      </c>
      <c r="O2858" s="1">
        <v>68.900000000000006</v>
      </c>
      <c r="Q2858" s="1">
        <v>120</v>
      </c>
    </row>
    <row r="2976" spans="1:17" x14ac:dyDescent="0.2">
      <c r="A2976">
        <v>36</v>
      </c>
      <c r="B2976" s="1">
        <v>36</v>
      </c>
      <c r="C2976" s="1">
        <v>26</v>
      </c>
      <c r="D2976" s="43" t="s">
        <v>651</v>
      </c>
      <c r="E2976" s="1" t="s">
        <v>23</v>
      </c>
      <c r="F2976" s="1">
        <v>82</v>
      </c>
      <c r="G2976" s="1">
        <v>82</v>
      </c>
      <c r="H2976" s="1">
        <v>72</v>
      </c>
      <c r="I2976" s="1">
        <v>2.2999999999999998</v>
      </c>
      <c r="M2976" s="1">
        <v>82</v>
      </c>
      <c r="N2976" s="1">
        <v>82</v>
      </c>
      <c r="O2976" s="1">
        <v>68.900000000000006</v>
      </c>
      <c r="Q2976" s="1">
        <v>120</v>
      </c>
    </row>
    <row r="3151" spans="1:17" x14ac:dyDescent="0.2">
      <c r="A3151">
        <v>11</v>
      </c>
      <c r="B3151" s="1">
        <v>11</v>
      </c>
      <c r="C3151" s="1">
        <v>11</v>
      </c>
      <c r="D3151" s="43" t="s">
        <v>651</v>
      </c>
      <c r="E3151" s="1" t="s">
        <v>23</v>
      </c>
      <c r="F3151" s="1">
        <v>83</v>
      </c>
      <c r="G3151" s="1">
        <v>82</v>
      </c>
      <c r="H3151" s="1">
        <v>66</v>
      </c>
      <c r="I3151" s="1">
        <v>108.3</v>
      </c>
      <c r="K3151" s="81">
        <v>4</v>
      </c>
      <c r="L3151" s="1" t="s">
        <v>104</v>
      </c>
      <c r="M3151" s="1">
        <v>83</v>
      </c>
      <c r="N3151" s="1">
        <v>82</v>
      </c>
      <c r="O3151" s="1">
        <v>68.900000000000006</v>
      </c>
      <c r="Q3151" s="1">
        <v>120</v>
      </c>
    </row>
    <row r="3548" spans="1:17" x14ac:dyDescent="0.2">
      <c r="A3548">
        <v>8</v>
      </c>
      <c r="B3548" s="1">
        <v>8</v>
      </c>
      <c r="C3548" s="1">
        <v>8</v>
      </c>
      <c r="D3548" s="43" t="s">
        <v>651</v>
      </c>
      <c r="E3548" s="1" t="s">
        <v>23</v>
      </c>
      <c r="F3548" s="1">
        <v>85</v>
      </c>
      <c r="G3548" s="1">
        <v>82</v>
      </c>
      <c r="H3548" s="1">
        <v>71</v>
      </c>
      <c r="I3548" s="1">
        <v>24.25</v>
      </c>
      <c r="M3548" s="1">
        <v>85</v>
      </c>
      <c r="N3548" s="1">
        <v>82</v>
      </c>
      <c r="O3548" s="1">
        <v>68.900000000000006</v>
      </c>
      <c r="Q3548" s="1">
        <v>120</v>
      </c>
    </row>
    <row r="3680" spans="1:17" x14ac:dyDescent="0.2">
      <c r="A3680">
        <v>40</v>
      </c>
      <c r="B3680" s="1">
        <v>40</v>
      </c>
      <c r="C3680" s="1">
        <v>32</v>
      </c>
      <c r="D3680" s="43" t="s">
        <v>651</v>
      </c>
      <c r="E3680" s="1" t="s">
        <v>23</v>
      </c>
      <c r="F3680" s="1">
        <v>95</v>
      </c>
      <c r="G3680" s="1">
        <v>94</v>
      </c>
      <c r="H3680" s="1">
        <v>76</v>
      </c>
      <c r="I3680" s="1">
        <v>-17.45</v>
      </c>
      <c r="M3680" s="1">
        <v>95</v>
      </c>
      <c r="N3680" s="1">
        <v>94</v>
      </c>
      <c r="O3680" s="1">
        <v>68.900000000000006</v>
      </c>
      <c r="Q3680" s="1">
        <v>120</v>
      </c>
    </row>
    <row r="3761" spans="1:17" x14ac:dyDescent="0.2">
      <c r="A3761">
        <v>13</v>
      </c>
      <c r="B3761" s="1">
        <v>13</v>
      </c>
      <c r="C3761" s="1">
        <v>13</v>
      </c>
      <c r="D3761" s="43" t="s">
        <v>651</v>
      </c>
      <c r="E3761" s="1" t="s">
        <v>23</v>
      </c>
      <c r="F3761" s="1">
        <v>90</v>
      </c>
      <c r="G3761" s="1">
        <v>87</v>
      </c>
      <c r="H3761" s="1">
        <v>74</v>
      </c>
      <c r="I3761" s="1">
        <v>-1.45</v>
      </c>
      <c r="M3761" s="1">
        <v>90</v>
      </c>
      <c r="N3761" s="1">
        <v>87</v>
      </c>
      <c r="O3761" s="1">
        <v>68.900000000000006</v>
      </c>
      <c r="Q3761" s="1">
        <v>120</v>
      </c>
    </row>
    <row r="3872" spans="1:17" x14ac:dyDescent="0.2">
      <c r="A3872">
        <v>28</v>
      </c>
      <c r="B3872" s="1">
        <v>27</v>
      </c>
      <c r="C3872" s="1">
        <v>16</v>
      </c>
      <c r="D3872" s="43" t="s">
        <v>651</v>
      </c>
      <c r="E3872" s="1" t="s">
        <v>23</v>
      </c>
      <c r="F3872" s="1">
        <v>87</v>
      </c>
      <c r="G3872" s="1">
        <v>87</v>
      </c>
      <c r="H3872" s="1">
        <v>76</v>
      </c>
      <c r="I3872" s="1">
        <v>-20</v>
      </c>
      <c r="M3872" s="1">
        <v>87</v>
      </c>
      <c r="N3872" s="1">
        <v>87</v>
      </c>
      <c r="O3872" s="1">
        <v>68.900000000000006</v>
      </c>
      <c r="Q3872" s="1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72"/>
  <sheetViews>
    <sheetView workbookViewId="0">
      <pane xSplit="1" ySplit="1" topLeftCell="D20" activePane="bottomRight" state="frozen"/>
      <selection pane="topRight"/>
      <selection pane="bottomLeft"/>
      <selection pane="bottomRight" activeCell="Y3" sqref="Y3"/>
    </sheetView>
  </sheetViews>
  <sheetFormatPr defaultRowHeight="12.75" x14ac:dyDescent="0.2"/>
  <cols>
    <col min="1" max="1" width="11.42578125" customWidth="1"/>
    <col min="2" max="42" width="5.140625" customWidth="1"/>
  </cols>
  <sheetData>
    <row r="1" spans="1:42" x14ac:dyDescent="0.2">
      <c r="A1" s="52"/>
      <c r="B1" s="53" t="s">
        <v>350</v>
      </c>
      <c r="C1" s="53" t="s">
        <v>372</v>
      </c>
      <c r="D1" s="53" t="s">
        <v>378</v>
      </c>
      <c r="E1" s="53" t="s">
        <v>349</v>
      </c>
      <c r="F1" s="53" t="s">
        <v>376</v>
      </c>
      <c r="G1" s="53" t="s">
        <v>398</v>
      </c>
      <c r="H1" s="53" t="s">
        <v>401</v>
      </c>
      <c r="I1" s="53" t="s">
        <v>375</v>
      </c>
      <c r="J1" s="53" t="s">
        <v>374</v>
      </c>
      <c r="K1" s="53" t="s">
        <v>345</v>
      </c>
      <c r="L1" s="53" t="s">
        <v>465</v>
      </c>
      <c r="M1" s="53" t="s">
        <v>343</v>
      </c>
      <c r="N1" s="53" t="s">
        <v>384</v>
      </c>
      <c r="O1" s="53" t="s">
        <v>351</v>
      </c>
      <c r="P1" s="53" t="s">
        <v>961</v>
      </c>
      <c r="Q1" s="53" t="s">
        <v>387</v>
      </c>
      <c r="R1" s="53" t="s">
        <v>433</v>
      </c>
      <c r="S1" s="53" t="s">
        <v>385</v>
      </c>
      <c r="T1" s="53" t="s">
        <v>662</v>
      </c>
      <c r="U1" s="53" t="s">
        <v>342</v>
      </c>
      <c r="V1" s="53" t="s">
        <v>347</v>
      </c>
      <c r="W1" s="53" t="s">
        <v>369</v>
      </c>
      <c r="X1" s="53" t="s">
        <v>397</v>
      </c>
      <c r="Y1" s="53" t="s">
        <v>344</v>
      </c>
      <c r="Z1" s="53" t="s">
        <v>377</v>
      </c>
      <c r="AA1" s="53" t="s">
        <v>380</v>
      </c>
      <c r="AB1" s="53" t="s">
        <v>434</v>
      </c>
      <c r="AC1" s="53" t="s">
        <v>346</v>
      </c>
      <c r="AD1" s="53" t="s">
        <v>353</v>
      </c>
      <c r="AE1" s="53" t="s">
        <v>357</v>
      </c>
      <c r="AF1" s="53" t="s">
        <v>373</v>
      </c>
      <c r="AG1" s="53" t="s">
        <v>370</v>
      </c>
      <c r="AH1" s="53" t="s">
        <v>352</v>
      </c>
      <c r="AI1" s="53" t="s">
        <v>382</v>
      </c>
      <c r="AJ1" s="53" t="s">
        <v>562</v>
      </c>
      <c r="AK1" s="53" t="s">
        <v>348</v>
      </c>
      <c r="AL1" s="53" t="s">
        <v>356</v>
      </c>
      <c r="AM1" s="53" t="s">
        <v>388</v>
      </c>
      <c r="AN1" s="53" t="s">
        <v>383</v>
      </c>
      <c r="AO1" s="53" t="s">
        <v>381</v>
      </c>
      <c r="AP1" s="53" t="s">
        <v>460</v>
      </c>
    </row>
    <row r="2" spans="1:42" x14ac:dyDescent="0.2">
      <c r="A2" s="52" t="s">
        <v>0</v>
      </c>
      <c r="B2" s="53"/>
      <c r="C2" s="53">
        <v>3</v>
      </c>
      <c r="D2" s="53">
        <v>2</v>
      </c>
      <c r="E2" s="53">
        <v>1</v>
      </c>
      <c r="F2" s="53">
        <v>4</v>
      </c>
      <c r="G2" s="53"/>
      <c r="H2" s="53">
        <v>3</v>
      </c>
      <c r="I2" s="53">
        <v>2</v>
      </c>
      <c r="J2" s="53"/>
      <c r="K2" s="53">
        <v>5</v>
      </c>
      <c r="L2" s="53">
        <v>1</v>
      </c>
      <c r="M2" s="53">
        <v>7</v>
      </c>
      <c r="N2" s="53"/>
      <c r="O2" s="53">
        <v>2</v>
      </c>
      <c r="P2" s="53"/>
      <c r="Q2" s="53">
        <v>2</v>
      </c>
      <c r="R2" s="53"/>
      <c r="S2" s="53">
        <v>2</v>
      </c>
      <c r="T2" s="53"/>
      <c r="U2" s="53">
        <v>3</v>
      </c>
      <c r="V2" s="53"/>
      <c r="W2" s="53"/>
      <c r="X2" s="53">
        <v>4</v>
      </c>
      <c r="Y2" s="53">
        <v>4</v>
      </c>
      <c r="Z2" s="53">
        <v>3</v>
      </c>
      <c r="AA2" s="53">
        <v>1</v>
      </c>
      <c r="AB2" s="53">
        <v>7</v>
      </c>
      <c r="AC2" s="53">
        <v>5</v>
      </c>
      <c r="AD2" s="53">
        <v>4</v>
      </c>
      <c r="AE2" s="53"/>
      <c r="AF2" s="53">
        <v>2</v>
      </c>
      <c r="AG2" s="53">
        <v>4</v>
      </c>
      <c r="AH2" s="53"/>
      <c r="AI2" s="53"/>
      <c r="AJ2" s="53">
        <v>2</v>
      </c>
      <c r="AK2" s="53">
        <v>3</v>
      </c>
      <c r="AL2" s="53">
        <v>1</v>
      </c>
      <c r="AM2" s="53"/>
      <c r="AN2" s="53">
        <v>1</v>
      </c>
      <c r="AO2" s="53">
        <v>2</v>
      </c>
      <c r="AP2" s="53">
        <v>1</v>
      </c>
    </row>
    <row r="3" spans="1:42" x14ac:dyDescent="0.2">
      <c r="A3" s="52" t="s">
        <v>31</v>
      </c>
      <c r="B3" s="53">
        <v>3</v>
      </c>
      <c r="C3" s="53"/>
      <c r="D3" s="53">
        <v>2</v>
      </c>
      <c r="E3" s="53">
        <v>1</v>
      </c>
      <c r="F3" s="53">
        <v>1</v>
      </c>
      <c r="G3" s="53">
        <v>1</v>
      </c>
      <c r="H3" s="53">
        <v>1</v>
      </c>
      <c r="I3" s="53">
        <v>2</v>
      </c>
      <c r="J3" s="53"/>
      <c r="K3" s="53">
        <v>1</v>
      </c>
      <c r="L3" s="53">
        <v>3</v>
      </c>
      <c r="M3" s="53">
        <v>6</v>
      </c>
      <c r="N3" s="53"/>
      <c r="O3" s="53">
        <v>3</v>
      </c>
      <c r="P3" s="53"/>
      <c r="Q3" s="53">
        <v>3</v>
      </c>
      <c r="R3" s="53"/>
      <c r="S3" s="53">
        <v>4</v>
      </c>
      <c r="T3" s="53"/>
      <c r="U3" s="53">
        <v>4</v>
      </c>
      <c r="V3" s="53"/>
      <c r="W3" s="53"/>
      <c r="X3" s="53">
        <v>2</v>
      </c>
      <c r="Y3" s="53">
        <v>4</v>
      </c>
      <c r="Z3" s="53">
        <v>3</v>
      </c>
      <c r="AA3" s="53">
        <v>1</v>
      </c>
      <c r="AB3" s="53">
        <v>5</v>
      </c>
      <c r="AC3" s="53">
        <v>2</v>
      </c>
      <c r="AD3" s="53">
        <v>1</v>
      </c>
      <c r="AE3" s="53">
        <v>5</v>
      </c>
      <c r="AF3" s="53">
        <v>1</v>
      </c>
      <c r="AG3" s="53">
        <v>3</v>
      </c>
      <c r="AH3" s="53"/>
      <c r="AI3" s="53"/>
      <c r="AJ3" s="53">
        <v>2</v>
      </c>
      <c r="AK3" s="53">
        <v>4</v>
      </c>
      <c r="AL3" s="53">
        <v>3</v>
      </c>
      <c r="AM3" s="53"/>
      <c r="AN3" s="53"/>
      <c r="AO3" s="53"/>
      <c r="AP3" s="53"/>
    </row>
    <row r="4" spans="1:42" x14ac:dyDescent="0.2">
      <c r="A4" s="52" t="s">
        <v>180</v>
      </c>
      <c r="B4" s="53">
        <v>2</v>
      </c>
      <c r="C4" s="53">
        <v>2</v>
      </c>
      <c r="D4" s="53"/>
      <c r="E4" s="53">
        <v>5</v>
      </c>
      <c r="F4" s="53">
        <v>1</v>
      </c>
      <c r="G4" s="53"/>
      <c r="H4" s="53">
        <v>1</v>
      </c>
      <c r="I4" s="53">
        <v>2</v>
      </c>
      <c r="J4" s="53"/>
      <c r="K4" s="53">
        <v>3</v>
      </c>
      <c r="L4" s="53">
        <v>1</v>
      </c>
      <c r="M4" s="53">
        <v>2</v>
      </c>
      <c r="N4" s="53">
        <v>1</v>
      </c>
      <c r="O4" s="53"/>
      <c r="P4" s="53"/>
      <c r="Q4" s="53">
        <v>2</v>
      </c>
      <c r="R4" s="53"/>
      <c r="S4" s="53">
        <v>2</v>
      </c>
      <c r="T4" s="53"/>
      <c r="U4" s="53">
        <v>2</v>
      </c>
      <c r="V4" s="53"/>
      <c r="W4" s="53"/>
      <c r="X4" s="53">
        <v>1</v>
      </c>
      <c r="Y4" s="53">
        <v>2</v>
      </c>
      <c r="Z4" s="53">
        <v>3</v>
      </c>
      <c r="AA4" s="53">
        <v>1</v>
      </c>
      <c r="AB4" s="53">
        <v>2</v>
      </c>
      <c r="AC4" s="53">
        <v>2</v>
      </c>
      <c r="AD4" s="53">
        <v>3</v>
      </c>
      <c r="AE4" s="53"/>
      <c r="AF4" s="53">
        <v>3</v>
      </c>
      <c r="AG4" s="53">
        <v>2</v>
      </c>
      <c r="AH4" s="53"/>
      <c r="AI4" s="53">
        <v>1</v>
      </c>
      <c r="AJ4" s="53"/>
      <c r="AK4" s="53">
        <v>1</v>
      </c>
      <c r="AL4" s="53">
        <v>2</v>
      </c>
      <c r="AM4" s="53"/>
      <c r="AN4" s="53">
        <v>1</v>
      </c>
      <c r="AO4" s="53">
        <v>1</v>
      </c>
      <c r="AP4" s="53">
        <v>1</v>
      </c>
    </row>
    <row r="5" spans="1:42" x14ac:dyDescent="0.2">
      <c r="A5" s="52" t="s">
        <v>181</v>
      </c>
      <c r="B5" s="53">
        <v>1</v>
      </c>
      <c r="C5" s="53">
        <v>1</v>
      </c>
      <c r="D5" s="53">
        <v>5</v>
      </c>
      <c r="E5" s="53"/>
      <c r="F5" s="53">
        <v>2</v>
      </c>
      <c r="G5" s="53"/>
      <c r="H5" s="53"/>
      <c r="I5" s="53">
        <v>2</v>
      </c>
      <c r="J5" s="53"/>
      <c r="K5" s="53"/>
      <c r="L5" s="53"/>
      <c r="M5" s="53">
        <v>1</v>
      </c>
      <c r="N5" s="53"/>
      <c r="O5" s="53"/>
      <c r="P5" s="53"/>
      <c r="Q5" s="53"/>
      <c r="R5" s="53"/>
      <c r="S5" s="53">
        <v>3</v>
      </c>
      <c r="T5" s="53"/>
      <c r="U5" s="53"/>
      <c r="V5" s="53"/>
      <c r="W5" s="53"/>
      <c r="X5" s="53">
        <v>1</v>
      </c>
      <c r="Y5" s="53">
        <v>1</v>
      </c>
      <c r="Z5" s="53">
        <v>2</v>
      </c>
      <c r="AA5" s="53"/>
      <c r="AB5" s="53"/>
      <c r="AC5" s="53">
        <v>1</v>
      </c>
      <c r="AD5" s="53"/>
      <c r="AE5" s="53"/>
      <c r="AF5" s="53"/>
      <c r="AG5" s="53">
        <v>1</v>
      </c>
      <c r="AH5" s="53"/>
      <c r="AI5" s="53"/>
      <c r="AJ5" s="53"/>
      <c r="AK5" s="53"/>
      <c r="AL5" s="53"/>
      <c r="AM5" s="53"/>
      <c r="AN5" s="53">
        <v>1</v>
      </c>
      <c r="AO5" s="53"/>
      <c r="AP5" s="53"/>
    </row>
    <row r="6" spans="1:42" x14ac:dyDescent="0.2">
      <c r="A6" s="52" t="s">
        <v>35</v>
      </c>
      <c r="B6" s="53">
        <v>4</v>
      </c>
      <c r="C6" s="53">
        <v>1</v>
      </c>
      <c r="D6" s="53">
        <v>1</v>
      </c>
      <c r="E6" s="53">
        <v>2</v>
      </c>
      <c r="F6" s="53"/>
      <c r="G6" s="53"/>
      <c r="H6" s="53"/>
      <c r="I6" s="53">
        <v>5</v>
      </c>
      <c r="J6" s="53"/>
      <c r="K6" s="53"/>
      <c r="L6" s="53"/>
      <c r="M6" s="53">
        <v>4</v>
      </c>
      <c r="N6" s="53">
        <v>1</v>
      </c>
      <c r="O6" s="53">
        <v>1</v>
      </c>
      <c r="P6" s="53"/>
      <c r="Q6" s="53"/>
      <c r="R6" s="53"/>
      <c r="S6" s="53">
        <v>1</v>
      </c>
      <c r="T6" s="53"/>
      <c r="U6" s="53">
        <v>1</v>
      </c>
      <c r="V6" s="53">
        <v>1</v>
      </c>
      <c r="W6" s="53">
        <v>2</v>
      </c>
      <c r="X6" s="53">
        <v>3</v>
      </c>
      <c r="Y6" s="53">
        <v>1</v>
      </c>
      <c r="Z6" s="53">
        <v>4</v>
      </c>
      <c r="AA6" s="53">
        <v>1</v>
      </c>
      <c r="AB6" s="53"/>
      <c r="AC6" s="53">
        <v>3</v>
      </c>
      <c r="AD6" s="53"/>
      <c r="AE6" s="53">
        <v>2</v>
      </c>
      <c r="AF6" s="53">
        <v>1</v>
      </c>
      <c r="AG6" s="53">
        <v>4</v>
      </c>
      <c r="AH6" s="53"/>
      <c r="AI6" s="53"/>
      <c r="AJ6" s="53"/>
      <c r="AK6" s="53">
        <v>4</v>
      </c>
      <c r="AL6" s="53">
        <v>4</v>
      </c>
      <c r="AM6" s="53"/>
      <c r="AN6" s="53">
        <v>1</v>
      </c>
      <c r="AO6" s="53"/>
      <c r="AP6" s="53"/>
    </row>
    <row r="7" spans="1:42" x14ac:dyDescent="0.2">
      <c r="A7" s="52" t="s">
        <v>301</v>
      </c>
      <c r="B7" s="53"/>
      <c r="C7" s="53">
        <v>1</v>
      </c>
      <c r="D7" s="53"/>
      <c r="E7" s="53"/>
      <c r="F7" s="53"/>
      <c r="G7" s="53"/>
      <c r="H7" s="53"/>
      <c r="I7" s="53"/>
      <c r="J7" s="53"/>
      <c r="K7" s="53">
        <v>1</v>
      </c>
      <c r="L7" s="53"/>
      <c r="M7" s="53">
        <v>1</v>
      </c>
      <c r="N7" s="53"/>
      <c r="O7" s="53">
        <v>1</v>
      </c>
      <c r="P7" s="53"/>
      <c r="Q7" s="53"/>
      <c r="R7" s="53"/>
      <c r="S7" s="53"/>
      <c r="T7" s="53"/>
      <c r="U7" s="53">
        <v>3</v>
      </c>
      <c r="V7" s="53">
        <v>1</v>
      </c>
      <c r="W7" s="53"/>
      <c r="X7" s="53"/>
      <c r="Y7" s="53"/>
      <c r="Z7" s="53">
        <v>1</v>
      </c>
      <c r="AA7" s="53">
        <v>1</v>
      </c>
      <c r="AB7" s="53"/>
      <c r="AC7" s="53">
        <v>1</v>
      </c>
      <c r="AD7" s="53">
        <v>1</v>
      </c>
      <c r="AE7" s="53"/>
      <c r="AF7" s="53">
        <v>1</v>
      </c>
      <c r="AG7" s="53">
        <v>1</v>
      </c>
      <c r="AH7" s="53"/>
      <c r="AI7" s="53">
        <v>1</v>
      </c>
      <c r="AJ7" s="53">
        <v>2</v>
      </c>
      <c r="AK7" s="53"/>
      <c r="AL7" s="53"/>
      <c r="AM7" s="53"/>
      <c r="AN7" s="53"/>
      <c r="AO7" s="53"/>
      <c r="AP7" s="53"/>
    </row>
    <row r="8" spans="1:42" x14ac:dyDescent="0.2">
      <c r="A8" s="52" t="s">
        <v>402</v>
      </c>
      <c r="B8" s="53">
        <v>2</v>
      </c>
      <c r="C8" s="53">
        <v>2</v>
      </c>
      <c r="D8" s="53">
        <v>1</v>
      </c>
      <c r="E8" s="53"/>
      <c r="F8" s="53"/>
      <c r="G8" s="53"/>
      <c r="H8" s="53"/>
      <c r="I8" s="53"/>
      <c r="J8" s="53"/>
      <c r="K8" s="53">
        <v>3</v>
      </c>
      <c r="L8" s="53">
        <v>1</v>
      </c>
      <c r="M8" s="53">
        <v>4</v>
      </c>
      <c r="N8" s="53"/>
      <c r="O8" s="53">
        <v>1</v>
      </c>
      <c r="P8" s="53"/>
      <c r="Q8" s="53">
        <v>1</v>
      </c>
      <c r="R8" s="53"/>
      <c r="S8" s="53"/>
      <c r="T8" s="53">
        <v>1</v>
      </c>
      <c r="U8" s="53">
        <v>3</v>
      </c>
      <c r="V8" s="53"/>
      <c r="W8" s="53"/>
      <c r="X8" s="53"/>
      <c r="Y8" s="53">
        <v>1</v>
      </c>
      <c r="Z8" s="53">
        <v>2</v>
      </c>
      <c r="AA8" s="53"/>
      <c r="AB8" s="53">
        <v>1</v>
      </c>
      <c r="AC8" s="53">
        <v>2</v>
      </c>
      <c r="AD8" s="53">
        <v>1</v>
      </c>
      <c r="AE8" s="53"/>
      <c r="AF8" s="53">
        <v>2</v>
      </c>
      <c r="AG8" s="53"/>
      <c r="AH8" s="53"/>
      <c r="AI8" s="53">
        <v>2</v>
      </c>
      <c r="AJ8" s="53">
        <v>1</v>
      </c>
      <c r="AK8" s="53"/>
      <c r="AL8" s="53"/>
      <c r="AM8" s="53"/>
      <c r="AN8" s="53"/>
      <c r="AO8" s="53"/>
      <c r="AP8" s="53">
        <v>3</v>
      </c>
    </row>
    <row r="9" spans="1:42" x14ac:dyDescent="0.2">
      <c r="A9" s="52" t="s">
        <v>182</v>
      </c>
      <c r="B9" s="53">
        <v>2</v>
      </c>
      <c r="C9" s="53">
        <v>2</v>
      </c>
      <c r="D9" s="53">
        <v>2</v>
      </c>
      <c r="E9" s="53">
        <v>2</v>
      </c>
      <c r="F9" s="53">
        <v>5</v>
      </c>
      <c r="G9" s="53"/>
      <c r="H9" s="53"/>
      <c r="I9" s="53"/>
      <c r="J9" s="53">
        <v>8</v>
      </c>
      <c r="K9" s="53"/>
      <c r="L9" s="53">
        <v>3</v>
      </c>
      <c r="M9" s="53">
        <v>2</v>
      </c>
      <c r="N9" s="53"/>
      <c r="O9" s="53">
        <v>30</v>
      </c>
      <c r="P9" s="53"/>
      <c r="Q9" s="53"/>
      <c r="R9" s="53"/>
      <c r="S9" s="53">
        <v>1</v>
      </c>
      <c r="T9" s="53">
        <v>2</v>
      </c>
      <c r="U9" s="53">
        <v>17</v>
      </c>
      <c r="V9" s="53"/>
      <c r="W9" s="53">
        <v>1</v>
      </c>
      <c r="X9" s="53">
        <v>3</v>
      </c>
      <c r="Y9" s="53">
        <v>6</v>
      </c>
      <c r="Z9" s="53">
        <v>7</v>
      </c>
      <c r="AA9" s="53">
        <v>4</v>
      </c>
      <c r="AB9" s="53">
        <v>1</v>
      </c>
      <c r="AC9" s="53">
        <v>27</v>
      </c>
      <c r="AD9" s="53">
        <v>5</v>
      </c>
      <c r="AE9" s="53">
        <v>3</v>
      </c>
      <c r="AF9" s="53">
        <v>3</v>
      </c>
      <c r="AG9" s="53"/>
      <c r="AH9" s="53"/>
      <c r="AI9" s="53">
        <v>2</v>
      </c>
      <c r="AJ9" s="53">
        <v>2</v>
      </c>
      <c r="AK9" s="53">
        <v>2</v>
      </c>
      <c r="AL9" s="53">
        <v>1</v>
      </c>
      <c r="AM9" s="53"/>
      <c r="AN9" s="53"/>
      <c r="AO9" s="53"/>
      <c r="AP9" s="53">
        <v>1</v>
      </c>
    </row>
    <row r="10" spans="1:42" x14ac:dyDescent="0.2">
      <c r="A10" s="52" t="s">
        <v>227</v>
      </c>
      <c r="B10" s="53"/>
      <c r="C10" s="53"/>
      <c r="D10" s="53"/>
      <c r="E10" s="53"/>
      <c r="F10" s="53"/>
      <c r="G10" s="53"/>
      <c r="H10" s="53"/>
      <c r="I10" s="53">
        <v>8</v>
      </c>
      <c r="J10" s="53"/>
      <c r="K10" s="53"/>
      <c r="L10" s="53"/>
      <c r="M10" s="53"/>
      <c r="N10" s="53"/>
      <c r="O10" s="53">
        <v>8</v>
      </c>
      <c r="P10" s="53"/>
      <c r="Q10" s="53"/>
      <c r="R10" s="53"/>
      <c r="S10" s="53"/>
      <c r="T10" s="53">
        <v>1</v>
      </c>
      <c r="U10" s="53">
        <v>6</v>
      </c>
      <c r="V10" s="53">
        <v>2</v>
      </c>
      <c r="W10" s="53">
        <v>1</v>
      </c>
      <c r="X10" s="53"/>
      <c r="Y10" s="53">
        <v>1</v>
      </c>
      <c r="Z10" s="53">
        <v>3</v>
      </c>
      <c r="AA10" s="53">
        <v>5</v>
      </c>
      <c r="AB10" s="53"/>
      <c r="AC10" s="53">
        <v>9</v>
      </c>
      <c r="AD10" s="53">
        <v>1</v>
      </c>
      <c r="AE10" s="53"/>
      <c r="AF10" s="53"/>
      <c r="AG10" s="53"/>
      <c r="AH10" s="53">
        <v>1</v>
      </c>
      <c r="AI10" s="53"/>
      <c r="AJ10" s="53"/>
      <c r="AK10" s="53">
        <v>1</v>
      </c>
      <c r="AL10" s="53">
        <v>1</v>
      </c>
      <c r="AM10" s="53"/>
      <c r="AN10" s="53"/>
      <c r="AO10" s="53"/>
      <c r="AP10" s="53"/>
    </row>
    <row r="11" spans="1:42" x14ac:dyDescent="0.2">
      <c r="A11" s="52" t="s">
        <v>38</v>
      </c>
      <c r="B11" s="53">
        <v>4</v>
      </c>
      <c r="C11" s="53">
        <v>1</v>
      </c>
      <c r="D11" s="53">
        <v>3</v>
      </c>
      <c r="E11" s="53"/>
      <c r="F11" s="53"/>
      <c r="G11" s="53">
        <v>1</v>
      </c>
      <c r="H11" s="53">
        <v>3</v>
      </c>
      <c r="I11" s="53"/>
      <c r="J11" s="53"/>
      <c r="K11" s="53"/>
      <c r="L11" s="53">
        <v>3</v>
      </c>
      <c r="M11" s="53">
        <v>8</v>
      </c>
      <c r="N11" s="53"/>
      <c r="O11" s="53">
        <v>1</v>
      </c>
      <c r="P11" s="53"/>
      <c r="Q11" s="53">
        <v>3</v>
      </c>
      <c r="R11" s="53"/>
      <c r="S11" s="53">
        <v>3</v>
      </c>
      <c r="T11" s="53">
        <v>1</v>
      </c>
      <c r="U11" s="53">
        <v>2</v>
      </c>
      <c r="V11" s="53"/>
      <c r="W11" s="53"/>
      <c r="X11" s="53">
        <v>1</v>
      </c>
      <c r="Y11" s="53">
        <v>3</v>
      </c>
      <c r="Z11" s="53">
        <v>3</v>
      </c>
      <c r="AA11" s="53">
        <v>3</v>
      </c>
      <c r="AB11" s="53">
        <v>5</v>
      </c>
      <c r="AC11" s="53">
        <v>2</v>
      </c>
      <c r="AD11" s="53">
        <v>4</v>
      </c>
      <c r="AE11" s="53"/>
      <c r="AF11" s="53">
        <v>2</v>
      </c>
      <c r="AG11" s="53">
        <v>3</v>
      </c>
      <c r="AH11" s="53"/>
      <c r="AI11" s="53"/>
      <c r="AJ11" s="53"/>
      <c r="AK11" s="53"/>
      <c r="AL11" s="53"/>
      <c r="AM11" s="53"/>
      <c r="AN11" s="53"/>
      <c r="AO11" s="53">
        <v>2</v>
      </c>
      <c r="AP11" s="53">
        <v>2</v>
      </c>
    </row>
    <row r="12" spans="1:42" x14ac:dyDescent="0.2">
      <c r="A12" s="52" t="s">
        <v>467</v>
      </c>
      <c r="B12" s="53">
        <v>1</v>
      </c>
      <c r="C12" s="53">
        <v>3</v>
      </c>
      <c r="D12" s="53">
        <v>1</v>
      </c>
      <c r="E12" s="53"/>
      <c r="F12" s="53"/>
      <c r="G12" s="53"/>
      <c r="H12" s="53">
        <v>1</v>
      </c>
      <c r="I12" s="53">
        <v>3</v>
      </c>
      <c r="J12" s="53"/>
      <c r="K12" s="53">
        <v>3</v>
      </c>
      <c r="L12" s="53"/>
      <c r="M12" s="53">
        <v>5</v>
      </c>
      <c r="N12" s="53"/>
      <c r="O12" s="53">
        <v>7</v>
      </c>
      <c r="P12" s="53">
        <v>4</v>
      </c>
      <c r="Q12" s="53">
        <v>3</v>
      </c>
      <c r="R12" s="53"/>
      <c r="S12" s="53">
        <v>1</v>
      </c>
      <c r="T12" s="53">
        <v>5</v>
      </c>
      <c r="U12" s="53">
        <v>1</v>
      </c>
      <c r="V12" s="53"/>
      <c r="W12" s="53"/>
      <c r="X12" s="53">
        <v>2</v>
      </c>
      <c r="Y12" s="53">
        <v>3</v>
      </c>
      <c r="Z12" s="53">
        <v>3</v>
      </c>
      <c r="AA12" s="53">
        <v>3</v>
      </c>
      <c r="AB12" s="53">
        <v>4</v>
      </c>
      <c r="AC12" s="53">
        <v>3</v>
      </c>
      <c r="AD12" s="74">
        <v>4</v>
      </c>
      <c r="AE12" s="53"/>
      <c r="AF12" s="53">
        <v>2</v>
      </c>
      <c r="AG12" s="53"/>
      <c r="AH12" s="53"/>
      <c r="AI12" s="53">
        <v>2</v>
      </c>
      <c r="AJ12" s="53">
        <v>3</v>
      </c>
      <c r="AK12" s="53">
        <v>2</v>
      </c>
      <c r="AL12" s="53"/>
      <c r="AM12" s="53"/>
      <c r="AN12" s="53"/>
      <c r="AO12" s="53">
        <v>1</v>
      </c>
      <c r="AP12" s="53"/>
    </row>
    <row r="13" spans="1:42" x14ac:dyDescent="0.2">
      <c r="A13" s="52" t="s">
        <v>358</v>
      </c>
      <c r="B13" s="53">
        <v>7</v>
      </c>
      <c r="C13" s="53">
        <v>6</v>
      </c>
      <c r="D13" s="53">
        <v>2</v>
      </c>
      <c r="E13" s="53">
        <v>1</v>
      </c>
      <c r="F13" s="53">
        <v>4</v>
      </c>
      <c r="G13" s="53">
        <v>1</v>
      </c>
      <c r="H13" s="53">
        <v>3</v>
      </c>
      <c r="I13" s="53">
        <v>2</v>
      </c>
      <c r="J13" s="53"/>
      <c r="K13" s="53">
        <v>8</v>
      </c>
      <c r="L13" s="53">
        <v>5</v>
      </c>
      <c r="M13" s="53"/>
      <c r="N13" s="53"/>
      <c r="O13" s="53">
        <v>2</v>
      </c>
      <c r="P13" s="53">
        <v>1</v>
      </c>
      <c r="Q13" s="53">
        <v>2</v>
      </c>
      <c r="R13" s="53"/>
      <c r="S13" s="53">
        <v>4</v>
      </c>
      <c r="T13" s="53">
        <v>1</v>
      </c>
      <c r="U13" s="53">
        <v>6</v>
      </c>
      <c r="V13" s="53"/>
      <c r="W13" s="53"/>
      <c r="X13" s="53">
        <v>6</v>
      </c>
      <c r="Y13" s="53">
        <v>15</v>
      </c>
      <c r="Z13" s="53">
        <v>8</v>
      </c>
      <c r="AA13" s="53">
        <v>7</v>
      </c>
      <c r="AB13" s="53">
        <v>8</v>
      </c>
      <c r="AC13" s="53">
        <v>8</v>
      </c>
      <c r="AD13" s="53">
        <v>8</v>
      </c>
      <c r="AE13" s="53"/>
      <c r="AF13" s="53">
        <v>3</v>
      </c>
      <c r="AG13" s="53">
        <v>4</v>
      </c>
      <c r="AH13" s="53"/>
      <c r="AI13" s="53">
        <v>6</v>
      </c>
      <c r="AJ13" s="53">
        <v>3</v>
      </c>
      <c r="AK13" s="53">
        <v>2</v>
      </c>
      <c r="AL13" s="53">
        <v>2</v>
      </c>
      <c r="AM13" s="53"/>
      <c r="AN13" s="53"/>
      <c r="AO13" s="53">
        <v>2</v>
      </c>
      <c r="AP13" s="53">
        <v>1</v>
      </c>
    </row>
    <row r="14" spans="1:42" x14ac:dyDescent="0.2">
      <c r="A14" s="52" t="s">
        <v>43</v>
      </c>
      <c r="B14" s="53"/>
      <c r="C14" s="53"/>
      <c r="D14" s="53">
        <v>1</v>
      </c>
      <c r="E14" s="53"/>
      <c r="F14" s="53">
        <v>2</v>
      </c>
      <c r="G14" s="53"/>
      <c r="H14" s="53"/>
      <c r="I14" s="53">
        <v>1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>
        <v>1</v>
      </c>
      <c r="U14" s="53">
        <v>1</v>
      </c>
      <c r="V14" s="53"/>
      <c r="W14" s="53"/>
      <c r="X14" s="53">
        <v>1</v>
      </c>
      <c r="Y14" s="53">
        <v>1</v>
      </c>
      <c r="Z14" s="53"/>
      <c r="AA14" s="53">
        <v>2</v>
      </c>
      <c r="AB14" s="53">
        <v>1</v>
      </c>
      <c r="AC14" s="53"/>
      <c r="AD14" s="53"/>
      <c r="AE14" s="53">
        <v>3</v>
      </c>
      <c r="AF14" s="53"/>
      <c r="AG14" s="53"/>
      <c r="AH14" s="53"/>
      <c r="AI14" s="53">
        <v>1</v>
      </c>
      <c r="AJ14" s="53"/>
      <c r="AK14" s="53">
        <v>5</v>
      </c>
      <c r="AL14" s="53">
        <v>2</v>
      </c>
      <c r="AM14" s="53"/>
      <c r="AN14" s="53">
        <v>1</v>
      </c>
      <c r="AO14" s="53"/>
      <c r="AP14" s="53"/>
    </row>
    <row r="15" spans="1:42" x14ac:dyDescent="0.2">
      <c r="A15" s="52" t="s">
        <v>46</v>
      </c>
      <c r="B15" s="53">
        <v>2</v>
      </c>
      <c r="C15" s="53">
        <v>3</v>
      </c>
      <c r="D15" s="53"/>
      <c r="E15" s="53"/>
      <c r="F15" s="53">
        <v>1</v>
      </c>
      <c r="G15" s="53">
        <v>1</v>
      </c>
      <c r="H15" s="53">
        <v>1</v>
      </c>
      <c r="I15" s="53">
        <v>30</v>
      </c>
      <c r="J15" s="53">
        <v>8</v>
      </c>
      <c r="K15" s="53">
        <v>1</v>
      </c>
      <c r="L15" s="53">
        <v>7</v>
      </c>
      <c r="M15" s="53">
        <v>2</v>
      </c>
      <c r="N15" s="53"/>
      <c r="O15" s="53"/>
      <c r="P15" s="53">
        <v>3</v>
      </c>
      <c r="Q15" s="53">
        <v>2</v>
      </c>
      <c r="R15" s="53"/>
      <c r="S15" s="53">
        <v>4</v>
      </c>
      <c r="T15" s="53">
        <v>2</v>
      </c>
      <c r="U15" s="53">
        <v>16</v>
      </c>
      <c r="V15" s="53"/>
      <c r="W15" s="53"/>
      <c r="X15" s="53">
        <v>1</v>
      </c>
      <c r="Y15" s="53">
        <v>4</v>
      </c>
      <c r="Z15" s="53">
        <v>10</v>
      </c>
      <c r="AA15" s="53">
        <v>7</v>
      </c>
      <c r="AB15" s="53">
        <v>5</v>
      </c>
      <c r="AC15" s="53">
        <v>33</v>
      </c>
      <c r="AD15" s="74">
        <v>6</v>
      </c>
      <c r="AE15" s="53">
        <v>5</v>
      </c>
      <c r="AF15" s="53">
        <v>4</v>
      </c>
      <c r="AG15" s="53">
        <v>2</v>
      </c>
      <c r="AH15" s="53">
        <v>2</v>
      </c>
      <c r="AI15" s="53">
        <v>1</v>
      </c>
      <c r="AJ15" s="53">
        <v>3</v>
      </c>
      <c r="AK15" s="53">
        <v>3</v>
      </c>
      <c r="AL15" s="53">
        <v>1</v>
      </c>
      <c r="AM15" s="53">
        <v>1</v>
      </c>
      <c r="AN15" s="53">
        <v>3</v>
      </c>
      <c r="AO15" s="53"/>
      <c r="AP15" s="53"/>
    </row>
    <row r="16" spans="1:42" x14ac:dyDescent="0.2">
      <c r="A16" s="52" t="s">
        <v>964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>
        <v>4</v>
      </c>
      <c r="M16" s="53"/>
      <c r="N16" s="53"/>
      <c r="O16" s="53">
        <v>3</v>
      </c>
      <c r="P16" s="53"/>
      <c r="Q16" s="53">
        <v>5</v>
      </c>
      <c r="R16" s="53"/>
      <c r="S16" s="53">
        <v>3</v>
      </c>
      <c r="T16" s="53"/>
      <c r="U16" s="53">
        <v>2</v>
      </c>
      <c r="V16" s="53"/>
      <c r="W16" s="53"/>
      <c r="X16" s="53"/>
      <c r="Y16" s="53">
        <v>1</v>
      </c>
      <c r="Z16" s="53">
        <v>3</v>
      </c>
      <c r="AA16" s="53">
        <v>3</v>
      </c>
      <c r="AB16" s="53">
        <v>3</v>
      </c>
      <c r="AC16" s="53"/>
      <c r="AD16" s="78">
        <v>3</v>
      </c>
      <c r="AE16" s="53"/>
      <c r="AF16" s="53">
        <v>1</v>
      </c>
      <c r="AG16" s="53">
        <v>2</v>
      </c>
      <c r="AH16" s="53"/>
      <c r="AI16" s="53">
        <v>1</v>
      </c>
      <c r="AJ16" s="53">
        <v>2</v>
      </c>
      <c r="AK16" s="53"/>
      <c r="AL16" s="53">
        <v>2</v>
      </c>
      <c r="AM16" s="53"/>
      <c r="AN16" s="53"/>
      <c r="AO16" s="53"/>
      <c r="AP16" s="53"/>
    </row>
    <row r="17" spans="1:42" x14ac:dyDescent="0.2">
      <c r="A17" s="52" t="s">
        <v>359</v>
      </c>
      <c r="B17" s="53">
        <v>2</v>
      </c>
      <c r="C17" s="53">
        <v>3</v>
      </c>
      <c r="D17" s="53">
        <v>2</v>
      </c>
      <c r="E17" s="53"/>
      <c r="F17" s="53"/>
      <c r="G17" s="53"/>
      <c r="H17" s="53">
        <v>1</v>
      </c>
      <c r="I17" s="53"/>
      <c r="J17" s="53"/>
      <c r="K17" s="53">
        <v>3</v>
      </c>
      <c r="L17" s="53">
        <v>3</v>
      </c>
      <c r="M17" s="53">
        <v>2</v>
      </c>
      <c r="N17" s="53"/>
      <c r="O17" s="53">
        <v>2</v>
      </c>
      <c r="P17" s="53">
        <v>5</v>
      </c>
      <c r="Q17" s="53"/>
      <c r="R17" s="53"/>
      <c r="S17" s="53">
        <v>3</v>
      </c>
      <c r="T17" s="53"/>
      <c r="U17" s="53">
        <v>2</v>
      </c>
      <c r="V17" s="53"/>
      <c r="W17" s="53"/>
      <c r="X17" s="53">
        <v>2</v>
      </c>
      <c r="Y17" s="53">
        <v>4</v>
      </c>
      <c r="Z17" s="53">
        <v>1</v>
      </c>
      <c r="AA17" s="53">
        <v>8</v>
      </c>
      <c r="AB17" s="53">
        <v>4</v>
      </c>
      <c r="AC17" s="53">
        <v>1</v>
      </c>
      <c r="AD17" s="53">
        <v>5</v>
      </c>
      <c r="AE17" s="53"/>
      <c r="AF17" s="53">
        <v>1</v>
      </c>
      <c r="AG17" s="53">
        <v>3</v>
      </c>
      <c r="AH17" s="53"/>
      <c r="AI17" s="53">
        <v>1</v>
      </c>
      <c r="AJ17" s="53"/>
      <c r="AK17" s="53">
        <v>1</v>
      </c>
      <c r="AL17" s="53">
        <v>4</v>
      </c>
      <c r="AM17" s="53"/>
      <c r="AN17" s="53"/>
      <c r="AO17" s="53">
        <v>1</v>
      </c>
      <c r="AP17" s="53">
        <v>1</v>
      </c>
    </row>
    <row r="18" spans="1:42" x14ac:dyDescent="0.2">
      <c r="A18" s="52" t="s">
        <v>360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>
        <v>2</v>
      </c>
      <c r="X18" s="53"/>
      <c r="Y18" s="53">
        <v>2</v>
      </c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x14ac:dyDescent="0.2">
      <c r="A19" s="52" t="s">
        <v>56</v>
      </c>
      <c r="B19" s="53">
        <v>2</v>
      </c>
      <c r="C19" s="53">
        <v>4</v>
      </c>
      <c r="D19" s="53">
        <v>2</v>
      </c>
      <c r="E19" s="53">
        <v>3</v>
      </c>
      <c r="F19" s="53">
        <v>1</v>
      </c>
      <c r="G19" s="53"/>
      <c r="H19" s="53"/>
      <c r="I19" s="53">
        <v>1</v>
      </c>
      <c r="J19" s="53"/>
      <c r="K19" s="53">
        <v>3</v>
      </c>
      <c r="L19" s="53">
        <v>1</v>
      </c>
      <c r="M19" s="53">
        <v>4</v>
      </c>
      <c r="N19" s="53"/>
      <c r="O19" s="53">
        <v>4</v>
      </c>
      <c r="P19" s="53">
        <v>3</v>
      </c>
      <c r="Q19" s="53">
        <v>3</v>
      </c>
      <c r="R19" s="53"/>
      <c r="S19" s="53"/>
      <c r="T19" s="53"/>
      <c r="U19" s="53">
        <v>5</v>
      </c>
      <c r="V19" s="53"/>
      <c r="W19" s="53"/>
      <c r="X19" s="53">
        <v>2</v>
      </c>
      <c r="Y19" s="53">
        <v>5</v>
      </c>
      <c r="Z19" s="53">
        <v>6</v>
      </c>
      <c r="AA19" s="53">
        <v>5</v>
      </c>
      <c r="AB19" s="53">
        <v>1</v>
      </c>
      <c r="AC19" s="53">
        <v>2</v>
      </c>
      <c r="AD19" s="53">
        <v>3</v>
      </c>
      <c r="AE19" s="53">
        <v>2</v>
      </c>
      <c r="AF19" s="53">
        <v>1</v>
      </c>
      <c r="AG19" s="53">
        <v>6</v>
      </c>
      <c r="AH19" s="53"/>
      <c r="AI19" s="53">
        <v>2</v>
      </c>
      <c r="AJ19" s="53">
        <v>1</v>
      </c>
      <c r="AK19" s="53"/>
      <c r="AL19" s="53"/>
      <c r="AM19" s="53"/>
      <c r="AN19" s="53">
        <v>3</v>
      </c>
      <c r="AO19" s="53"/>
      <c r="AP19" s="53">
        <v>1</v>
      </c>
    </row>
    <row r="20" spans="1:42" x14ac:dyDescent="0.2">
      <c r="A20" s="52" t="s">
        <v>663</v>
      </c>
      <c r="B20" s="53"/>
      <c r="C20" s="53"/>
      <c r="D20" s="53"/>
      <c r="E20" s="53"/>
      <c r="F20" s="53"/>
      <c r="G20" s="53"/>
      <c r="H20" s="53">
        <v>1</v>
      </c>
      <c r="I20" s="53">
        <v>2</v>
      </c>
      <c r="J20" s="53">
        <v>1</v>
      </c>
      <c r="K20" s="53">
        <v>1</v>
      </c>
      <c r="L20" s="53">
        <v>5</v>
      </c>
      <c r="M20" s="53">
        <v>1</v>
      </c>
      <c r="N20" s="53">
        <v>1</v>
      </c>
      <c r="O20" s="53">
        <v>2</v>
      </c>
      <c r="P20" s="53"/>
      <c r="Q20" s="53"/>
      <c r="R20" s="53"/>
      <c r="S20" s="53"/>
      <c r="T20" s="53"/>
      <c r="U20" s="53"/>
      <c r="V20" s="53"/>
      <c r="W20" s="53"/>
      <c r="X20" s="53">
        <v>2</v>
      </c>
      <c r="Y20" s="53">
        <v>1</v>
      </c>
      <c r="Z20" s="53"/>
      <c r="AA20" s="53">
        <v>3</v>
      </c>
      <c r="AB20" s="53"/>
      <c r="AC20" s="53">
        <v>1</v>
      </c>
      <c r="AD20" s="53"/>
      <c r="AE20" s="53"/>
      <c r="AF20" s="53"/>
      <c r="AG20" s="53">
        <v>1</v>
      </c>
      <c r="AH20" s="53"/>
      <c r="AI20" s="53"/>
      <c r="AJ20" s="53"/>
      <c r="AK20" s="53">
        <v>1</v>
      </c>
      <c r="AL20" s="53"/>
      <c r="AM20" s="53"/>
      <c r="AN20" s="53"/>
      <c r="AO20" s="53"/>
      <c r="AP20" s="53"/>
    </row>
    <row r="21" spans="1:42" x14ac:dyDescent="0.2">
      <c r="A21" s="52" t="s">
        <v>64</v>
      </c>
      <c r="B21" s="53">
        <v>3</v>
      </c>
      <c r="C21" s="53">
        <v>4</v>
      </c>
      <c r="D21" s="53">
        <v>2</v>
      </c>
      <c r="E21" s="53"/>
      <c r="F21" s="53">
        <v>1</v>
      </c>
      <c r="G21" s="53">
        <v>3</v>
      </c>
      <c r="H21" s="53">
        <v>3</v>
      </c>
      <c r="I21" s="53">
        <v>17</v>
      </c>
      <c r="J21" s="53">
        <v>6</v>
      </c>
      <c r="K21" s="53">
        <v>2</v>
      </c>
      <c r="L21" s="53">
        <v>1</v>
      </c>
      <c r="M21" s="53">
        <v>6</v>
      </c>
      <c r="N21" s="53">
        <v>1</v>
      </c>
      <c r="O21" s="53">
        <v>16</v>
      </c>
      <c r="P21" s="53">
        <v>2</v>
      </c>
      <c r="Q21" s="53">
        <v>2</v>
      </c>
      <c r="R21" s="53"/>
      <c r="S21" s="53">
        <v>5</v>
      </c>
      <c r="T21" s="53"/>
      <c r="U21" s="53"/>
      <c r="V21" s="53"/>
      <c r="W21" s="53"/>
      <c r="X21" s="53">
        <v>1</v>
      </c>
      <c r="Y21" s="53">
        <v>12</v>
      </c>
      <c r="Z21" s="53">
        <v>21</v>
      </c>
      <c r="AA21" s="53">
        <v>10</v>
      </c>
      <c r="AB21" s="53">
        <v>4</v>
      </c>
      <c r="AC21" s="53">
        <v>15</v>
      </c>
      <c r="AD21" s="53">
        <v>4</v>
      </c>
      <c r="AE21" s="53">
        <v>11</v>
      </c>
      <c r="AF21" s="53">
        <v>1</v>
      </c>
      <c r="AG21" s="53">
        <v>10</v>
      </c>
      <c r="AH21" s="53"/>
      <c r="AI21" s="53">
        <v>3</v>
      </c>
      <c r="AJ21" s="53">
        <v>2</v>
      </c>
      <c r="AK21" s="53">
        <v>5</v>
      </c>
      <c r="AL21" s="53">
        <v>5</v>
      </c>
      <c r="AM21" s="53"/>
      <c r="AN21" s="53"/>
      <c r="AO21" s="53"/>
      <c r="AP21" s="53">
        <v>3</v>
      </c>
    </row>
    <row r="22" spans="1:42" x14ac:dyDescent="0.2">
      <c r="A22" s="52" t="s">
        <v>191</v>
      </c>
      <c r="B22" s="53"/>
      <c r="C22" s="53"/>
      <c r="D22" s="53"/>
      <c r="E22" s="53"/>
      <c r="F22" s="53">
        <v>1</v>
      </c>
      <c r="G22" s="53"/>
      <c r="H22" s="53"/>
      <c r="I22" s="53"/>
      <c r="J22" s="53">
        <v>2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>
        <v>1</v>
      </c>
      <c r="Z22" s="53"/>
      <c r="AA22" s="53"/>
      <c r="AB22" s="53"/>
      <c r="AC22" s="53">
        <v>1</v>
      </c>
      <c r="AD22" s="53"/>
      <c r="AE22" s="53"/>
      <c r="AF22" s="53"/>
      <c r="AG22" s="53"/>
      <c r="AH22" s="53"/>
      <c r="AI22" s="53"/>
      <c r="AJ22" s="53"/>
      <c r="AK22" s="53">
        <v>1</v>
      </c>
      <c r="AL22" s="53">
        <v>1</v>
      </c>
      <c r="AM22" s="53"/>
      <c r="AN22" s="53"/>
      <c r="AO22" s="53"/>
      <c r="AP22" s="53"/>
    </row>
    <row r="23" spans="1:42" x14ac:dyDescent="0.2">
      <c r="A23" s="52" t="s">
        <v>66</v>
      </c>
      <c r="B23" s="53"/>
      <c r="C23" s="53"/>
      <c r="D23" s="53"/>
      <c r="E23" s="53"/>
      <c r="F23" s="53">
        <v>2</v>
      </c>
      <c r="G23" s="53"/>
      <c r="H23" s="53"/>
      <c r="I23" s="53">
        <v>1</v>
      </c>
      <c r="J23" s="53">
        <v>1</v>
      </c>
      <c r="K23" s="53"/>
      <c r="L23" s="53"/>
      <c r="M23" s="53"/>
      <c r="N23" s="53"/>
      <c r="O23" s="53"/>
      <c r="P23" s="53"/>
      <c r="Q23" s="53"/>
      <c r="R23" s="53">
        <v>2</v>
      </c>
      <c r="S23" s="53"/>
      <c r="T23" s="53"/>
      <c r="U23" s="53"/>
      <c r="V23" s="53"/>
      <c r="W23" s="53"/>
      <c r="X23" s="53"/>
      <c r="Y23" s="53">
        <v>3</v>
      </c>
      <c r="Z23" s="53"/>
      <c r="AA23" s="53"/>
      <c r="AB23" s="53"/>
      <c r="AC23" s="53"/>
      <c r="AD23" s="53"/>
      <c r="AE23" s="53"/>
      <c r="AF23" s="53"/>
      <c r="AG23" s="53"/>
      <c r="AH23" s="53">
        <v>1</v>
      </c>
      <c r="AI23" s="53"/>
      <c r="AJ23" s="53"/>
      <c r="AK23" s="53">
        <v>1</v>
      </c>
      <c r="AL23" s="53"/>
      <c r="AM23" s="53"/>
      <c r="AN23" s="53"/>
      <c r="AO23" s="53"/>
      <c r="AP23" s="53"/>
    </row>
    <row r="24" spans="1:42" x14ac:dyDescent="0.2">
      <c r="A24" s="52" t="s">
        <v>67</v>
      </c>
      <c r="B24" s="53">
        <v>4</v>
      </c>
      <c r="C24" s="53">
        <v>2</v>
      </c>
      <c r="D24" s="53">
        <v>1</v>
      </c>
      <c r="E24" s="53">
        <v>1</v>
      </c>
      <c r="F24" s="53">
        <v>3</v>
      </c>
      <c r="G24" s="53"/>
      <c r="H24" s="53"/>
      <c r="I24" s="53">
        <v>3</v>
      </c>
      <c r="J24" s="53"/>
      <c r="K24" s="53">
        <v>1</v>
      </c>
      <c r="L24" s="53">
        <v>2</v>
      </c>
      <c r="M24" s="53">
        <v>6</v>
      </c>
      <c r="N24" s="53">
        <v>1</v>
      </c>
      <c r="O24" s="53">
        <v>1</v>
      </c>
      <c r="P24" s="53"/>
      <c r="Q24" s="53">
        <v>2</v>
      </c>
      <c r="R24" s="53"/>
      <c r="S24" s="53">
        <v>2</v>
      </c>
      <c r="T24" s="53">
        <v>2</v>
      </c>
      <c r="U24" s="53">
        <v>1</v>
      </c>
      <c r="V24" s="53"/>
      <c r="W24" s="53"/>
      <c r="X24" s="53"/>
      <c r="Y24" s="53">
        <v>6</v>
      </c>
      <c r="Z24" s="53">
        <v>4</v>
      </c>
      <c r="AA24" s="53">
        <v>3</v>
      </c>
      <c r="AB24" s="53">
        <v>1</v>
      </c>
      <c r="AC24" s="53">
        <v>2</v>
      </c>
      <c r="AD24" s="53">
        <v>3</v>
      </c>
      <c r="AE24" s="53"/>
      <c r="AF24" s="53">
        <v>3</v>
      </c>
      <c r="AG24" s="53">
        <v>6</v>
      </c>
      <c r="AH24" s="53"/>
      <c r="AI24" s="53">
        <v>2</v>
      </c>
      <c r="AJ24" s="53">
        <v>1</v>
      </c>
      <c r="AK24" s="53">
        <v>1</v>
      </c>
      <c r="AL24" s="53">
        <v>5</v>
      </c>
      <c r="AM24" s="53"/>
      <c r="AN24" s="53">
        <v>2</v>
      </c>
      <c r="AO24" s="53"/>
      <c r="AP24" s="53">
        <v>1</v>
      </c>
    </row>
    <row r="25" spans="1:42" x14ac:dyDescent="0.2">
      <c r="A25" s="52" t="s">
        <v>361</v>
      </c>
      <c r="B25" s="53">
        <v>4</v>
      </c>
      <c r="C25" s="53">
        <v>3</v>
      </c>
      <c r="D25" s="53">
        <v>1</v>
      </c>
      <c r="E25" s="53">
        <v>1</v>
      </c>
      <c r="F25" s="53">
        <v>1</v>
      </c>
      <c r="G25" s="53"/>
      <c r="H25" s="53">
        <v>1</v>
      </c>
      <c r="I25" s="53">
        <v>6</v>
      </c>
      <c r="J25" s="53">
        <v>1</v>
      </c>
      <c r="K25" s="53">
        <v>3</v>
      </c>
      <c r="L25" s="53">
        <v>3</v>
      </c>
      <c r="M25" s="53">
        <v>15</v>
      </c>
      <c r="N25" s="53">
        <v>1</v>
      </c>
      <c r="O25" s="53">
        <v>4</v>
      </c>
      <c r="P25" s="53">
        <v>1</v>
      </c>
      <c r="Q25" s="53">
        <v>4</v>
      </c>
      <c r="R25" s="53">
        <v>2</v>
      </c>
      <c r="S25" s="53">
        <v>5</v>
      </c>
      <c r="T25" s="53">
        <v>1</v>
      </c>
      <c r="U25" s="53">
        <v>12</v>
      </c>
      <c r="V25" s="53">
        <v>1</v>
      </c>
      <c r="W25" s="53">
        <v>3</v>
      </c>
      <c r="X25" s="53">
        <v>6</v>
      </c>
      <c r="Y25" s="53"/>
      <c r="Z25" s="53">
        <v>12</v>
      </c>
      <c r="AA25" s="53">
        <v>5</v>
      </c>
      <c r="AB25" s="53">
        <v>11</v>
      </c>
      <c r="AC25" s="53">
        <v>9</v>
      </c>
      <c r="AD25" s="74">
        <v>7</v>
      </c>
      <c r="AE25" s="53"/>
      <c r="AF25" s="53">
        <v>2</v>
      </c>
      <c r="AG25" s="53">
        <v>6</v>
      </c>
      <c r="AH25" s="53">
        <v>1</v>
      </c>
      <c r="AI25" s="53">
        <v>1</v>
      </c>
      <c r="AJ25" s="53">
        <v>1</v>
      </c>
      <c r="AK25" s="53">
        <v>2</v>
      </c>
      <c r="AL25" s="53">
        <v>6</v>
      </c>
      <c r="AM25" s="53">
        <v>1</v>
      </c>
      <c r="AN25" s="53">
        <v>2</v>
      </c>
      <c r="AO25" s="53">
        <v>1</v>
      </c>
      <c r="AP25" s="53">
        <v>1</v>
      </c>
    </row>
    <row r="26" spans="1:42" x14ac:dyDescent="0.2">
      <c r="A26" s="52" t="s">
        <v>183</v>
      </c>
      <c r="B26" s="53">
        <v>3</v>
      </c>
      <c r="C26" s="53">
        <v>3</v>
      </c>
      <c r="D26" s="53">
        <v>3</v>
      </c>
      <c r="E26" s="53">
        <v>2</v>
      </c>
      <c r="F26" s="53">
        <v>4</v>
      </c>
      <c r="G26" s="53">
        <v>1</v>
      </c>
      <c r="H26" s="53">
        <v>2</v>
      </c>
      <c r="I26" s="53">
        <v>9</v>
      </c>
      <c r="J26" s="53">
        <v>3</v>
      </c>
      <c r="K26" s="53">
        <v>3</v>
      </c>
      <c r="L26" s="53">
        <v>2</v>
      </c>
      <c r="M26" s="53">
        <v>8</v>
      </c>
      <c r="N26" s="53"/>
      <c r="O26" s="53">
        <v>10</v>
      </c>
      <c r="P26" s="53">
        <v>3</v>
      </c>
      <c r="Q26" s="53">
        <v>1</v>
      </c>
      <c r="R26" s="53"/>
      <c r="S26" s="53">
        <v>6</v>
      </c>
      <c r="T26" s="53"/>
      <c r="U26" s="53">
        <v>21</v>
      </c>
      <c r="V26" s="53"/>
      <c r="W26" s="53"/>
      <c r="X26" s="53">
        <v>4</v>
      </c>
      <c r="Y26" s="53">
        <v>12</v>
      </c>
      <c r="Z26" s="53"/>
      <c r="AA26" s="53">
        <v>8</v>
      </c>
      <c r="AB26" s="53">
        <v>7</v>
      </c>
      <c r="AC26" s="53">
        <v>16</v>
      </c>
      <c r="AD26" s="53">
        <v>4</v>
      </c>
      <c r="AE26" s="53">
        <v>4</v>
      </c>
      <c r="AF26" s="53">
        <v>2</v>
      </c>
      <c r="AG26" s="53">
        <v>24</v>
      </c>
      <c r="AH26" s="53">
        <v>1</v>
      </c>
      <c r="AI26" s="53">
        <v>2</v>
      </c>
      <c r="AJ26" s="53">
        <v>1</v>
      </c>
      <c r="AK26" s="53">
        <v>3</v>
      </c>
      <c r="AL26" s="53">
        <v>4</v>
      </c>
      <c r="AM26" s="53"/>
      <c r="AN26" s="53"/>
      <c r="AO26" s="53">
        <v>1</v>
      </c>
      <c r="AP26" s="53">
        <v>1</v>
      </c>
    </row>
    <row r="27" spans="1:42" x14ac:dyDescent="0.2">
      <c r="A27" s="52" t="s">
        <v>71</v>
      </c>
      <c r="B27" s="53">
        <v>1</v>
      </c>
      <c r="C27" s="53">
        <v>1</v>
      </c>
      <c r="D27" s="53">
        <v>1</v>
      </c>
      <c r="E27" s="53"/>
      <c r="F27" s="53">
        <v>1</v>
      </c>
      <c r="G27" s="53">
        <v>1</v>
      </c>
      <c r="H27" s="53"/>
      <c r="I27" s="53">
        <v>4</v>
      </c>
      <c r="J27" s="53">
        <v>5</v>
      </c>
      <c r="K27" s="53">
        <v>3</v>
      </c>
      <c r="L27" s="53">
        <v>3</v>
      </c>
      <c r="M27" s="53">
        <v>7</v>
      </c>
      <c r="N27" s="53">
        <v>2</v>
      </c>
      <c r="O27" s="53">
        <v>7</v>
      </c>
      <c r="P27" s="53">
        <v>3</v>
      </c>
      <c r="Q27" s="53">
        <v>8</v>
      </c>
      <c r="R27" s="53"/>
      <c r="S27" s="53">
        <v>5</v>
      </c>
      <c r="T27" s="53">
        <v>3</v>
      </c>
      <c r="U27" s="53">
        <v>10</v>
      </c>
      <c r="V27" s="53"/>
      <c r="W27" s="53"/>
      <c r="X27" s="53">
        <v>3</v>
      </c>
      <c r="Y27" s="53">
        <v>5</v>
      </c>
      <c r="Z27" s="53">
        <v>8</v>
      </c>
      <c r="AA27" s="53"/>
      <c r="AB27" s="53">
        <v>4</v>
      </c>
      <c r="AC27" s="53">
        <v>11</v>
      </c>
      <c r="AD27" s="53">
        <v>3</v>
      </c>
      <c r="AE27" s="53"/>
      <c r="AF27" s="53">
        <v>4</v>
      </c>
      <c r="AG27" s="53">
        <v>3</v>
      </c>
      <c r="AH27" s="53"/>
      <c r="AI27" s="53">
        <v>4</v>
      </c>
      <c r="AJ27" s="53">
        <v>2</v>
      </c>
      <c r="AK27" s="53">
        <v>2</v>
      </c>
      <c r="AL27" s="53">
        <v>2</v>
      </c>
      <c r="AM27" s="53"/>
      <c r="AN27" s="53"/>
      <c r="AO27" s="53">
        <v>1</v>
      </c>
      <c r="AP27" s="53">
        <v>2</v>
      </c>
    </row>
    <row r="28" spans="1:42" x14ac:dyDescent="0.2">
      <c r="A28" s="52" t="s">
        <v>75</v>
      </c>
      <c r="B28" s="53">
        <v>7</v>
      </c>
      <c r="C28" s="53">
        <v>5</v>
      </c>
      <c r="D28" s="53">
        <v>2</v>
      </c>
      <c r="E28" s="53"/>
      <c r="F28" s="53"/>
      <c r="G28" s="53"/>
      <c r="H28" s="53">
        <v>1</v>
      </c>
      <c r="I28" s="53">
        <v>1</v>
      </c>
      <c r="J28" s="53"/>
      <c r="K28" s="53">
        <v>5</v>
      </c>
      <c r="L28" s="53">
        <v>3</v>
      </c>
      <c r="M28" s="53">
        <v>8</v>
      </c>
      <c r="N28" s="53">
        <v>1</v>
      </c>
      <c r="O28" s="53">
        <v>4</v>
      </c>
      <c r="P28" s="53">
        <v>3</v>
      </c>
      <c r="Q28" s="53">
        <v>4</v>
      </c>
      <c r="R28" s="53"/>
      <c r="S28" s="53">
        <v>1</v>
      </c>
      <c r="T28" s="53"/>
      <c r="U28" s="53">
        <v>4</v>
      </c>
      <c r="V28" s="53"/>
      <c r="W28" s="53"/>
      <c r="X28" s="53">
        <v>1</v>
      </c>
      <c r="Y28" s="53">
        <v>11</v>
      </c>
      <c r="Z28" s="53">
        <v>7</v>
      </c>
      <c r="AA28" s="53">
        <v>4</v>
      </c>
      <c r="AB28" s="53"/>
      <c r="AC28" s="53">
        <v>4</v>
      </c>
      <c r="AD28" s="53">
        <v>5</v>
      </c>
      <c r="AE28" s="53"/>
      <c r="AF28" s="53">
        <v>3</v>
      </c>
      <c r="AG28" s="53">
        <v>3</v>
      </c>
      <c r="AH28" s="53"/>
      <c r="AI28" s="53"/>
      <c r="AJ28" s="53">
        <v>4</v>
      </c>
      <c r="AK28" s="53">
        <v>1</v>
      </c>
      <c r="AL28" s="53">
        <v>4</v>
      </c>
      <c r="AM28" s="53"/>
      <c r="AN28" s="53">
        <v>1</v>
      </c>
      <c r="AO28" s="53"/>
      <c r="AP28" s="53">
        <v>1</v>
      </c>
    </row>
    <row r="29" spans="1:42" x14ac:dyDescent="0.2">
      <c r="A29" s="52" t="s">
        <v>77</v>
      </c>
      <c r="B29" s="53">
        <v>5</v>
      </c>
      <c r="C29" s="53">
        <v>2</v>
      </c>
      <c r="D29" s="53">
        <v>2</v>
      </c>
      <c r="E29" s="53">
        <v>1</v>
      </c>
      <c r="F29" s="53">
        <v>3</v>
      </c>
      <c r="G29" s="53">
        <v>1</v>
      </c>
      <c r="H29" s="53">
        <v>2</v>
      </c>
      <c r="I29" s="53">
        <v>27</v>
      </c>
      <c r="J29" s="53">
        <v>9</v>
      </c>
      <c r="K29" s="53">
        <v>2</v>
      </c>
      <c r="L29" s="53">
        <v>3</v>
      </c>
      <c r="M29" s="53">
        <v>8</v>
      </c>
      <c r="N29" s="53"/>
      <c r="O29" s="53">
        <v>33</v>
      </c>
      <c r="P29" s="53"/>
      <c r="Q29" s="53">
        <v>1</v>
      </c>
      <c r="R29" s="53"/>
      <c r="S29" s="53">
        <v>2</v>
      </c>
      <c r="T29" s="53">
        <v>1</v>
      </c>
      <c r="U29" s="53">
        <v>15</v>
      </c>
      <c r="V29" s="53">
        <v>1</v>
      </c>
      <c r="W29" s="53"/>
      <c r="X29" s="53">
        <v>2</v>
      </c>
      <c r="Y29" s="53">
        <v>9</v>
      </c>
      <c r="Z29" s="53">
        <v>16</v>
      </c>
      <c r="AA29" s="53">
        <v>11</v>
      </c>
      <c r="AB29" s="53">
        <v>4</v>
      </c>
      <c r="AC29" s="53"/>
      <c r="AD29" s="53">
        <v>10</v>
      </c>
      <c r="AE29" s="53"/>
      <c r="AF29" s="53">
        <v>2</v>
      </c>
      <c r="AG29" s="53">
        <v>4</v>
      </c>
      <c r="AH29" s="53">
        <v>2</v>
      </c>
      <c r="AI29" s="53"/>
      <c r="AJ29" s="53">
        <v>6</v>
      </c>
      <c r="AK29" s="53">
        <v>3</v>
      </c>
      <c r="AL29" s="53">
        <v>2</v>
      </c>
      <c r="AM29" s="53"/>
      <c r="AN29" s="53">
        <v>1</v>
      </c>
      <c r="AO29" s="53">
        <v>2</v>
      </c>
      <c r="AP29" s="53">
        <v>4</v>
      </c>
    </row>
    <row r="30" spans="1:42" x14ac:dyDescent="0.2">
      <c r="A30" s="52" t="s">
        <v>354</v>
      </c>
      <c r="B30" s="53">
        <v>4</v>
      </c>
      <c r="C30" s="53">
        <v>1</v>
      </c>
      <c r="D30" s="53">
        <v>3</v>
      </c>
      <c r="E30" s="53"/>
      <c r="F30" s="53"/>
      <c r="G30" s="53">
        <v>1</v>
      </c>
      <c r="H30" s="53">
        <v>1</v>
      </c>
      <c r="I30" s="53">
        <v>5</v>
      </c>
      <c r="J30" s="53">
        <v>1</v>
      </c>
      <c r="K30" s="53">
        <v>4</v>
      </c>
      <c r="L30" s="74">
        <v>4</v>
      </c>
      <c r="M30" s="53">
        <v>8</v>
      </c>
      <c r="N30" s="53"/>
      <c r="O30" s="74">
        <v>6</v>
      </c>
      <c r="P30" s="78">
        <v>3</v>
      </c>
      <c r="Q30" s="53">
        <v>5</v>
      </c>
      <c r="R30" s="53"/>
      <c r="S30" s="53">
        <v>3</v>
      </c>
      <c r="T30" s="53"/>
      <c r="U30" s="53">
        <v>4</v>
      </c>
      <c r="V30" s="53"/>
      <c r="W30" s="53"/>
      <c r="X30" s="53">
        <v>3</v>
      </c>
      <c r="Y30" s="74">
        <v>7</v>
      </c>
      <c r="Z30" s="53">
        <v>4</v>
      </c>
      <c r="AA30" s="53">
        <v>3</v>
      </c>
      <c r="AB30" s="53">
        <v>6</v>
      </c>
      <c r="AC30" s="53">
        <v>10</v>
      </c>
      <c r="AD30" s="53"/>
      <c r="AE30" s="53">
        <v>1</v>
      </c>
      <c r="AF30" s="53">
        <v>5</v>
      </c>
      <c r="AG30" s="53">
        <v>3</v>
      </c>
      <c r="AH30" s="53"/>
      <c r="AI30" s="53">
        <v>6</v>
      </c>
      <c r="AJ30" s="53">
        <v>5</v>
      </c>
      <c r="AK30" s="53">
        <v>2</v>
      </c>
      <c r="AL30" s="53">
        <v>4</v>
      </c>
      <c r="AM30" s="53"/>
      <c r="AN30" s="53">
        <v>1</v>
      </c>
      <c r="AO30" s="53"/>
      <c r="AP30" s="53">
        <v>3</v>
      </c>
    </row>
    <row r="31" spans="1:42" x14ac:dyDescent="0.2">
      <c r="A31" s="52" t="s">
        <v>203</v>
      </c>
      <c r="B31" s="53"/>
      <c r="C31" s="53">
        <v>5</v>
      </c>
      <c r="D31" s="53"/>
      <c r="E31" s="53"/>
      <c r="F31" s="53">
        <v>2</v>
      </c>
      <c r="G31" s="53"/>
      <c r="H31" s="53"/>
      <c r="I31" s="53">
        <v>3</v>
      </c>
      <c r="J31" s="53"/>
      <c r="K31" s="53"/>
      <c r="L31" s="53"/>
      <c r="M31" s="53"/>
      <c r="N31" s="53">
        <v>3</v>
      </c>
      <c r="O31" s="53">
        <v>5</v>
      </c>
      <c r="P31" s="53"/>
      <c r="Q31" s="53"/>
      <c r="R31" s="53"/>
      <c r="S31" s="53">
        <v>2</v>
      </c>
      <c r="T31" s="53"/>
      <c r="U31" s="53">
        <v>11</v>
      </c>
      <c r="V31" s="53"/>
      <c r="W31" s="53"/>
      <c r="X31" s="53"/>
      <c r="Y31" s="53"/>
      <c r="Z31" s="53">
        <v>4</v>
      </c>
      <c r="AA31" s="53"/>
      <c r="AB31" s="53"/>
      <c r="AC31" s="53"/>
      <c r="AD31" s="53">
        <v>1</v>
      </c>
      <c r="AE31" s="53"/>
      <c r="AF31" s="53"/>
      <c r="AG31" s="53">
        <v>2</v>
      </c>
      <c r="AH31" s="53"/>
      <c r="AI31" s="53"/>
      <c r="AJ31" s="53"/>
      <c r="AK31" s="53">
        <v>10</v>
      </c>
      <c r="AL31" s="53">
        <v>9</v>
      </c>
      <c r="AM31" s="53"/>
      <c r="AN31" s="53">
        <v>2</v>
      </c>
      <c r="AO31" s="53"/>
      <c r="AP31" s="53"/>
    </row>
    <row r="32" spans="1:42" x14ac:dyDescent="0.2">
      <c r="A32" s="52" t="s">
        <v>78</v>
      </c>
      <c r="B32" s="53">
        <v>2</v>
      </c>
      <c r="C32" s="53">
        <v>1</v>
      </c>
      <c r="D32" s="53">
        <v>3</v>
      </c>
      <c r="E32" s="53"/>
      <c r="F32" s="53">
        <v>1</v>
      </c>
      <c r="G32" s="53">
        <v>1</v>
      </c>
      <c r="H32" s="53">
        <v>2</v>
      </c>
      <c r="I32" s="53">
        <v>3</v>
      </c>
      <c r="J32" s="53"/>
      <c r="K32" s="53">
        <v>2</v>
      </c>
      <c r="L32" s="53">
        <v>2</v>
      </c>
      <c r="M32" s="53">
        <v>3</v>
      </c>
      <c r="N32" s="53"/>
      <c r="O32" s="53">
        <v>4</v>
      </c>
      <c r="P32" s="53">
        <v>1</v>
      </c>
      <c r="Q32" s="53"/>
      <c r="R32" s="53"/>
      <c r="S32" s="53">
        <v>1</v>
      </c>
      <c r="T32" s="53"/>
      <c r="U32" s="53">
        <v>1</v>
      </c>
      <c r="V32" s="53"/>
      <c r="W32" s="53"/>
      <c r="X32" s="53">
        <v>3</v>
      </c>
      <c r="Y32" s="53">
        <v>2</v>
      </c>
      <c r="Z32" s="53">
        <v>2</v>
      </c>
      <c r="AA32" s="53">
        <v>4</v>
      </c>
      <c r="AB32" s="53">
        <v>3</v>
      </c>
      <c r="AC32" s="53">
        <v>2</v>
      </c>
      <c r="AD32" s="53">
        <v>5</v>
      </c>
      <c r="AE32" s="53"/>
      <c r="AF32" s="53"/>
      <c r="AG32" s="53"/>
      <c r="AH32" s="53"/>
      <c r="AI32" s="53">
        <v>2</v>
      </c>
      <c r="AJ32" s="53"/>
      <c r="AK32" s="53">
        <v>1</v>
      </c>
      <c r="AL32" s="53">
        <v>3</v>
      </c>
      <c r="AM32" s="53"/>
      <c r="AN32" s="53"/>
      <c r="AO32" s="53"/>
      <c r="AP32" s="53">
        <v>1</v>
      </c>
    </row>
    <row r="33" spans="1:42" x14ac:dyDescent="0.2">
      <c r="A33" s="52" t="s">
        <v>133</v>
      </c>
      <c r="B33" s="53">
        <v>4</v>
      </c>
      <c r="C33" s="53">
        <v>3</v>
      </c>
      <c r="D33" s="53">
        <v>2</v>
      </c>
      <c r="E33" s="53">
        <v>1</v>
      </c>
      <c r="F33" s="53">
        <v>3</v>
      </c>
      <c r="G33" s="53">
        <v>1</v>
      </c>
      <c r="H33" s="53"/>
      <c r="I33" s="53"/>
      <c r="J33" s="53"/>
      <c r="K33" s="53">
        <v>3</v>
      </c>
      <c r="L33" s="53"/>
      <c r="M33" s="53">
        <v>4</v>
      </c>
      <c r="N33" s="53"/>
      <c r="O33" s="53">
        <v>2</v>
      </c>
      <c r="P33" s="53">
        <v>2</v>
      </c>
      <c r="Q33" s="53">
        <v>3</v>
      </c>
      <c r="R33" s="53"/>
      <c r="S33" s="53">
        <v>6</v>
      </c>
      <c r="T33" s="53">
        <v>1</v>
      </c>
      <c r="U33" s="53">
        <v>10</v>
      </c>
      <c r="V33" s="53"/>
      <c r="W33" s="53"/>
      <c r="X33" s="53">
        <v>6</v>
      </c>
      <c r="Y33" s="53">
        <v>6</v>
      </c>
      <c r="Z33" s="53">
        <v>24</v>
      </c>
      <c r="AA33" s="53">
        <v>3</v>
      </c>
      <c r="AB33" s="53">
        <v>3</v>
      </c>
      <c r="AC33" s="53">
        <v>4</v>
      </c>
      <c r="AD33" s="53">
        <v>3</v>
      </c>
      <c r="AE33" s="53">
        <v>2</v>
      </c>
      <c r="AF33" s="53"/>
      <c r="AG33" s="53"/>
      <c r="AH33" s="53"/>
      <c r="AI33" s="53">
        <v>2</v>
      </c>
      <c r="AJ33" s="53">
        <v>1</v>
      </c>
      <c r="AK33" s="53">
        <v>1</v>
      </c>
      <c r="AL33" s="53">
        <v>5</v>
      </c>
      <c r="AM33" s="53"/>
      <c r="AN33" s="53"/>
      <c r="AO33" s="53"/>
      <c r="AP33" s="53">
        <v>1</v>
      </c>
    </row>
    <row r="34" spans="1:42" x14ac:dyDescent="0.2">
      <c r="A34" s="52" t="s">
        <v>81</v>
      </c>
      <c r="B34" s="53"/>
      <c r="C34" s="53"/>
      <c r="D34" s="53"/>
      <c r="E34" s="53"/>
      <c r="F34" s="53"/>
      <c r="G34" s="53"/>
      <c r="H34" s="53"/>
      <c r="I34" s="53"/>
      <c r="J34" s="53">
        <v>1</v>
      </c>
      <c r="K34" s="53"/>
      <c r="L34" s="53"/>
      <c r="M34" s="53"/>
      <c r="N34" s="53"/>
      <c r="O34" s="53">
        <v>2</v>
      </c>
      <c r="P34" s="53"/>
      <c r="Q34" s="53"/>
      <c r="R34" s="53"/>
      <c r="S34" s="53"/>
      <c r="T34" s="53"/>
      <c r="U34" s="53"/>
      <c r="V34" s="53"/>
      <c r="W34" s="53">
        <v>1</v>
      </c>
      <c r="X34" s="53"/>
      <c r="Y34" s="53">
        <v>1</v>
      </c>
      <c r="Z34" s="53">
        <v>1</v>
      </c>
      <c r="AA34" s="53"/>
      <c r="AB34" s="53"/>
      <c r="AC34" s="53">
        <v>2</v>
      </c>
      <c r="AD34" s="53"/>
      <c r="AE34" s="53"/>
      <c r="AF34" s="53"/>
      <c r="AG34" s="53"/>
      <c r="AH34" s="53"/>
      <c r="AI34" s="53"/>
      <c r="AJ34" s="53"/>
      <c r="AK34" s="53"/>
      <c r="AL34" s="53">
        <v>1</v>
      </c>
      <c r="AM34" s="53"/>
      <c r="AN34" s="53"/>
      <c r="AO34" s="53"/>
      <c r="AP34" s="53"/>
    </row>
    <row r="35" spans="1:42" x14ac:dyDescent="0.2">
      <c r="A35" s="52" t="s">
        <v>126</v>
      </c>
      <c r="B35" s="53"/>
      <c r="C35" s="53"/>
      <c r="D35" s="53">
        <v>1</v>
      </c>
      <c r="E35" s="53"/>
      <c r="F35" s="53"/>
      <c r="G35" s="53">
        <v>1</v>
      </c>
      <c r="H35" s="53">
        <v>2</v>
      </c>
      <c r="I35" s="53">
        <v>2</v>
      </c>
      <c r="J35" s="53"/>
      <c r="K35" s="53"/>
      <c r="L35" s="53">
        <v>2</v>
      </c>
      <c r="M35" s="53">
        <v>6</v>
      </c>
      <c r="N35" s="53">
        <v>1</v>
      </c>
      <c r="O35" s="53">
        <v>1</v>
      </c>
      <c r="P35" s="53">
        <v>1</v>
      </c>
      <c r="Q35" s="53">
        <v>1</v>
      </c>
      <c r="R35" s="53"/>
      <c r="S35" s="53">
        <v>2</v>
      </c>
      <c r="T35" s="53"/>
      <c r="U35" s="53">
        <v>3</v>
      </c>
      <c r="V35" s="53"/>
      <c r="W35" s="53"/>
      <c r="X35" s="53">
        <v>2</v>
      </c>
      <c r="Y35" s="53">
        <v>1</v>
      </c>
      <c r="Z35" s="53">
        <v>2</v>
      </c>
      <c r="AA35" s="53">
        <v>4</v>
      </c>
      <c r="AB35" s="53"/>
      <c r="AC35" s="53"/>
      <c r="AD35" s="53">
        <v>6</v>
      </c>
      <c r="AE35" s="53"/>
      <c r="AF35" s="53">
        <v>2</v>
      </c>
      <c r="AG35" s="53">
        <v>2</v>
      </c>
      <c r="AH35" s="53"/>
      <c r="AI35" s="53"/>
      <c r="AJ35" s="53">
        <v>3</v>
      </c>
      <c r="AK35" s="53">
        <v>1</v>
      </c>
      <c r="AL35" s="53">
        <v>1</v>
      </c>
      <c r="AM35" s="53"/>
      <c r="AN35" s="53"/>
      <c r="AO35" s="53"/>
      <c r="AP35" s="53">
        <v>2</v>
      </c>
    </row>
    <row r="36" spans="1:42" x14ac:dyDescent="0.2">
      <c r="A36" s="52" t="s">
        <v>563</v>
      </c>
      <c r="B36" s="53">
        <v>2</v>
      </c>
      <c r="C36" s="53">
        <v>2</v>
      </c>
      <c r="D36" s="53"/>
      <c r="E36" s="53"/>
      <c r="F36" s="53"/>
      <c r="G36" s="53">
        <v>2</v>
      </c>
      <c r="H36" s="53">
        <v>1</v>
      </c>
      <c r="I36" s="53">
        <v>2</v>
      </c>
      <c r="J36" s="53"/>
      <c r="K36" s="53"/>
      <c r="L36" s="53">
        <v>3</v>
      </c>
      <c r="M36" s="53">
        <v>3</v>
      </c>
      <c r="N36" s="53"/>
      <c r="O36" s="53">
        <v>3</v>
      </c>
      <c r="P36" s="53">
        <v>2</v>
      </c>
      <c r="Q36" s="53"/>
      <c r="R36" s="53"/>
      <c r="S36" s="53">
        <v>1</v>
      </c>
      <c r="T36" s="53"/>
      <c r="U36" s="53">
        <v>2</v>
      </c>
      <c r="V36" s="53"/>
      <c r="W36" s="53"/>
      <c r="X36" s="53">
        <v>1</v>
      </c>
      <c r="Y36" s="53">
        <v>1</v>
      </c>
      <c r="Z36" s="53">
        <v>1</v>
      </c>
      <c r="AA36" s="53">
        <v>2</v>
      </c>
      <c r="AB36" s="53">
        <v>4</v>
      </c>
      <c r="AC36" s="53">
        <v>6</v>
      </c>
      <c r="AD36" s="53">
        <v>5</v>
      </c>
      <c r="AE36" s="53"/>
      <c r="AF36" s="53"/>
      <c r="AG36" s="53">
        <v>1</v>
      </c>
      <c r="AH36" s="53"/>
      <c r="AI36" s="53">
        <v>3</v>
      </c>
      <c r="AJ36" s="53"/>
      <c r="AK36" s="53">
        <v>1</v>
      </c>
      <c r="AL36" s="53">
        <v>3</v>
      </c>
      <c r="AM36" s="53"/>
      <c r="AN36" s="53"/>
      <c r="AO36" s="53"/>
      <c r="AP36" s="53">
        <v>1</v>
      </c>
    </row>
    <row r="37" spans="1:42" x14ac:dyDescent="0.2">
      <c r="A37" s="52" t="s">
        <v>362</v>
      </c>
      <c r="B37" s="53">
        <v>3</v>
      </c>
      <c r="C37" s="53">
        <v>4</v>
      </c>
      <c r="D37" s="53">
        <v>1</v>
      </c>
      <c r="E37" s="53"/>
      <c r="F37" s="53">
        <v>4</v>
      </c>
      <c r="G37" s="53"/>
      <c r="H37" s="53"/>
      <c r="I37" s="53">
        <v>2</v>
      </c>
      <c r="J37" s="53">
        <v>1</v>
      </c>
      <c r="K37" s="53"/>
      <c r="L37" s="53">
        <v>1</v>
      </c>
      <c r="M37" s="53">
        <v>2</v>
      </c>
      <c r="N37" s="53">
        <v>5</v>
      </c>
      <c r="O37" s="53">
        <v>3</v>
      </c>
      <c r="P37" s="53"/>
      <c r="Q37" s="53">
        <v>1</v>
      </c>
      <c r="R37" s="53"/>
      <c r="S37" s="53"/>
      <c r="T37" s="53">
        <v>1</v>
      </c>
      <c r="U37" s="53">
        <v>5</v>
      </c>
      <c r="V37" s="53">
        <v>1</v>
      </c>
      <c r="W37" s="53">
        <v>1</v>
      </c>
      <c r="X37" s="53">
        <v>1</v>
      </c>
      <c r="Y37" s="53">
        <v>2</v>
      </c>
      <c r="Z37" s="53">
        <v>3</v>
      </c>
      <c r="AA37" s="53">
        <v>2</v>
      </c>
      <c r="AB37" s="53">
        <v>1</v>
      </c>
      <c r="AC37" s="53">
        <v>3</v>
      </c>
      <c r="AD37" s="53">
        <v>2</v>
      </c>
      <c r="AE37" s="53">
        <v>10</v>
      </c>
      <c r="AF37" s="53">
        <v>1</v>
      </c>
      <c r="AG37" s="53">
        <v>1</v>
      </c>
      <c r="AH37" s="53"/>
      <c r="AI37" s="53">
        <v>1</v>
      </c>
      <c r="AJ37" s="53">
        <v>1</v>
      </c>
      <c r="AK37" s="53"/>
      <c r="AL37" s="53">
        <v>11</v>
      </c>
      <c r="AM37" s="53"/>
      <c r="AN37" s="53">
        <v>2</v>
      </c>
      <c r="AO37" s="53">
        <v>1</v>
      </c>
      <c r="AP37" s="53"/>
    </row>
    <row r="38" spans="1:42" x14ac:dyDescent="0.2">
      <c r="A38" s="52" t="s">
        <v>363</v>
      </c>
      <c r="B38" s="53">
        <v>1</v>
      </c>
      <c r="C38" s="53">
        <v>3</v>
      </c>
      <c r="D38" s="53">
        <v>2</v>
      </c>
      <c r="E38" s="53"/>
      <c r="F38" s="53">
        <v>4</v>
      </c>
      <c r="G38" s="53"/>
      <c r="H38" s="53"/>
      <c r="I38" s="53">
        <v>1</v>
      </c>
      <c r="J38" s="53">
        <v>1</v>
      </c>
      <c r="K38" s="53"/>
      <c r="L38" s="53"/>
      <c r="M38" s="53">
        <v>2</v>
      </c>
      <c r="N38" s="53">
        <v>2</v>
      </c>
      <c r="O38" s="53">
        <v>1</v>
      </c>
      <c r="P38" s="53">
        <v>2</v>
      </c>
      <c r="Q38" s="53">
        <v>4</v>
      </c>
      <c r="R38" s="53"/>
      <c r="S38" s="53"/>
      <c r="T38" s="53"/>
      <c r="U38" s="53">
        <v>5</v>
      </c>
      <c r="V38" s="53">
        <v>1</v>
      </c>
      <c r="W38" s="53"/>
      <c r="X38" s="53">
        <v>5</v>
      </c>
      <c r="Y38" s="53">
        <v>6</v>
      </c>
      <c r="Z38" s="53">
        <v>4</v>
      </c>
      <c r="AA38" s="53">
        <v>2</v>
      </c>
      <c r="AB38" s="53">
        <v>4</v>
      </c>
      <c r="AC38" s="53">
        <v>2</v>
      </c>
      <c r="AD38" s="53">
        <v>3</v>
      </c>
      <c r="AE38" s="53">
        <v>9</v>
      </c>
      <c r="AF38" s="53">
        <v>3</v>
      </c>
      <c r="AG38" s="53">
        <v>6</v>
      </c>
      <c r="AH38" s="53">
        <v>1</v>
      </c>
      <c r="AI38" s="53"/>
      <c r="AJ38" s="53">
        <v>3</v>
      </c>
      <c r="AK38" s="53">
        <v>11</v>
      </c>
      <c r="AL38" s="53"/>
      <c r="AM38" s="53"/>
      <c r="AN38" s="53">
        <v>3</v>
      </c>
      <c r="AO38" s="53"/>
      <c r="AP38" s="53">
        <v>1</v>
      </c>
    </row>
    <row r="39" spans="1:42" x14ac:dyDescent="0.2">
      <c r="A39" s="52" t="s">
        <v>310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>
        <v>1</v>
      </c>
      <c r="P39" s="53"/>
      <c r="Q39" s="53"/>
      <c r="R39" s="53"/>
      <c r="S39" s="53"/>
      <c r="T39" s="53"/>
      <c r="U39" s="53"/>
      <c r="V39" s="53"/>
      <c r="W39" s="53"/>
      <c r="X39" s="53"/>
      <c r="Y39" s="53">
        <v>1</v>
      </c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x14ac:dyDescent="0.2">
      <c r="A40" s="52" t="s">
        <v>121</v>
      </c>
      <c r="B40" s="53">
        <v>1</v>
      </c>
      <c r="C40" s="53"/>
      <c r="D40" s="53">
        <v>1</v>
      </c>
      <c r="E40" s="53">
        <v>1</v>
      </c>
      <c r="F40" s="53"/>
      <c r="G40" s="53"/>
      <c r="H40" s="53"/>
      <c r="I40" s="53"/>
      <c r="J40" s="53"/>
      <c r="K40" s="53"/>
      <c r="L40" s="53"/>
      <c r="M40" s="53"/>
      <c r="N40" s="53">
        <v>1</v>
      </c>
      <c r="O40" s="53">
        <v>3</v>
      </c>
      <c r="P40" s="53"/>
      <c r="Q40" s="53"/>
      <c r="R40" s="53"/>
      <c r="S40" s="53">
        <v>3</v>
      </c>
      <c r="T40" s="53"/>
      <c r="U40" s="53"/>
      <c r="V40" s="53"/>
      <c r="W40" s="53"/>
      <c r="X40" s="53">
        <v>2</v>
      </c>
      <c r="Y40" s="53">
        <v>1</v>
      </c>
      <c r="Z40" s="53"/>
      <c r="AA40" s="53"/>
      <c r="AB40" s="53"/>
      <c r="AC40" s="53">
        <v>1</v>
      </c>
      <c r="AD40" s="53">
        <v>1</v>
      </c>
      <c r="AE40" s="53">
        <v>1</v>
      </c>
      <c r="AF40" s="53"/>
      <c r="AG40" s="53"/>
      <c r="AH40" s="53"/>
      <c r="AI40" s="53"/>
      <c r="AJ40" s="53"/>
      <c r="AK40" s="53">
        <v>1</v>
      </c>
      <c r="AL40" s="53">
        <v>3</v>
      </c>
      <c r="AM40" s="53"/>
      <c r="AN40" s="53"/>
      <c r="AO40" s="53"/>
      <c r="AP40" s="53"/>
    </row>
    <row r="41" spans="1:42" x14ac:dyDescent="0.2">
      <c r="A41" s="52" t="s">
        <v>364</v>
      </c>
      <c r="B41" s="53">
        <v>2</v>
      </c>
      <c r="C41" s="53"/>
      <c r="D41" s="53">
        <v>1</v>
      </c>
      <c r="E41" s="53"/>
      <c r="F41" s="53"/>
      <c r="G41" s="53"/>
      <c r="H41" s="53"/>
      <c r="I41" s="53"/>
      <c r="J41" s="53"/>
      <c r="K41" s="53">
        <v>2</v>
      </c>
      <c r="L41" s="53">
        <v>1</v>
      </c>
      <c r="M41" s="53">
        <v>2</v>
      </c>
      <c r="N41" s="53"/>
      <c r="O41" s="53"/>
      <c r="P41" s="53"/>
      <c r="Q41" s="53">
        <v>1</v>
      </c>
      <c r="R41" s="53"/>
      <c r="S41" s="53"/>
      <c r="T41" s="53"/>
      <c r="U41" s="53"/>
      <c r="V41" s="53"/>
      <c r="W41" s="53"/>
      <c r="X41" s="53"/>
      <c r="Y41" s="53">
        <v>1</v>
      </c>
      <c r="Z41" s="53">
        <v>1</v>
      </c>
      <c r="AA41" s="53">
        <v>1</v>
      </c>
      <c r="AB41" s="53"/>
      <c r="AC41" s="53">
        <v>2</v>
      </c>
      <c r="AD41" s="53"/>
      <c r="AE41" s="53"/>
      <c r="AF41" s="53"/>
      <c r="AG41" s="53"/>
      <c r="AH41" s="53"/>
      <c r="AI41" s="53"/>
      <c r="AJ41" s="53"/>
      <c r="AK41" s="53">
        <v>1</v>
      </c>
      <c r="AL41" s="53"/>
      <c r="AM41" s="53"/>
      <c r="AN41" s="53"/>
      <c r="AO41" s="53"/>
      <c r="AP41" s="53"/>
    </row>
    <row r="42" spans="1:42" x14ac:dyDescent="0.2">
      <c r="A42" s="52" t="s">
        <v>438</v>
      </c>
      <c r="B42" s="53">
        <v>1</v>
      </c>
      <c r="C42" s="53"/>
      <c r="D42" s="53">
        <v>1</v>
      </c>
      <c r="E42" s="53"/>
      <c r="F42" s="53"/>
      <c r="G42" s="53"/>
      <c r="H42" s="53">
        <v>3</v>
      </c>
      <c r="I42" s="53">
        <v>1</v>
      </c>
      <c r="J42" s="53"/>
      <c r="K42" s="53">
        <v>2</v>
      </c>
      <c r="L42" s="53"/>
      <c r="M42" s="53">
        <v>1</v>
      </c>
      <c r="N42" s="53"/>
      <c r="O42" s="53"/>
      <c r="P42" s="53"/>
      <c r="Q42" s="53">
        <v>1</v>
      </c>
      <c r="R42" s="53"/>
      <c r="S42" s="53">
        <v>1</v>
      </c>
      <c r="T42" s="53"/>
      <c r="U42" s="53">
        <v>3</v>
      </c>
      <c r="V42" s="53"/>
      <c r="W42" s="53"/>
      <c r="X42" s="53">
        <v>1</v>
      </c>
      <c r="Y42" s="53">
        <v>1</v>
      </c>
      <c r="Z42" s="53">
        <v>1</v>
      </c>
      <c r="AA42" s="53">
        <v>2</v>
      </c>
      <c r="AB42" s="53">
        <v>1</v>
      </c>
      <c r="AC42" s="53">
        <v>4</v>
      </c>
      <c r="AD42" s="53">
        <v>4</v>
      </c>
      <c r="AE42" s="53"/>
      <c r="AF42" s="53">
        <v>2</v>
      </c>
      <c r="AG42" s="53">
        <v>1</v>
      </c>
      <c r="AH42" s="53"/>
      <c r="AI42" s="53">
        <v>2</v>
      </c>
      <c r="AJ42" s="53">
        <v>1</v>
      </c>
      <c r="AK42" s="53"/>
      <c r="AL42" s="53">
        <v>1</v>
      </c>
      <c r="AM42" s="53"/>
      <c r="AN42" s="53"/>
      <c r="AO42" s="53"/>
      <c r="AP42" s="53"/>
    </row>
    <row r="43" spans="1:42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</row>
    <row r="44" spans="1:42" x14ac:dyDescent="0.2">
      <c r="B44">
        <f>COUNTA(B2:B43)</f>
        <v>28</v>
      </c>
      <c r="C44">
        <f t="shared" ref="C44:AP44" si="0">COUNTA(C2:C43)</f>
        <v>27</v>
      </c>
      <c r="D44">
        <f t="shared" si="0"/>
        <v>28</v>
      </c>
      <c r="E44">
        <f t="shared" si="0"/>
        <v>13</v>
      </c>
      <c r="F44">
        <f t="shared" si="0"/>
        <v>22</v>
      </c>
      <c r="G44">
        <f t="shared" si="0"/>
        <v>13</v>
      </c>
      <c r="H44">
        <f t="shared" si="0"/>
        <v>19</v>
      </c>
      <c r="I44">
        <f t="shared" si="0"/>
        <v>28</v>
      </c>
      <c r="J44">
        <f t="shared" si="0"/>
        <v>14</v>
      </c>
      <c r="K44">
        <f t="shared" si="0"/>
        <v>23</v>
      </c>
      <c r="L44">
        <f t="shared" si="0"/>
        <v>25</v>
      </c>
      <c r="M44">
        <f t="shared" si="0"/>
        <v>30</v>
      </c>
      <c r="N44">
        <f t="shared" si="0"/>
        <v>13</v>
      </c>
      <c r="O44">
        <f t="shared" si="0"/>
        <v>32</v>
      </c>
      <c r="Q44">
        <f t="shared" si="0"/>
        <v>24</v>
      </c>
      <c r="R44">
        <f t="shared" si="0"/>
        <v>2</v>
      </c>
      <c r="S44">
        <f t="shared" si="0"/>
        <v>27</v>
      </c>
      <c r="T44">
        <f t="shared" si="0"/>
        <v>14</v>
      </c>
      <c r="U44">
        <f t="shared" si="0"/>
        <v>31</v>
      </c>
      <c r="V44">
        <f t="shared" si="0"/>
        <v>7</v>
      </c>
      <c r="W44">
        <f t="shared" si="0"/>
        <v>7</v>
      </c>
      <c r="X44">
        <f t="shared" si="0"/>
        <v>29</v>
      </c>
      <c r="Y44">
        <f t="shared" si="0"/>
        <v>38</v>
      </c>
      <c r="Z44">
        <f t="shared" si="0"/>
        <v>33</v>
      </c>
      <c r="AA44">
        <f t="shared" si="0"/>
        <v>31</v>
      </c>
      <c r="AB44">
        <f t="shared" si="0"/>
        <v>26</v>
      </c>
      <c r="AC44">
        <f t="shared" si="0"/>
        <v>33</v>
      </c>
      <c r="AD44">
        <f t="shared" si="0"/>
        <v>30</v>
      </c>
      <c r="AE44">
        <f t="shared" si="0"/>
        <v>13</v>
      </c>
      <c r="AF44">
        <f t="shared" si="0"/>
        <v>26</v>
      </c>
      <c r="AG44">
        <f t="shared" si="0"/>
        <v>27</v>
      </c>
      <c r="AH44">
        <f t="shared" si="0"/>
        <v>7</v>
      </c>
      <c r="AI44">
        <f t="shared" si="0"/>
        <v>22</v>
      </c>
      <c r="AJ44">
        <f t="shared" si="0"/>
        <v>23</v>
      </c>
      <c r="AK44">
        <f t="shared" si="0"/>
        <v>30</v>
      </c>
      <c r="AL44">
        <f t="shared" si="0"/>
        <v>29</v>
      </c>
      <c r="AM44">
        <f t="shared" si="0"/>
        <v>2</v>
      </c>
      <c r="AN44">
        <f t="shared" si="0"/>
        <v>15</v>
      </c>
      <c r="AO44">
        <f t="shared" si="0"/>
        <v>11</v>
      </c>
      <c r="AP44">
        <f t="shared" si="0"/>
        <v>21</v>
      </c>
    </row>
    <row r="53" spans="4:19" x14ac:dyDescent="0.2">
      <c r="I53">
        <v>-12.75</v>
      </c>
    </row>
    <row r="54" spans="4:19" x14ac:dyDescent="0.2">
      <c r="D54" s="2"/>
    </row>
    <row r="55" spans="4:19" x14ac:dyDescent="0.2">
      <c r="S55">
        <f>S48-S51-S52-S53</f>
        <v>0</v>
      </c>
    </row>
    <row r="766" spans="1:15" x14ac:dyDescent="0.2">
      <c r="A766">
        <v>6</v>
      </c>
      <c r="B766">
        <v>5</v>
      </c>
      <c r="C766">
        <v>5</v>
      </c>
      <c r="D766" s="2" t="s">
        <v>651</v>
      </c>
      <c r="E766" t="s">
        <v>23</v>
      </c>
      <c r="F766">
        <v>101</v>
      </c>
      <c r="G766">
        <v>99</v>
      </c>
      <c r="H766">
        <v>77</v>
      </c>
      <c r="I766">
        <v>-22</v>
      </c>
      <c r="L766">
        <v>101</v>
      </c>
      <c r="M766">
        <v>99</v>
      </c>
      <c r="N766">
        <v>68.900000000000006</v>
      </c>
      <c r="O766">
        <v>120</v>
      </c>
    </row>
    <row r="837" spans="17:17" x14ac:dyDescent="0.2">
      <c r="Q837" s="11"/>
    </row>
    <row r="979" spans="1:15" x14ac:dyDescent="0.2">
      <c r="A979">
        <v>19</v>
      </c>
      <c r="B979">
        <v>18</v>
      </c>
      <c r="C979">
        <v>14</v>
      </c>
      <c r="D979" s="2" t="s">
        <v>651</v>
      </c>
      <c r="E979" t="s">
        <v>23</v>
      </c>
      <c r="F979">
        <v>81</v>
      </c>
      <c r="G979">
        <v>81</v>
      </c>
      <c r="H979">
        <v>72</v>
      </c>
      <c r="I979">
        <v>-6.5</v>
      </c>
      <c r="L979">
        <v>81</v>
      </c>
      <c r="M979">
        <v>81</v>
      </c>
      <c r="N979">
        <v>68.900000000000006</v>
      </c>
      <c r="O979">
        <v>120</v>
      </c>
    </row>
    <row r="1089" spans="1:15" x14ac:dyDescent="0.2">
      <c r="C1089">
        <v>26</v>
      </c>
    </row>
    <row r="1090" spans="1:15" x14ac:dyDescent="0.2">
      <c r="A1090">
        <v>30</v>
      </c>
      <c r="B1090">
        <v>30</v>
      </c>
      <c r="C1090">
        <v>27</v>
      </c>
      <c r="D1090" s="2" t="s">
        <v>651</v>
      </c>
      <c r="E1090" t="s">
        <v>23</v>
      </c>
      <c r="F1090">
        <v>112</v>
      </c>
      <c r="G1090">
        <v>111</v>
      </c>
      <c r="H1090">
        <v>82</v>
      </c>
      <c r="I1090">
        <v>-23</v>
      </c>
      <c r="L1090">
        <v>112</v>
      </c>
      <c r="M1090">
        <v>111</v>
      </c>
      <c r="N1090">
        <v>68.900000000000006</v>
      </c>
      <c r="O1090">
        <v>118</v>
      </c>
    </row>
    <row r="1188" spans="1:15" x14ac:dyDescent="0.2">
      <c r="A1188">
        <v>29</v>
      </c>
      <c r="B1188">
        <v>29</v>
      </c>
      <c r="C1188">
        <v>19</v>
      </c>
      <c r="D1188" s="2" t="s">
        <v>651</v>
      </c>
      <c r="E1188" t="s">
        <v>23</v>
      </c>
      <c r="F1188">
        <v>88</v>
      </c>
      <c r="G1188">
        <v>88</v>
      </c>
      <c r="H1188">
        <v>72</v>
      </c>
      <c r="I1188">
        <v>-5.95</v>
      </c>
      <c r="L1188">
        <v>88</v>
      </c>
      <c r="M1188">
        <v>88</v>
      </c>
      <c r="N1188">
        <v>68.900000000000006</v>
      </c>
      <c r="O1188">
        <v>120</v>
      </c>
    </row>
    <row r="1472" spans="1:15" x14ac:dyDescent="0.2">
      <c r="A1472">
        <v>12</v>
      </c>
      <c r="B1472">
        <v>12</v>
      </c>
      <c r="C1472">
        <v>12</v>
      </c>
      <c r="D1472" s="2" t="s">
        <v>651</v>
      </c>
      <c r="E1472" t="s">
        <v>23</v>
      </c>
      <c r="F1472">
        <v>88</v>
      </c>
      <c r="G1472">
        <v>88</v>
      </c>
      <c r="H1472">
        <v>72</v>
      </c>
      <c r="I1472">
        <v>-8.5</v>
      </c>
      <c r="L1472">
        <v>88</v>
      </c>
      <c r="M1472">
        <v>88</v>
      </c>
      <c r="N1472">
        <v>68.900000000000006</v>
      </c>
      <c r="O1472">
        <v>120</v>
      </c>
    </row>
    <row r="1578" spans="1:15" x14ac:dyDescent="0.2">
      <c r="A1578">
        <v>18</v>
      </c>
      <c r="B1578">
        <v>18</v>
      </c>
      <c r="D1578" s="2" t="s">
        <v>651</v>
      </c>
      <c r="E1578" t="s">
        <v>23</v>
      </c>
      <c r="F1578">
        <v>90</v>
      </c>
      <c r="G1578">
        <v>89</v>
      </c>
      <c r="I1578">
        <v>-16.45</v>
      </c>
      <c r="L1578">
        <v>90</v>
      </c>
      <c r="M1578">
        <v>89</v>
      </c>
      <c r="N1578">
        <v>68.900000000000006</v>
      </c>
      <c r="O1578">
        <v>120</v>
      </c>
    </row>
    <row r="1687" spans="1:9" x14ac:dyDescent="0.2">
      <c r="A1687">
        <v>27</v>
      </c>
      <c r="D1687" s="2" t="s">
        <v>651</v>
      </c>
      <c r="E1687" t="s">
        <v>23</v>
      </c>
      <c r="F1687" t="s">
        <v>605</v>
      </c>
      <c r="I1687">
        <v>-23</v>
      </c>
    </row>
    <row r="1807" spans="1:15" x14ac:dyDescent="0.2">
      <c r="A1807">
        <v>47</v>
      </c>
      <c r="B1807">
        <v>47</v>
      </c>
      <c r="C1807">
        <v>40</v>
      </c>
      <c r="D1807" s="2" t="s">
        <v>651</v>
      </c>
      <c r="E1807" t="s">
        <v>23</v>
      </c>
      <c r="F1807">
        <v>86</v>
      </c>
      <c r="G1807">
        <v>86</v>
      </c>
      <c r="H1807">
        <v>72</v>
      </c>
      <c r="I1807">
        <v>-5.95</v>
      </c>
      <c r="L1807">
        <v>86</v>
      </c>
      <c r="M1807">
        <v>86</v>
      </c>
      <c r="N1807">
        <v>68.900000000000006</v>
      </c>
      <c r="O1807">
        <v>120</v>
      </c>
    </row>
    <row r="2331" spans="1:15" x14ac:dyDescent="0.2">
      <c r="A2331">
        <v>47</v>
      </c>
      <c r="B2331">
        <v>47</v>
      </c>
      <c r="C2331">
        <v>41</v>
      </c>
      <c r="D2331" s="2" t="s">
        <v>651</v>
      </c>
      <c r="E2331" t="s">
        <v>23</v>
      </c>
      <c r="F2331">
        <v>81</v>
      </c>
      <c r="G2331">
        <v>80</v>
      </c>
      <c r="H2331">
        <v>73</v>
      </c>
      <c r="I2331">
        <v>-18</v>
      </c>
      <c r="L2331">
        <v>81</v>
      </c>
      <c r="M2331">
        <v>80</v>
      </c>
      <c r="N2331">
        <v>68.900000000000006</v>
      </c>
      <c r="O2331">
        <v>120</v>
      </c>
    </row>
    <row r="2680" spans="1:15" x14ac:dyDescent="0.2">
      <c r="A2680">
        <v>49</v>
      </c>
      <c r="B2680">
        <v>48</v>
      </c>
      <c r="C2680">
        <v>30</v>
      </c>
      <c r="D2680" s="2" t="s">
        <v>651</v>
      </c>
      <c r="E2680" t="s">
        <v>23</v>
      </c>
      <c r="F2680">
        <v>85</v>
      </c>
      <c r="G2680">
        <v>83</v>
      </c>
      <c r="H2680">
        <v>76</v>
      </c>
      <c r="I2680">
        <v>-5</v>
      </c>
      <c r="L2680">
        <v>85</v>
      </c>
      <c r="M2680">
        <v>83</v>
      </c>
      <c r="N2680">
        <v>68.900000000000006</v>
      </c>
      <c r="O2680">
        <v>120</v>
      </c>
    </row>
    <row r="2858" spans="1:15" x14ac:dyDescent="0.2">
      <c r="A2858">
        <v>18</v>
      </c>
      <c r="B2858">
        <v>18</v>
      </c>
      <c r="C2858">
        <v>18</v>
      </c>
      <c r="D2858" s="2" t="s">
        <v>651</v>
      </c>
      <c r="E2858" t="s">
        <v>23</v>
      </c>
      <c r="F2858">
        <v>93</v>
      </c>
      <c r="G2858">
        <v>93</v>
      </c>
      <c r="H2858">
        <v>68</v>
      </c>
      <c r="I2858">
        <v>24</v>
      </c>
      <c r="L2858">
        <v>93</v>
      </c>
      <c r="M2858">
        <v>93</v>
      </c>
      <c r="N2858">
        <v>68.900000000000006</v>
      </c>
      <c r="O2858">
        <v>120</v>
      </c>
    </row>
    <row r="2976" spans="1:15" x14ac:dyDescent="0.2">
      <c r="A2976">
        <v>36</v>
      </c>
      <c r="B2976">
        <v>36</v>
      </c>
      <c r="C2976">
        <v>26</v>
      </c>
      <c r="D2976" s="2" t="s">
        <v>651</v>
      </c>
      <c r="E2976" t="s">
        <v>23</v>
      </c>
      <c r="F2976">
        <v>82</v>
      </c>
      <c r="G2976">
        <v>82</v>
      </c>
      <c r="H2976">
        <v>72</v>
      </c>
      <c r="I2976">
        <v>2.2999999999999998</v>
      </c>
      <c r="L2976">
        <v>82</v>
      </c>
      <c r="M2976">
        <v>82</v>
      </c>
      <c r="N2976">
        <v>68.900000000000006</v>
      </c>
      <c r="O2976">
        <v>120</v>
      </c>
    </row>
    <row r="3151" spans="1:15" x14ac:dyDescent="0.2">
      <c r="A3151">
        <v>11</v>
      </c>
      <c r="B3151">
        <v>11</v>
      </c>
      <c r="C3151">
        <v>11</v>
      </c>
      <c r="D3151" s="2" t="s">
        <v>651</v>
      </c>
      <c r="E3151" t="s">
        <v>23</v>
      </c>
      <c r="F3151">
        <v>83</v>
      </c>
      <c r="G3151">
        <v>82</v>
      </c>
      <c r="H3151">
        <v>66</v>
      </c>
      <c r="I3151">
        <v>108.3</v>
      </c>
      <c r="J3151" s="4">
        <v>4</v>
      </c>
      <c r="K3151" t="s">
        <v>104</v>
      </c>
      <c r="L3151">
        <v>83</v>
      </c>
      <c r="M3151">
        <v>82</v>
      </c>
      <c r="N3151">
        <v>68.900000000000006</v>
      </c>
      <c r="O3151">
        <v>120</v>
      </c>
    </row>
    <row r="3548" spans="1:15" x14ac:dyDescent="0.2">
      <c r="A3548">
        <v>8</v>
      </c>
      <c r="B3548">
        <v>8</v>
      </c>
      <c r="C3548">
        <v>8</v>
      </c>
      <c r="D3548" s="2" t="s">
        <v>651</v>
      </c>
      <c r="E3548" t="s">
        <v>23</v>
      </c>
      <c r="F3548">
        <v>85</v>
      </c>
      <c r="G3548">
        <v>82</v>
      </c>
      <c r="H3548">
        <v>71</v>
      </c>
      <c r="I3548">
        <v>24.25</v>
      </c>
      <c r="L3548">
        <v>85</v>
      </c>
      <c r="M3548">
        <v>82</v>
      </c>
      <c r="N3548">
        <v>68.900000000000006</v>
      </c>
      <c r="O3548">
        <v>120</v>
      </c>
    </row>
    <row r="3680" spans="1:15" x14ac:dyDescent="0.2">
      <c r="A3680">
        <v>40</v>
      </c>
      <c r="B3680">
        <v>40</v>
      </c>
      <c r="C3680">
        <v>32</v>
      </c>
      <c r="D3680" s="2" t="s">
        <v>651</v>
      </c>
      <c r="E3680" t="s">
        <v>23</v>
      </c>
      <c r="F3680">
        <v>95</v>
      </c>
      <c r="G3680">
        <v>94</v>
      </c>
      <c r="H3680">
        <v>76</v>
      </c>
      <c r="I3680">
        <v>-17.45</v>
      </c>
      <c r="L3680">
        <v>95</v>
      </c>
      <c r="M3680">
        <v>94</v>
      </c>
      <c r="N3680">
        <v>68.900000000000006</v>
      </c>
      <c r="O3680">
        <v>120</v>
      </c>
    </row>
    <row r="3761" spans="1:15" x14ac:dyDescent="0.2">
      <c r="A3761">
        <v>13</v>
      </c>
      <c r="B3761">
        <v>13</v>
      </c>
      <c r="C3761">
        <v>13</v>
      </c>
      <c r="D3761" s="2" t="s">
        <v>651</v>
      </c>
      <c r="E3761" t="s">
        <v>23</v>
      </c>
      <c r="F3761">
        <v>90</v>
      </c>
      <c r="G3761">
        <v>87</v>
      </c>
      <c r="H3761">
        <v>74</v>
      </c>
      <c r="I3761">
        <v>-1.45</v>
      </c>
      <c r="L3761">
        <v>90</v>
      </c>
      <c r="M3761">
        <v>87</v>
      </c>
      <c r="N3761">
        <v>68.900000000000006</v>
      </c>
      <c r="O3761">
        <v>120</v>
      </c>
    </row>
    <row r="3872" spans="1:15" x14ac:dyDescent="0.2">
      <c r="A3872">
        <v>28</v>
      </c>
      <c r="B3872">
        <v>27</v>
      </c>
      <c r="C3872">
        <v>16</v>
      </c>
      <c r="D3872" s="2" t="s">
        <v>651</v>
      </c>
      <c r="E3872" t="s">
        <v>23</v>
      </c>
      <c r="F3872">
        <v>87</v>
      </c>
      <c r="G3872">
        <v>87</v>
      </c>
      <c r="H3872">
        <v>76</v>
      </c>
      <c r="I3872">
        <v>-20</v>
      </c>
      <c r="L3872">
        <v>87</v>
      </c>
      <c r="M3872">
        <v>87</v>
      </c>
      <c r="N3872">
        <v>68.900000000000006</v>
      </c>
      <c r="O3872">
        <v>120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72"/>
  <sheetViews>
    <sheetView workbookViewId="0">
      <pane xSplit="1" topLeftCell="B1" activePane="topRight" state="frozen"/>
      <selection pane="topRight" activeCell="A25" sqref="A25"/>
    </sheetView>
  </sheetViews>
  <sheetFormatPr defaultRowHeight="12.75" x14ac:dyDescent="0.2"/>
  <cols>
    <col min="1" max="1" width="21" customWidth="1"/>
    <col min="2" max="2" width="10.5703125" customWidth="1"/>
    <col min="3" max="3" width="11.85546875" customWidth="1"/>
    <col min="4" max="4" width="10.140625" customWidth="1"/>
    <col min="5" max="5" width="11.7109375" customWidth="1"/>
    <col min="6" max="6" width="10.7109375" customWidth="1"/>
    <col min="7" max="7" width="10.5703125" customWidth="1"/>
    <col min="8" max="8" width="10.7109375" customWidth="1"/>
    <col min="9" max="9" width="11.85546875" customWidth="1"/>
    <col min="10" max="10" width="10.28515625" customWidth="1"/>
    <col min="11" max="11" width="9.85546875" customWidth="1"/>
    <col min="12" max="12" width="11" customWidth="1"/>
    <col min="13" max="13" width="10.42578125" customWidth="1"/>
    <col min="14" max="20" width="10.5703125" customWidth="1"/>
    <col min="26" max="26" width="11.42578125" customWidth="1"/>
    <col min="30" max="30" width="11.5703125" customWidth="1"/>
  </cols>
  <sheetData>
    <row r="1" spans="1:42" x14ac:dyDescent="0.2">
      <c r="A1" s="52"/>
    </row>
    <row r="2" spans="1:42" x14ac:dyDescent="0.2">
      <c r="A2" s="52" t="s">
        <v>0</v>
      </c>
      <c r="B2" s="76"/>
      <c r="C2" s="76" t="s">
        <v>31</v>
      </c>
      <c r="D2" s="77"/>
      <c r="E2" s="77"/>
      <c r="F2" s="77"/>
      <c r="G2" s="77" t="s">
        <v>301</v>
      </c>
      <c r="H2" s="77"/>
      <c r="I2" s="52"/>
      <c r="J2" s="52" t="s">
        <v>227</v>
      </c>
      <c r="K2" s="52"/>
      <c r="L2" s="52"/>
      <c r="M2" s="52"/>
      <c r="N2" s="52" t="s">
        <v>43</v>
      </c>
      <c r="O2" s="52" t="s">
        <v>46</v>
      </c>
      <c r="P2" s="52" t="s">
        <v>964</v>
      </c>
      <c r="Q2" s="52"/>
      <c r="R2" s="52" t="s">
        <v>546</v>
      </c>
      <c r="S2" s="52" t="s">
        <v>56</v>
      </c>
      <c r="T2" s="52" t="s">
        <v>663</v>
      </c>
      <c r="U2" s="52" t="s">
        <v>64</v>
      </c>
      <c r="V2" s="52" t="s">
        <v>191</v>
      </c>
      <c r="W2" s="52" t="s">
        <v>66</v>
      </c>
      <c r="X2" s="52"/>
      <c r="Y2" s="52"/>
      <c r="Z2" s="52"/>
      <c r="AA2" s="52"/>
      <c r="AB2" s="52"/>
      <c r="AC2" s="52"/>
      <c r="AD2" s="52"/>
      <c r="AE2" s="52" t="s">
        <v>203</v>
      </c>
      <c r="AF2" s="52"/>
      <c r="AG2" s="52"/>
      <c r="AH2" s="52" t="s">
        <v>81</v>
      </c>
      <c r="AI2" s="52" t="s">
        <v>126</v>
      </c>
      <c r="AJ2" s="52"/>
      <c r="AK2" s="52"/>
      <c r="AL2" s="52"/>
      <c r="AM2" s="52" t="s">
        <v>310</v>
      </c>
      <c r="AN2" s="52"/>
      <c r="AO2" s="52"/>
      <c r="AP2" s="52"/>
    </row>
    <row r="3" spans="1:42" x14ac:dyDescent="0.2">
      <c r="A3" s="52" t="s">
        <v>31</v>
      </c>
      <c r="B3" s="76" t="s">
        <v>0</v>
      </c>
      <c r="C3" s="76"/>
      <c r="D3" s="77"/>
      <c r="E3" s="77"/>
      <c r="F3" s="77"/>
      <c r="G3" s="77"/>
      <c r="H3" s="77"/>
      <c r="I3" s="52" t="s">
        <v>182</v>
      </c>
      <c r="J3" s="52" t="s">
        <v>227</v>
      </c>
      <c r="K3" s="52"/>
      <c r="L3" s="52"/>
      <c r="M3" s="52"/>
      <c r="N3" s="52" t="s">
        <v>43</v>
      </c>
      <c r="O3" s="52"/>
      <c r="P3" s="52" t="s">
        <v>964</v>
      </c>
      <c r="Q3" s="52"/>
      <c r="R3" s="52" t="s">
        <v>546</v>
      </c>
      <c r="S3" s="52"/>
      <c r="T3" s="52" t="s">
        <v>663</v>
      </c>
      <c r="U3" s="52" t="s">
        <v>64</v>
      </c>
      <c r="V3" s="52" t="s">
        <v>191</v>
      </c>
      <c r="W3" s="52" t="s">
        <v>66</v>
      </c>
      <c r="X3" s="52" t="s">
        <v>67</v>
      </c>
      <c r="Y3" s="52"/>
      <c r="Z3" s="52"/>
      <c r="AA3" s="52" t="s">
        <v>71</v>
      </c>
      <c r="AB3" s="52"/>
      <c r="AC3" s="52"/>
      <c r="AD3" s="52"/>
      <c r="AE3" s="52"/>
      <c r="AF3" s="52"/>
      <c r="AG3" s="52" t="s">
        <v>133</v>
      </c>
      <c r="AH3" s="52" t="s">
        <v>81</v>
      </c>
      <c r="AI3" s="52" t="s">
        <v>126</v>
      </c>
      <c r="AJ3" s="52"/>
      <c r="AK3" s="52"/>
      <c r="AL3" s="52"/>
      <c r="AM3" s="52" t="s">
        <v>310</v>
      </c>
      <c r="AN3" s="52" t="s">
        <v>121</v>
      </c>
      <c r="AO3" s="52" t="s">
        <v>522</v>
      </c>
      <c r="AP3" s="52" t="s">
        <v>438</v>
      </c>
    </row>
    <row r="4" spans="1:42" x14ac:dyDescent="0.2">
      <c r="A4" s="52" t="s">
        <v>180</v>
      </c>
      <c r="B4" s="76"/>
      <c r="C4" s="76"/>
      <c r="D4" s="77"/>
      <c r="E4" s="77"/>
      <c r="F4" s="77"/>
      <c r="G4" s="77" t="s">
        <v>301</v>
      </c>
      <c r="H4" s="77"/>
      <c r="I4" s="52"/>
      <c r="J4" s="52" t="s">
        <v>227</v>
      </c>
      <c r="K4" s="52"/>
      <c r="L4" s="52"/>
      <c r="M4" s="52" t="s">
        <v>358</v>
      </c>
      <c r="N4" s="52" t="s">
        <v>43</v>
      </c>
      <c r="O4" s="52" t="s">
        <v>46</v>
      </c>
      <c r="P4" s="52" t="s">
        <v>964</v>
      </c>
      <c r="Q4" s="52"/>
      <c r="R4" s="52" t="s">
        <v>546</v>
      </c>
      <c r="S4" s="52"/>
      <c r="T4" s="52" t="s">
        <v>663</v>
      </c>
      <c r="U4" s="52" t="s">
        <v>64</v>
      </c>
      <c r="V4" s="52" t="s">
        <v>191</v>
      </c>
      <c r="W4" s="52" t="s">
        <v>66</v>
      </c>
      <c r="X4" s="52"/>
      <c r="Y4" s="52"/>
      <c r="Z4" s="52" t="s">
        <v>183</v>
      </c>
      <c r="AA4" s="52"/>
      <c r="AB4" s="52" t="s">
        <v>75</v>
      </c>
      <c r="AC4" s="52"/>
      <c r="AD4" s="52"/>
      <c r="AE4" s="52" t="s">
        <v>203</v>
      </c>
      <c r="AF4" s="52"/>
      <c r="AG4" s="52" t="s">
        <v>133</v>
      </c>
      <c r="AH4" s="52" t="s">
        <v>81</v>
      </c>
      <c r="AI4" s="52" t="s">
        <v>126</v>
      </c>
      <c r="AJ4" s="52" t="s">
        <v>563</v>
      </c>
      <c r="AK4" s="52" t="s">
        <v>84</v>
      </c>
      <c r="AL4" s="52"/>
      <c r="AM4" s="52" t="s">
        <v>310</v>
      </c>
      <c r="AN4" s="52"/>
      <c r="AO4" s="52"/>
      <c r="AP4" s="52"/>
    </row>
    <row r="5" spans="1:42" x14ac:dyDescent="0.2">
      <c r="A5" s="52" t="s">
        <v>181</v>
      </c>
      <c r="B5" s="76"/>
      <c r="C5" s="76"/>
      <c r="D5" s="77"/>
      <c r="E5" s="77"/>
      <c r="F5" s="77"/>
      <c r="G5" s="77" t="s">
        <v>301</v>
      </c>
      <c r="H5" s="77" t="s">
        <v>402</v>
      </c>
      <c r="I5" s="52"/>
      <c r="J5" s="52" t="s">
        <v>227</v>
      </c>
      <c r="K5" s="52" t="s">
        <v>38</v>
      </c>
      <c r="L5" s="52" t="s">
        <v>467</v>
      </c>
      <c r="M5" s="52"/>
      <c r="N5" s="52" t="s">
        <v>43</v>
      </c>
      <c r="O5" s="52" t="s">
        <v>46</v>
      </c>
      <c r="P5" s="52" t="s">
        <v>964</v>
      </c>
      <c r="Q5" s="52" t="s">
        <v>545</v>
      </c>
      <c r="R5" s="52" t="s">
        <v>546</v>
      </c>
      <c r="S5" s="52"/>
      <c r="T5" s="52" t="s">
        <v>663</v>
      </c>
      <c r="U5" s="52" t="s">
        <v>64</v>
      </c>
      <c r="V5" s="52" t="s">
        <v>191</v>
      </c>
      <c r="W5" s="52" t="s">
        <v>66</v>
      </c>
      <c r="X5" s="52"/>
      <c r="Y5" s="52"/>
      <c r="Z5" s="52" t="s">
        <v>183</v>
      </c>
      <c r="AA5" s="52" t="s">
        <v>71</v>
      </c>
      <c r="AB5" s="52" t="s">
        <v>75</v>
      </c>
      <c r="AC5" s="52" t="s">
        <v>77</v>
      </c>
      <c r="AD5" s="52" t="s">
        <v>354</v>
      </c>
      <c r="AE5" s="52" t="s">
        <v>203</v>
      </c>
      <c r="AF5" s="52" t="s">
        <v>78</v>
      </c>
      <c r="AG5" s="52" t="s">
        <v>133</v>
      </c>
      <c r="AH5" s="52" t="s">
        <v>81</v>
      </c>
      <c r="AI5" s="52" t="s">
        <v>126</v>
      </c>
      <c r="AJ5" s="52" t="s">
        <v>563</v>
      </c>
      <c r="AK5" s="52" t="s">
        <v>84</v>
      </c>
      <c r="AL5" s="52" t="s">
        <v>544</v>
      </c>
      <c r="AM5" s="52" t="s">
        <v>310</v>
      </c>
      <c r="AN5" s="52"/>
      <c r="AO5" s="52" t="s">
        <v>522</v>
      </c>
      <c r="AP5" s="52" t="s">
        <v>438</v>
      </c>
    </row>
    <row r="6" spans="1:42" x14ac:dyDescent="0.2">
      <c r="A6" s="52" t="s">
        <v>35</v>
      </c>
      <c r="B6" s="76"/>
      <c r="C6" s="76"/>
      <c r="D6" s="77"/>
      <c r="E6" s="77"/>
      <c r="F6" s="77"/>
      <c r="G6" s="77" t="s">
        <v>301</v>
      </c>
      <c r="H6" s="77" t="s">
        <v>402</v>
      </c>
      <c r="I6" s="52"/>
      <c r="J6" s="52" t="s">
        <v>227</v>
      </c>
      <c r="K6" s="52" t="s">
        <v>38</v>
      </c>
      <c r="L6" s="52" t="s">
        <v>467</v>
      </c>
      <c r="M6" s="52"/>
      <c r="N6" s="52"/>
      <c r="O6" s="52"/>
      <c r="P6" s="52" t="s">
        <v>964</v>
      </c>
      <c r="Q6" s="52" t="s">
        <v>545</v>
      </c>
      <c r="R6" s="52" t="s">
        <v>546</v>
      </c>
      <c r="S6" s="52"/>
      <c r="T6" s="52" t="s">
        <v>663</v>
      </c>
      <c r="U6" s="52"/>
      <c r="V6" s="52"/>
      <c r="W6" s="52"/>
      <c r="X6" s="52"/>
      <c r="Y6" s="52"/>
      <c r="Z6" s="52"/>
      <c r="AA6" s="52"/>
      <c r="AB6" s="52" t="s">
        <v>75</v>
      </c>
      <c r="AC6" s="52"/>
      <c r="AD6" s="52" t="s">
        <v>354</v>
      </c>
      <c r="AE6" s="52"/>
      <c r="AF6" s="52"/>
      <c r="AG6" s="52"/>
      <c r="AH6" s="52" t="s">
        <v>81</v>
      </c>
      <c r="AI6" s="52" t="s">
        <v>126</v>
      </c>
      <c r="AJ6" s="52" t="s">
        <v>563</v>
      </c>
      <c r="AK6" s="52"/>
      <c r="AL6" s="52"/>
      <c r="AM6" s="52" t="s">
        <v>310</v>
      </c>
      <c r="AN6" s="52"/>
      <c r="AO6" s="52" t="s">
        <v>522</v>
      </c>
      <c r="AP6" s="52" t="s">
        <v>438</v>
      </c>
    </row>
    <row r="7" spans="1:42" x14ac:dyDescent="0.2">
      <c r="A7" s="52" t="s">
        <v>301</v>
      </c>
      <c r="B7" s="76" t="s">
        <v>0</v>
      </c>
      <c r="C7" s="76"/>
      <c r="D7" s="77" t="s">
        <v>523</v>
      </c>
      <c r="E7" s="77" t="s">
        <v>542</v>
      </c>
      <c r="F7" s="77" t="s">
        <v>35</v>
      </c>
      <c r="G7" s="77"/>
      <c r="H7" s="77" t="s">
        <v>402</v>
      </c>
      <c r="I7" s="52" t="s">
        <v>182</v>
      </c>
      <c r="J7" s="52" t="s">
        <v>227</v>
      </c>
      <c r="K7" s="52"/>
      <c r="L7" s="52" t="s">
        <v>467</v>
      </c>
      <c r="M7" s="52"/>
      <c r="N7" s="52" t="s">
        <v>43</v>
      </c>
      <c r="O7" s="52" t="s">
        <v>46</v>
      </c>
      <c r="P7" s="52" t="s">
        <v>964</v>
      </c>
      <c r="Q7" s="52" t="s">
        <v>545</v>
      </c>
      <c r="R7" s="52" t="s">
        <v>546</v>
      </c>
      <c r="S7" s="52" t="s">
        <v>56</v>
      </c>
      <c r="T7" s="52" t="s">
        <v>663</v>
      </c>
      <c r="U7" s="52"/>
      <c r="V7" s="52" t="s">
        <v>191</v>
      </c>
      <c r="W7" s="52" t="s">
        <v>66</v>
      </c>
      <c r="X7" s="52" t="s">
        <v>67</v>
      </c>
      <c r="Y7" s="52" t="s">
        <v>543</v>
      </c>
      <c r="Z7" s="52"/>
      <c r="AA7" s="52" t="s">
        <v>71</v>
      </c>
      <c r="AB7" s="52" t="s">
        <v>75</v>
      </c>
      <c r="AC7" s="52" t="s">
        <v>77</v>
      </c>
      <c r="AD7" s="52" t="s">
        <v>354</v>
      </c>
      <c r="AE7" s="52" t="s">
        <v>203</v>
      </c>
      <c r="AF7" s="52"/>
      <c r="AG7" s="52"/>
      <c r="AH7" s="52" t="s">
        <v>81</v>
      </c>
      <c r="AI7" s="52" t="s">
        <v>126</v>
      </c>
      <c r="AJ7" s="52"/>
      <c r="AK7" s="52" t="s">
        <v>84</v>
      </c>
      <c r="AL7" s="52" t="s">
        <v>544</v>
      </c>
      <c r="AM7" s="52" t="s">
        <v>310</v>
      </c>
      <c r="AN7" s="52" t="s">
        <v>121</v>
      </c>
      <c r="AO7" s="52" t="s">
        <v>522</v>
      </c>
      <c r="AP7" s="52" t="s">
        <v>438</v>
      </c>
    </row>
    <row r="8" spans="1:42" x14ac:dyDescent="0.2">
      <c r="A8" s="52" t="s">
        <v>402</v>
      </c>
      <c r="B8" s="76"/>
      <c r="C8" s="76"/>
      <c r="D8" s="77"/>
      <c r="E8" s="77" t="s">
        <v>542</v>
      </c>
      <c r="F8" s="77" t="s">
        <v>35</v>
      </c>
      <c r="G8" s="77" t="s">
        <v>301</v>
      </c>
      <c r="H8" s="77"/>
      <c r="I8" s="52" t="s">
        <v>182</v>
      </c>
      <c r="J8" s="52" t="s">
        <v>227</v>
      </c>
      <c r="K8" s="52"/>
      <c r="L8" s="52"/>
      <c r="M8" s="52"/>
      <c r="N8" s="52" t="s">
        <v>43</v>
      </c>
      <c r="O8" s="52"/>
      <c r="P8" s="52" t="s">
        <v>964</v>
      </c>
      <c r="Q8" s="52"/>
      <c r="R8" s="52" t="s">
        <v>546</v>
      </c>
      <c r="S8" s="52" t="s">
        <v>56</v>
      </c>
      <c r="T8" s="52"/>
      <c r="U8" s="52"/>
      <c r="V8" s="52" t="s">
        <v>191</v>
      </c>
      <c r="W8" s="52" t="s">
        <v>66</v>
      </c>
      <c r="X8" s="52" t="s">
        <v>67</v>
      </c>
      <c r="Y8" s="52"/>
      <c r="Z8" s="52"/>
      <c r="AA8" s="52" t="s">
        <v>71</v>
      </c>
      <c r="AB8" s="52"/>
      <c r="AC8" s="52"/>
      <c r="AD8" s="52"/>
      <c r="AE8" s="52" t="s">
        <v>203</v>
      </c>
      <c r="AF8" s="52"/>
      <c r="AG8" s="52" t="s">
        <v>133</v>
      </c>
      <c r="AH8" s="52" t="s">
        <v>81</v>
      </c>
      <c r="AI8" s="52"/>
      <c r="AJ8" s="52"/>
      <c r="AK8" s="52" t="s">
        <v>84</v>
      </c>
      <c r="AL8" s="52" t="s">
        <v>544</v>
      </c>
      <c r="AM8" s="52" t="s">
        <v>310</v>
      </c>
      <c r="AN8" s="52" t="s">
        <v>121</v>
      </c>
      <c r="AO8" s="52" t="s">
        <v>522</v>
      </c>
      <c r="AP8" s="52"/>
    </row>
    <row r="9" spans="1:42" x14ac:dyDescent="0.2">
      <c r="A9" s="52" t="s">
        <v>182</v>
      </c>
      <c r="B9" s="76"/>
      <c r="C9" s="76"/>
      <c r="D9" s="77"/>
      <c r="E9" s="77"/>
      <c r="F9" s="77"/>
      <c r="G9" s="77" t="s">
        <v>301</v>
      </c>
      <c r="H9" s="77" t="s">
        <v>402</v>
      </c>
      <c r="I9" s="52"/>
      <c r="J9" s="52"/>
      <c r="K9" s="52" t="s">
        <v>38</v>
      </c>
      <c r="L9" s="52"/>
      <c r="M9" s="52"/>
      <c r="N9" s="52" t="s">
        <v>43</v>
      </c>
      <c r="O9" s="52"/>
      <c r="P9" s="52" t="s">
        <v>964</v>
      </c>
      <c r="Q9" s="52" t="s">
        <v>545</v>
      </c>
      <c r="R9" s="52" t="s">
        <v>546</v>
      </c>
      <c r="S9" s="52"/>
      <c r="T9" s="52"/>
      <c r="U9" s="52"/>
      <c r="V9" s="52" t="s">
        <v>191</v>
      </c>
      <c r="W9" s="52"/>
      <c r="X9" s="52"/>
      <c r="Y9" s="52"/>
      <c r="Z9" s="52"/>
      <c r="AA9" s="52"/>
      <c r="AB9" s="52" t="s">
        <v>75</v>
      </c>
      <c r="AC9" s="52"/>
      <c r="AD9" s="52"/>
      <c r="AE9" s="52"/>
      <c r="AF9" s="52"/>
      <c r="AG9" s="52" t="s">
        <v>133</v>
      </c>
      <c r="AH9" s="52" t="s">
        <v>81</v>
      </c>
      <c r="AI9" s="52"/>
      <c r="AJ9" s="52"/>
      <c r="AK9" s="52"/>
      <c r="AL9" s="52"/>
      <c r="AM9" s="52" t="s">
        <v>310</v>
      </c>
      <c r="AN9" s="52" t="s">
        <v>121</v>
      </c>
      <c r="AO9" s="52" t="s">
        <v>522</v>
      </c>
      <c r="AP9" s="52" t="s">
        <v>438</v>
      </c>
    </row>
    <row r="10" spans="1:42" x14ac:dyDescent="0.2">
      <c r="A10" s="52" t="s">
        <v>227</v>
      </c>
      <c r="B10" s="76" t="s">
        <v>0</v>
      </c>
      <c r="C10" s="76" t="s">
        <v>31</v>
      </c>
      <c r="D10" s="77" t="s">
        <v>523</v>
      </c>
      <c r="E10" s="77" t="s">
        <v>542</v>
      </c>
      <c r="F10" s="77" t="s">
        <v>35</v>
      </c>
      <c r="G10" s="77" t="s">
        <v>301</v>
      </c>
      <c r="H10" s="77" t="s">
        <v>402</v>
      </c>
      <c r="I10" s="52"/>
      <c r="J10" s="52"/>
      <c r="K10" s="52" t="s">
        <v>38</v>
      </c>
      <c r="L10" s="52" t="s">
        <v>467</v>
      </c>
      <c r="M10" s="52" t="s">
        <v>358</v>
      </c>
      <c r="N10" s="52" t="s">
        <v>43</v>
      </c>
      <c r="O10" s="52"/>
      <c r="P10" s="52" t="s">
        <v>964</v>
      </c>
      <c r="Q10" s="52" t="s">
        <v>545</v>
      </c>
      <c r="R10" s="52" t="s">
        <v>546</v>
      </c>
      <c r="S10" s="52" t="s">
        <v>56</v>
      </c>
      <c r="T10" s="52"/>
      <c r="U10" s="52"/>
      <c r="V10" s="52" t="s">
        <v>191</v>
      </c>
      <c r="W10" s="52"/>
      <c r="X10" s="52" t="s">
        <v>67</v>
      </c>
      <c r="Y10" s="52"/>
      <c r="Z10" s="52" t="s">
        <v>183</v>
      </c>
      <c r="AA10" s="52"/>
      <c r="AB10" s="52" t="s">
        <v>75</v>
      </c>
      <c r="AC10" s="52"/>
      <c r="AD10" s="52"/>
      <c r="AE10" s="52" t="s">
        <v>203</v>
      </c>
      <c r="AF10" s="52" t="s">
        <v>78</v>
      </c>
      <c r="AG10" s="52" t="s">
        <v>133</v>
      </c>
      <c r="AH10" s="52"/>
      <c r="AI10" s="52" t="s">
        <v>126</v>
      </c>
      <c r="AJ10" s="52" t="s">
        <v>563</v>
      </c>
      <c r="AK10" s="52" t="s">
        <v>84</v>
      </c>
      <c r="AL10" s="52" t="s">
        <v>544</v>
      </c>
      <c r="AM10" s="52" t="s">
        <v>310</v>
      </c>
      <c r="AN10" s="52" t="s">
        <v>121</v>
      </c>
      <c r="AO10" s="52" t="s">
        <v>522</v>
      </c>
      <c r="AP10" s="52" t="s">
        <v>438</v>
      </c>
    </row>
    <row r="11" spans="1:42" x14ac:dyDescent="0.2">
      <c r="A11" s="52" t="s">
        <v>38</v>
      </c>
      <c r="B11" s="76"/>
      <c r="C11" s="76"/>
      <c r="D11" s="77"/>
      <c r="E11" s="77" t="s">
        <v>542</v>
      </c>
      <c r="F11" s="77" t="s">
        <v>35</v>
      </c>
      <c r="G11" s="77"/>
      <c r="H11" s="77"/>
      <c r="I11" s="52" t="s">
        <v>182</v>
      </c>
      <c r="J11" s="52" t="s">
        <v>227</v>
      </c>
      <c r="K11" s="52"/>
      <c r="L11" s="52"/>
      <c r="M11" s="52"/>
      <c r="N11" s="52" t="s">
        <v>43</v>
      </c>
      <c r="O11" s="52"/>
      <c r="P11" s="52" t="s">
        <v>964</v>
      </c>
      <c r="Q11" s="52"/>
      <c r="R11" s="52" t="s">
        <v>546</v>
      </c>
      <c r="S11" s="52"/>
      <c r="T11" s="52"/>
      <c r="U11" s="52" t="s">
        <v>64</v>
      </c>
      <c r="V11" s="52" t="s">
        <v>191</v>
      </c>
      <c r="W11" s="52" t="s">
        <v>66</v>
      </c>
      <c r="X11" s="52"/>
      <c r="Y11" s="52"/>
      <c r="Z11" s="52"/>
      <c r="AA11" s="52"/>
      <c r="AB11" s="52"/>
      <c r="AC11" s="52"/>
      <c r="AD11" s="52"/>
      <c r="AE11" s="52" t="s">
        <v>203</v>
      </c>
      <c r="AF11" s="52"/>
      <c r="AG11" s="52" t="s">
        <v>133</v>
      </c>
      <c r="AH11" s="52" t="s">
        <v>81</v>
      </c>
      <c r="AI11" s="52" t="s">
        <v>126</v>
      </c>
      <c r="AJ11" s="52" t="s">
        <v>563</v>
      </c>
      <c r="AK11" s="52" t="s">
        <v>84</v>
      </c>
      <c r="AL11" s="52" t="s">
        <v>544</v>
      </c>
      <c r="AM11" s="52" t="s">
        <v>310</v>
      </c>
      <c r="AN11" s="52" t="s">
        <v>121</v>
      </c>
      <c r="AO11" s="52"/>
      <c r="AP11" s="52"/>
    </row>
    <row r="12" spans="1:42" x14ac:dyDescent="0.2">
      <c r="A12" s="52" t="s">
        <v>467</v>
      </c>
      <c r="B12" s="76"/>
      <c r="C12" s="76"/>
      <c r="D12" s="77"/>
      <c r="E12" s="77" t="s">
        <v>542</v>
      </c>
      <c r="F12" s="77" t="s">
        <v>35</v>
      </c>
      <c r="G12" s="77" t="s">
        <v>301</v>
      </c>
      <c r="H12" s="77"/>
      <c r="I12" s="52"/>
      <c r="J12" s="52" t="s">
        <v>227</v>
      </c>
      <c r="K12" s="52"/>
      <c r="L12" s="52"/>
      <c r="M12" s="52"/>
      <c r="N12" s="52" t="s">
        <v>43</v>
      </c>
      <c r="O12" s="52"/>
      <c r="P12" s="52" t="s">
        <v>964</v>
      </c>
      <c r="Q12" s="52" t="s">
        <v>545</v>
      </c>
      <c r="R12" s="52" t="s">
        <v>546</v>
      </c>
      <c r="S12" s="52"/>
      <c r="T12" s="52"/>
      <c r="U12" s="52"/>
      <c r="V12" s="52" t="s">
        <v>191</v>
      </c>
      <c r="W12" s="52" t="s">
        <v>66</v>
      </c>
      <c r="X12" s="52"/>
      <c r="Y12" s="52"/>
      <c r="Z12" s="52"/>
      <c r="AA12" s="52"/>
      <c r="AB12" s="52"/>
      <c r="AC12" s="52"/>
      <c r="AD12" s="52"/>
      <c r="AE12" s="52" t="s">
        <v>203</v>
      </c>
      <c r="AF12" s="52"/>
      <c r="AG12" s="52" t="s">
        <v>133</v>
      </c>
      <c r="AH12" s="52" t="s">
        <v>81</v>
      </c>
      <c r="AI12" s="52"/>
      <c r="AJ12" s="52"/>
      <c r="AK12" s="52"/>
      <c r="AL12" s="52" t="s">
        <v>544</v>
      </c>
      <c r="AM12" s="52" t="s">
        <v>310</v>
      </c>
      <c r="AN12" s="52" t="s">
        <v>121</v>
      </c>
      <c r="AO12" s="52"/>
      <c r="AP12" s="52"/>
    </row>
    <row r="13" spans="1:42" x14ac:dyDescent="0.2">
      <c r="A13" s="52" t="s">
        <v>358</v>
      </c>
      <c r="B13" s="76"/>
      <c r="C13" s="76"/>
      <c r="D13" s="77" t="s">
        <v>523</v>
      </c>
      <c r="E13" s="77"/>
      <c r="F13" s="77"/>
      <c r="G13" s="77"/>
      <c r="H13" s="77"/>
      <c r="I13" s="52"/>
      <c r="J13" s="52" t="s">
        <v>227</v>
      </c>
      <c r="K13" s="52"/>
      <c r="L13" s="52"/>
      <c r="M13" s="52"/>
      <c r="N13" s="52" t="s">
        <v>43</v>
      </c>
      <c r="O13" s="52"/>
      <c r="P13" s="52"/>
      <c r="Q13" s="52"/>
      <c r="R13" s="52" t="s">
        <v>546</v>
      </c>
      <c r="S13" s="52"/>
      <c r="T13" s="52"/>
      <c r="U13" s="52"/>
      <c r="V13" s="52" t="s">
        <v>191</v>
      </c>
      <c r="W13" s="52" t="s">
        <v>66</v>
      </c>
      <c r="X13" s="52"/>
      <c r="Y13" s="52"/>
      <c r="Z13" s="52"/>
      <c r="AA13" s="52"/>
      <c r="AB13" s="52"/>
      <c r="AC13" s="52"/>
      <c r="AD13" s="52"/>
      <c r="AE13" s="52" t="s">
        <v>203</v>
      </c>
      <c r="AF13" s="52"/>
      <c r="AG13" s="52" t="s">
        <v>133</v>
      </c>
      <c r="AH13" s="52" t="s">
        <v>81</v>
      </c>
      <c r="AI13" s="52"/>
      <c r="AJ13" s="52"/>
      <c r="AK13" s="52" t="s">
        <v>84</v>
      </c>
      <c r="AL13" s="52"/>
      <c r="AM13" s="52" t="s">
        <v>310</v>
      </c>
      <c r="AN13" s="52" t="s">
        <v>121</v>
      </c>
      <c r="AO13" s="52"/>
      <c r="AP13" s="52" t="s">
        <v>438</v>
      </c>
    </row>
    <row r="14" spans="1:42" x14ac:dyDescent="0.2">
      <c r="A14" s="52" t="s">
        <v>43</v>
      </c>
      <c r="B14" s="76" t="s">
        <v>0</v>
      </c>
      <c r="C14" s="76" t="s">
        <v>31</v>
      </c>
      <c r="D14" s="77" t="s">
        <v>523</v>
      </c>
      <c r="E14" s="77" t="s">
        <v>542</v>
      </c>
      <c r="F14" s="77"/>
      <c r="G14" s="77" t="s">
        <v>301</v>
      </c>
      <c r="H14" s="77" t="s">
        <v>402</v>
      </c>
      <c r="I14" s="52" t="s">
        <v>182</v>
      </c>
      <c r="J14" s="52" t="s">
        <v>227</v>
      </c>
      <c r="K14" s="52" t="s">
        <v>38</v>
      </c>
      <c r="L14" s="52" t="s">
        <v>467</v>
      </c>
      <c r="M14" s="52" t="s">
        <v>358</v>
      </c>
      <c r="N14" s="52"/>
      <c r="O14" s="52" t="s">
        <v>46</v>
      </c>
      <c r="P14" s="52" t="s">
        <v>964</v>
      </c>
      <c r="Q14" s="52" t="s">
        <v>545</v>
      </c>
      <c r="R14" s="52" t="s">
        <v>546</v>
      </c>
      <c r="S14" s="52" t="s">
        <v>56</v>
      </c>
      <c r="T14" s="52"/>
      <c r="U14" s="52"/>
      <c r="V14" s="52" t="s">
        <v>191</v>
      </c>
      <c r="W14" s="52" t="s">
        <v>66</v>
      </c>
      <c r="X14" s="52" t="s">
        <v>67</v>
      </c>
      <c r="Y14" s="52"/>
      <c r="Z14" s="52" t="s">
        <v>183</v>
      </c>
      <c r="AA14" s="52"/>
      <c r="AB14" s="52" t="s">
        <v>75</v>
      </c>
      <c r="AC14" s="52" t="s">
        <v>77</v>
      </c>
      <c r="AD14" s="52" t="s">
        <v>354</v>
      </c>
      <c r="AE14" s="52"/>
      <c r="AF14" s="52" t="s">
        <v>78</v>
      </c>
      <c r="AG14" s="52" t="s">
        <v>133</v>
      </c>
      <c r="AH14" s="52" t="s">
        <v>81</v>
      </c>
      <c r="AI14" s="52" t="s">
        <v>126</v>
      </c>
      <c r="AJ14" s="52" t="s">
        <v>563</v>
      </c>
      <c r="AK14" s="52"/>
      <c r="AL14" s="52"/>
      <c r="AM14" s="52" t="s">
        <v>310</v>
      </c>
      <c r="AN14" s="52"/>
      <c r="AO14" s="52" t="s">
        <v>522</v>
      </c>
      <c r="AP14" s="52" t="s">
        <v>438</v>
      </c>
    </row>
    <row r="15" spans="1:42" x14ac:dyDescent="0.2">
      <c r="A15" s="52" t="s">
        <v>46</v>
      </c>
      <c r="B15" s="76" t="s">
        <v>0</v>
      </c>
      <c r="C15" s="76"/>
      <c r="D15" s="77" t="s">
        <v>523</v>
      </c>
      <c r="E15" s="77" t="s">
        <v>542</v>
      </c>
      <c r="F15" s="77"/>
      <c r="G15" s="77" t="s">
        <v>301</v>
      </c>
      <c r="H15" s="77"/>
      <c r="I15" s="52"/>
      <c r="J15" s="52"/>
      <c r="K15" s="52"/>
      <c r="L15" s="52"/>
      <c r="M15" s="52"/>
      <c r="N15" s="52" t="s">
        <v>43</v>
      </c>
      <c r="O15" s="52"/>
      <c r="P15" s="52" t="s">
        <v>964</v>
      </c>
      <c r="Q15" s="52"/>
      <c r="R15" s="52" t="s">
        <v>546</v>
      </c>
      <c r="S15" s="52" t="s">
        <v>56</v>
      </c>
      <c r="T15" s="52"/>
      <c r="U15" s="52"/>
      <c r="V15" s="52" t="s">
        <v>191</v>
      </c>
      <c r="W15" s="52" t="s">
        <v>66</v>
      </c>
      <c r="X15" s="52" t="s">
        <v>67</v>
      </c>
      <c r="Y15" s="52"/>
      <c r="Z15" s="52"/>
      <c r="AA15" s="52" t="s">
        <v>71</v>
      </c>
      <c r="AB15" s="52" t="s">
        <v>75</v>
      </c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 t="s">
        <v>522</v>
      </c>
      <c r="AP15" s="52" t="s">
        <v>438</v>
      </c>
    </row>
    <row r="16" spans="1:42" x14ac:dyDescent="0.2">
      <c r="A16" s="52" t="s">
        <v>964</v>
      </c>
      <c r="B16" s="76" t="s">
        <v>0</v>
      </c>
      <c r="C16" s="76" t="s">
        <v>31</v>
      </c>
      <c r="D16" s="77" t="s">
        <v>523</v>
      </c>
      <c r="E16" s="77" t="s">
        <v>542</v>
      </c>
      <c r="F16" s="77" t="s">
        <v>35</v>
      </c>
      <c r="G16" s="77" t="s">
        <v>301</v>
      </c>
      <c r="H16" s="77" t="s">
        <v>402</v>
      </c>
      <c r="I16" s="52" t="s">
        <v>182</v>
      </c>
      <c r="J16" s="52" t="s">
        <v>227</v>
      </c>
      <c r="K16" s="52" t="s">
        <v>38</v>
      </c>
      <c r="L16" s="52" t="s">
        <v>467</v>
      </c>
      <c r="M16" s="52"/>
      <c r="N16" s="52" t="s">
        <v>43</v>
      </c>
      <c r="O16" s="52" t="s">
        <v>46</v>
      </c>
      <c r="P16" s="52"/>
      <c r="Q16" s="52"/>
      <c r="R16" s="52" t="s">
        <v>546</v>
      </c>
      <c r="S16" s="52"/>
      <c r="T16" s="52" t="s">
        <v>663</v>
      </c>
      <c r="U16" s="52" t="s">
        <v>64</v>
      </c>
      <c r="V16" s="52" t="s">
        <v>191</v>
      </c>
      <c r="W16" s="52" t="s">
        <v>66</v>
      </c>
      <c r="X16" s="52" t="s">
        <v>67</v>
      </c>
      <c r="Y16" s="52"/>
      <c r="Z16" s="52" t="s">
        <v>183</v>
      </c>
      <c r="AA16" s="52"/>
      <c r="AB16" s="52"/>
      <c r="AC16" s="52" t="s">
        <v>77</v>
      </c>
      <c r="AD16" s="52" t="s">
        <v>354</v>
      </c>
      <c r="AE16" s="52" t="s">
        <v>203</v>
      </c>
      <c r="AF16" s="52"/>
      <c r="AG16" s="52" t="s">
        <v>133</v>
      </c>
      <c r="AH16" s="52" t="s">
        <v>81</v>
      </c>
      <c r="AI16" s="52"/>
      <c r="AJ16" s="52"/>
      <c r="AK16" s="52" t="s">
        <v>84</v>
      </c>
      <c r="AL16" s="52" t="s">
        <v>544</v>
      </c>
      <c r="AM16" s="52" t="s">
        <v>310</v>
      </c>
      <c r="AN16" s="52" t="s">
        <v>121</v>
      </c>
      <c r="AO16" s="52" t="s">
        <v>522</v>
      </c>
      <c r="AP16" s="52" t="s">
        <v>438</v>
      </c>
    </row>
    <row r="17" spans="1:42" x14ac:dyDescent="0.2">
      <c r="A17" s="52" t="s">
        <v>359</v>
      </c>
      <c r="B17" s="76"/>
      <c r="C17" s="76"/>
      <c r="D17" s="77"/>
      <c r="E17" s="77" t="s">
        <v>542</v>
      </c>
      <c r="F17" s="77" t="s">
        <v>35</v>
      </c>
      <c r="G17" s="77" t="s">
        <v>301</v>
      </c>
      <c r="H17" s="77"/>
      <c r="I17" s="52" t="s">
        <v>182</v>
      </c>
      <c r="J17" s="52" t="s">
        <v>227</v>
      </c>
      <c r="K17" s="52"/>
      <c r="L17" s="52" t="s">
        <v>467</v>
      </c>
      <c r="M17" s="52"/>
      <c r="N17" s="52" t="s">
        <v>43</v>
      </c>
      <c r="O17" s="52"/>
      <c r="P17" s="52"/>
      <c r="Q17" s="52"/>
      <c r="R17" s="52" t="s">
        <v>546</v>
      </c>
      <c r="S17" s="52"/>
      <c r="T17" s="52" t="s">
        <v>663</v>
      </c>
      <c r="U17" s="52"/>
      <c r="V17" s="52" t="s">
        <v>191</v>
      </c>
      <c r="W17" s="52" t="s">
        <v>66</v>
      </c>
      <c r="X17" s="52"/>
      <c r="Y17" s="52"/>
      <c r="Z17" s="52" t="s">
        <v>183</v>
      </c>
      <c r="AA17" s="52"/>
      <c r="AB17" s="52"/>
      <c r="AC17" s="52"/>
      <c r="AD17" s="52"/>
      <c r="AE17" s="52" t="s">
        <v>203</v>
      </c>
      <c r="AF17" s="52"/>
      <c r="AG17" s="52"/>
      <c r="AH17" s="52" t="s">
        <v>81</v>
      </c>
      <c r="AI17" s="52"/>
      <c r="AJ17" s="52" t="s">
        <v>563</v>
      </c>
      <c r="AK17" s="52" t="s">
        <v>84</v>
      </c>
      <c r="AL17" s="52" t="s">
        <v>544</v>
      </c>
      <c r="AM17" s="52" t="s">
        <v>310</v>
      </c>
      <c r="AN17" s="52" t="s">
        <v>121</v>
      </c>
      <c r="AO17" s="52"/>
      <c r="AP17" s="52" t="s">
        <v>438</v>
      </c>
    </row>
    <row r="18" spans="1:42" x14ac:dyDescent="0.2">
      <c r="A18" s="52" t="s">
        <v>360</v>
      </c>
      <c r="B18" s="76" t="s">
        <v>0</v>
      </c>
      <c r="C18" s="76" t="s">
        <v>31</v>
      </c>
      <c r="D18" s="77" t="s">
        <v>523</v>
      </c>
      <c r="E18" s="77" t="s">
        <v>542</v>
      </c>
      <c r="F18" s="77" t="s">
        <v>35</v>
      </c>
      <c r="G18" s="77" t="s">
        <v>301</v>
      </c>
      <c r="H18" s="77" t="s">
        <v>402</v>
      </c>
      <c r="I18" s="52" t="s">
        <v>182</v>
      </c>
      <c r="J18" s="52" t="s">
        <v>227</v>
      </c>
      <c r="K18" s="52" t="s">
        <v>38</v>
      </c>
      <c r="L18" s="52" t="s">
        <v>467</v>
      </c>
      <c r="M18" s="52" t="s">
        <v>358</v>
      </c>
      <c r="N18" s="52" t="s">
        <v>43</v>
      </c>
      <c r="O18" s="52" t="s">
        <v>46</v>
      </c>
      <c r="P18" s="52" t="s">
        <v>964</v>
      </c>
      <c r="Q18" s="52" t="s">
        <v>545</v>
      </c>
      <c r="R18" s="52"/>
      <c r="S18" s="52" t="s">
        <v>56</v>
      </c>
      <c r="T18" s="52" t="s">
        <v>663</v>
      </c>
      <c r="U18" s="52" t="s">
        <v>64</v>
      </c>
      <c r="V18" s="52" t="s">
        <v>191</v>
      </c>
      <c r="W18" s="52"/>
      <c r="X18" s="52" t="s">
        <v>67</v>
      </c>
      <c r="Y18" s="52"/>
      <c r="Z18" s="52" t="s">
        <v>183</v>
      </c>
      <c r="AA18" s="52" t="s">
        <v>71</v>
      </c>
      <c r="AB18" s="52" t="s">
        <v>75</v>
      </c>
      <c r="AC18" s="52" t="s">
        <v>77</v>
      </c>
      <c r="AD18" s="52" t="s">
        <v>354</v>
      </c>
      <c r="AE18" s="52" t="s">
        <v>203</v>
      </c>
      <c r="AF18" s="52" t="s">
        <v>78</v>
      </c>
      <c r="AG18" s="52" t="s">
        <v>133</v>
      </c>
      <c r="AH18" s="52" t="s">
        <v>81</v>
      </c>
      <c r="AI18" s="52" t="s">
        <v>126</v>
      </c>
      <c r="AJ18" s="52" t="s">
        <v>563</v>
      </c>
      <c r="AK18" s="52" t="s">
        <v>84</v>
      </c>
      <c r="AL18" s="52" t="s">
        <v>544</v>
      </c>
      <c r="AM18" s="52" t="s">
        <v>310</v>
      </c>
      <c r="AN18" s="52" t="s">
        <v>121</v>
      </c>
      <c r="AO18" s="52" t="s">
        <v>522</v>
      </c>
      <c r="AP18" s="52" t="s">
        <v>438</v>
      </c>
    </row>
    <row r="19" spans="1:42" x14ac:dyDescent="0.2">
      <c r="A19" s="52" t="s">
        <v>56</v>
      </c>
      <c r="B19" s="76"/>
      <c r="C19" s="76"/>
      <c r="D19" s="77"/>
      <c r="E19" s="77"/>
      <c r="F19" s="77"/>
      <c r="G19" s="77" t="s">
        <v>301</v>
      </c>
      <c r="H19" s="77" t="s">
        <v>402</v>
      </c>
      <c r="I19" s="52"/>
      <c r="J19" s="52" t="s">
        <v>227</v>
      </c>
      <c r="K19" s="52"/>
      <c r="L19" s="52"/>
      <c r="M19" s="52"/>
      <c r="N19" s="52" t="s">
        <v>43</v>
      </c>
      <c r="O19" s="52" t="s">
        <v>46</v>
      </c>
      <c r="P19" s="52"/>
      <c r="Q19" s="52"/>
      <c r="R19" s="52" t="s">
        <v>546</v>
      </c>
      <c r="S19" s="52"/>
      <c r="T19" s="52"/>
      <c r="U19" s="52"/>
      <c r="V19" s="52" t="s">
        <v>191</v>
      </c>
      <c r="W19" s="52" t="s">
        <v>66</v>
      </c>
      <c r="X19" s="52"/>
      <c r="Y19" s="52"/>
      <c r="Z19" s="52"/>
      <c r="AA19" s="52"/>
      <c r="AB19" s="52" t="s">
        <v>75</v>
      </c>
      <c r="AC19" s="52"/>
      <c r="AD19" s="52"/>
      <c r="AE19" s="52"/>
      <c r="AF19" s="52"/>
      <c r="AG19" s="52"/>
      <c r="AH19" s="52" t="s">
        <v>81</v>
      </c>
      <c r="AI19" s="52"/>
      <c r="AJ19" s="52"/>
      <c r="AK19" s="52" t="s">
        <v>84</v>
      </c>
      <c r="AL19" s="52" t="s">
        <v>544</v>
      </c>
      <c r="AM19" s="52" t="s">
        <v>310</v>
      </c>
      <c r="AN19" s="52"/>
      <c r="AO19" s="52" t="s">
        <v>522</v>
      </c>
      <c r="AP19" s="52"/>
    </row>
    <row r="20" spans="1:42" x14ac:dyDescent="0.2">
      <c r="A20" s="52" t="s">
        <v>663</v>
      </c>
      <c r="B20" s="76" t="s">
        <v>0</v>
      </c>
      <c r="C20" s="76" t="s">
        <v>31</v>
      </c>
      <c r="D20" s="77" t="s">
        <v>523</v>
      </c>
      <c r="E20" s="77" t="s">
        <v>542</v>
      </c>
      <c r="F20" s="77" t="s">
        <v>35</v>
      </c>
      <c r="G20" s="77" t="s">
        <v>301</v>
      </c>
      <c r="H20" s="77"/>
      <c r="I20" s="52"/>
      <c r="J20" s="52"/>
      <c r="K20" s="52"/>
      <c r="L20" s="52"/>
      <c r="M20" s="52"/>
      <c r="N20" s="52"/>
      <c r="O20" s="52"/>
      <c r="P20" s="52" t="s">
        <v>964</v>
      </c>
      <c r="Q20" s="52" t="s">
        <v>545</v>
      </c>
      <c r="R20" s="52" t="s">
        <v>546</v>
      </c>
      <c r="S20" s="52" t="s">
        <v>56</v>
      </c>
      <c r="T20" s="52"/>
      <c r="U20" s="52" t="s">
        <v>64</v>
      </c>
      <c r="V20" s="52" t="s">
        <v>191</v>
      </c>
      <c r="W20" s="52" t="s">
        <v>66</v>
      </c>
      <c r="X20" s="52"/>
      <c r="Y20" s="52"/>
      <c r="Z20" s="52" t="s">
        <v>183</v>
      </c>
      <c r="AA20" s="52"/>
      <c r="AB20" s="52" t="s">
        <v>75</v>
      </c>
      <c r="AC20" s="52" t="s">
        <v>77</v>
      </c>
      <c r="AD20" s="52" t="s">
        <v>354</v>
      </c>
      <c r="AE20" s="52" t="s">
        <v>203</v>
      </c>
      <c r="AF20" s="52" t="s">
        <v>78</v>
      </c>
      <c r="AG20" s="52"/>
      <c r="AH20" s="52" t="s">
        <v>81</v>
      </c>
      <c r="AI20" s="52" t="s">
        <v>126</v>
      </c>
      <c r="AJ20" s="52" t="s">
        <v>563</v>
      </c>
      <c r="AK20" s="52"/>
      <c r="AL20" s="52" t="s">
        <v>544</v>
      </c>
      <c r="AM20" s="52" t="s">
        <v>310</v>
      </c>
      <c r="AN20" s="52" t="s">
        <v>121</v>
      </c>
      <c r="AO20" s="52" t="s">
        <v>522</v>
      </c>
      <c r="AP20" s="52" t="s">
        <v>438</v>
      </c>
    </row>
    <row r="21" spans="1:42" x14ac:dyDescent="0.2">
      <c r="A21" s="52" t="s">
        <v>64</v>
      </c>
      <c r="B21" s="76" t="s">
        <v>0</v>
      </c>
      <c r="C21" s="76" t="s">
        <v>31</v>
      </c>
      <c r="D21" s="77" t="s">
        <v>523</v>
      </c>
      <c r="E21" s="77" t="s">
        <v>542</v>
      </c>
      <c r="F21" s="77"/>
      <c r="G21" s="77"/>
      <c r="H21" s="77"/>
      <c r="I21" s="52"/>
      <c r="J21" s="52"/>
      <c r="K21" s="52" t="s">
        <v>38</v>
      </c>
      <c r="L21" s="52"/>
      <c r="M21" s="52"/>
      <c r="N21" s="52"/>
      <c r="O21" s="52"/>
      <c r="P21" s="52" t="s">
        <v>964</v>
      </c>
      <c r="Q21" s="52"/>
      <c r="R21" s="52" t="s">
        <v>546</v>
      </c>
      <c r="S21" s="52"/>
      <c r="T21" s="52" t="s">
        <v>663</v>
      </c>
      <c r="U21" s="52"/>
      <c r="V21" s="52" t="s">
        <v>191</v>
      </c>
      <c r="W21" s="52" t="s">
        <v>66</v>
      </c>
      <c r="X21" s="52" t="s">
        <v>67</v>
      </c>
      <c r="Y21" s="52"/>
      <c r="Z21" s="52"/>
      <c r="AA21" s="52"/>
      <c r="AB21" s="52"/>
      <c r="AC21" s="52"/>
      <c r="AD21" s="52"/>
      <c r="AE21" s="52"/>
      <c r="AF21" s="52"/>
      <c r="AG21" s="52"/>
      <c r="AH21" s="52" t="s">
        <v>81</v>
      </c>
      <c r="AI21" s="52"/>
      <c r="AJ21" s="52"/>
      <c r="AK21" s="52"/>
      <c r="AL21" s="52"/>
      <c r="AM21" s="52" t="s">
        <v>310</v>
      </c>
      <c r="AN21" s="52" t="s">
        <v>121</v>
      </c>
      <c r="AO21" s="52" t="s">
        <v>522</v>
      </c>
      <c r="AP21" s="52"/>
    </row>
    <row r="22" spans="1:42" x14ac:dyDescent="0.2">
      <c r="A22" s="52" t="s">
        <v>191</v>
      </c>
      <c r="B22" s="76" t="s">
        <v>0</v>
      </c>
      <c r="C22" s="76" t="s">
        <v>31</v>
      </c>
      <c r="D22" s="77" t="s">
        <v>523</v>
      </c>
      <c r="E22" s="77" t="s">
        <v>542</v>
      </c>
      <c r="F22" s="77"/>
      <c r="G22" s="77" t="s">
        <v>301</v>
      </c>
      <c r="H22" s="77" t="s">
        <v>402</v>
      </c>
      <c r="I22" s="52" t="s">
        <v>182</v>
      </c>
      <c r="J22" s="52" t="s">
        <v>227</v>
      </c>
      <c r="K22" s="52" t="s">
        <v>38</v>
      </c>
      <c r="L22" s="52" t="s">
        <v>467</v>
      </c>
      <c r="M22" s="52" t="s">
        <v>358</v>
      </c>
      <c r="N22" s="52" t="s">
        <v>43</v>
      </c>
      <c r="O22" s="52" t="s">
        <v>46</v>
      </c>
      <c r="P22" s="52" t="s">
        <v>964</v>
      </c>
      <c r="Q22" s="52" t="s">
        <v>545</v>
      </c>
      <c r="R22" s="52" t="s">
        <v>546</v>
      </c>
      <c r="S22" s="52" t="s">
        <v>56</v>
      </c>
      <c r="T22" s="52" t="s">
        <v>663</v>
      </c>
      <c r="U22" s="52" t="s">
        <v>64</v>
      </c>
      <c r="V22" s="52"/>
      <c r="W22" s="52" t="s">
        <v>66</v>
      </c>
      <c r="X22" s="52" t="s">
        <v>67</v>
      </c>
      <c r="Y22" s="52"/>
      <c r="Z22" s="52" t="s">
        <v>183</v>
      </c>
      <c r="AA22" s="52" t="s">
        <v>71</v>
      </c>
      <c r="AB22" s="52" t="s">
        <v>75</v>
      </c>
      <c r="AC22" s="52"/>
      <c r="AD22" s="52" t="s">
        <v>354</v>
      </c>
      <c r="AE22" s="52" t="s">
        <v>203</v>
      </c>
      <c r="AF22" s="52" t="s">
        <v>78</v>
      </c>
      <c r="AG22" s="52" t="s">
        <v>133</v>
      </c>
      <c r="AH22" s="52" t="s">
        <v>81</v>
      </c>
      <c r="AI22" s="52" t="s">
        <v>126</v>
      </c>
      <c r="AJ22" s="52" t="s">
        <v>563</v>
      </c>
      <c r="AK22" s="52" t="s">
        <v>84</v>
      </c>
      <c r="AL22" s="52" t="s">
        <v>544</v>
      </c>
      <c r="AM22" s="52" t="s">
        <v>310</v>
      </c>
      <c r="AN22" s="52" t="s">
        <v>121</v>
      </c>
      <c r="AO22" s="52" t="s">
        <v>522</v>
      </c>
      <c r="AP22" s="52" t="s">
        <v>438</v>
      </c>
    </row>
    <row r="23" spans="1:42" x14ac:dyDescent="0.2">
      <c r="A23" s="52" t="s">
        <v>66</v>
      </c>
      <c r="B23" s="76" t="s">
        <v>0</v>
      </c>
      <c r="C23" s="76" t="s">
        <v>31</v>
      </c>
      <c r="D23" s="77" t="s">
        <v>523</v>
      </c>
      <c r="E23" s="77" t="s">
        <v>542</v>
      </c>
      <c r="F23" s="77"/>
      <c r="G23" s="77" t="s">
        <v>301</v>
      </c>
      <c r="H23" s="77" t="s">
        <v>402</v>
      </c>
      <c r="I23" s="52"/>
      <c r="J23" s="52"/>
      <c r="K23" s="52" t="s">
        <v>38</v>
      </c>
      <c r="L23" s="52" t="s">
        <v>467</v>
      </c>
      <c r="M23" s="52" t="s">
        <v>358</v>
      </c>
      <c r="N23" s="52" t="s">
        <v>43</v>
      </c>
      <c r="O23" s="52" t="s">
        <v>46</v>
      </c>
      <c r="P23" s="52" t="s">
        <v>964</v>
      </c>
      <c r="Q23" s="52" t="s">
        <v>545</v>
      </c>
      <c r="R23" s="52"/>
      <c r="S23" s="52" t="s">
        <v>56</v>
      </c>
      <c r="T23" s="52" t="s">
        <v>663</v>
      </c>
      <c r="U23" s="52" t="s">
        <v>64</v>
      </c>
      <c r="V23" s="52" t="s">
        <v>191</v>
      </c>
      <c r="W23" s="52"/>
      <c r="X23" s="52" t="s">
        <v>67</v>
      </c>
      <c r="Y23" s="52"/>
      <c r="Z23" s="52" t="s">
        <v>183</v>
      </c>
      <c r="AA23" s="52" t="s">
        <v>71</v>
      </c>
      <c r="AB23" s="52" t="s">
        <v>75</v>
      </c>
      <c r="AC23" s="52" t="s">
        <v>77</v>
      </c>
      <c r="AD23" s="52" t="s">
        <v>354</v>
      </c>
      <c r="AE23" s="52" t="s">
        <v>203</v>
      </c>
      <c r="AF23" s="52" t="s">
        <v>78</v>
      </c>
      <c r="AG23" s="52" t="s">
        <v>133</v>
      </c>
      <c r="AH23" s="52"/>
      <c r="AI23" s="52" t="s">
        <v>126</v>
      </c>
      <c r="AJ23" s="52" t="s">
        <v>563</v>
      </c>
      <c r="AK23" s="52"/>
      <c r="AL23" s="52" t="s">
        <v>544</v>
      </c>
      <c r="AM23" s="52" t="s">
        <v>310</v>
      </c>
      <c r="AN23" s="52" t="s">
        <v>121</v>
      </c>
      <c r="AO23" s="52" t="s">
        <v>522</v>
      </c>
      <c r="AP23" s="52" t="s">
        <v>438</v>
      </c>
    </row>
    <row r="24" spans="1:42" x14ac:dyDescent="0.2">
      <c r="A24" s="52" t="s">
        <v>67</v>
      </c>
      <c r="B24" s="76"/>
      <c r="C24" s="76" t="s">
        <v>31</v>
      </c>
      <c r="D24" s="77"/>
      <c r="E24" s="77"/>
      <c r="F24" s="77"/>
      <c r="G24" s="77" t="s">
        <v>301</v>
      </c>
      <c r="H24" s="77" t="s">
        <v>402</v>
      </c>
      <c r="I24" s="52"/>
      <c r="J24" s="52" t="s">
        <v>227</v>
      </c>
      <c r="K24" s="52"/>
      <c r="L24" s="52"/>
      <c r="M24" s="52"/>
      <c r="N24" s="52" t="s">
        <v>43</v>
      </c>
      <c r="O24" s="52" t="s">
        <v>46</v>
      </c>
      <c r="P24" s="52" t="s">
        <v>964</v>
      </c>
      <c r="Q24" s="52"/>
      <c r="R24" s="52" t="s">
        <v>546</v>
      </c>
      <c r="S24" s="52"/>
      <c r="T24" s="52"/>
      <c r="U24" s="52" t="s">
        <v>64</v>
      </c>
      <c r="V24" s="52" t="s">
        <v>191</v>
      </c>
      <c r="W24" s="52" t="s">
        <v>66</v>
      </c>
      <c r="X24" s="52"/>
      <c r="Y24" s="52"/>
      <c r="Z24" s="52"/>
      <c r="AA24" s="52"/>
      <c r="AB24" s="52"/>
      <c r="AC24" s="52" t="s">
        <v>77</v>
      </c>
      <c r="AD24" s="52"/>
      <c r="AE24" s="52" t="s">
        <v>203</v>
      </c>
      <c r="AF24" s="52"/>
      <c r="AG24" s="52"/>
      <c r="AH24" s="52" t="s">
        <v>81</v>
      </c>
      <c r="AI24" s="52"/>
      <c r="AJ24" s="52"/>
      <c r="AK24" s="52"/>
      <c r="AL24" s="52"/>
      <c r="AM24" s="52" t="s">
        <v>310</v>
      </c>
      <c r="AN24" s="52"/>
      <c r="AO24" s="52" t="s">
        <v>522</v>
      </c>
      <c r="AP24" s="52" t="s">
        <v>438</v>
      </c>
    </row>
    <row r="25" spans="1:42" x14ac:dyDescent="0.2">
      <c r="A25" s="52" t="s">
        <v>361</v>
      </c>
      <c r="B25" s="76"/>
      <c r="C25" s="76"/>
      <c r="D25" s="77"/>
      <c r="E25" s="77"/>
      <c r="F25" s="77"/>
      <c r="G25" s="77" t="s">
        <v>301</v>
      </c>
      <c r="H25" s="77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 t="s">
        <v>203</v>
      </c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</row>
    <row r="26" spans="1:42" x14ac:dyDescent="0.2">
      <c r="A26" s="52" t="s">
        <v>183</v>
      </c>
      <c r="B26" s="76"/>
      <c r="C26" s="76"/>
      <c r="D26" s="77" t="s">
        <v>523</v>
      </c>
      <c r="E26" s="77" t="s">
        <v>542</v>
      </c>
      <c r="F26" s="77"/>
      <c r="G26" s="77"/>
      <c r="H26" s="77"/>
      <c r="I26" s="52"/>
      <c r="J26" s="52" t="s">
        <v>227</v>
      </c>
      <c r="K26" s="52"/>
      <c r="L26" s="52"/>
      <c r="M26" s="52"/>
      <c r="N26" s="52" t="s">
        <v>43</v>
      </c>
      <c r="O26" s="52"/>
      <c r="P26" s="52" t="s">
        <v>964</v>
      </c>
      <c r="Q26" s="52" t="s">
        <v>545</v>
      </c>
      <c r="R26" s="52" t="s">
        <v>546</v>
      </c>
      <c r="S26" s="52"/>
      <c r="T26" s="52" t="s">
        <v>663</v>
      </c>
      <c r="U26" s="52"/>
      <c r="V26" s="52" t="s">
        <v>191</v>
      </c>
      <c r="W26" s="52" t="s">
        <v>66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 t="s">
        <v>310</v>
      </c>
      <c r="AN26" s="52" t="s">
        <v>121</v>
      </c>
      <c r="AO26" s="52"/>
      <c r="AP26" s="52"/>
    </row>
    <row r="27" spans="1:42" x14ac:dyDescent="0.2">
      <c r="A27" s="52" t="s">
        <v>71</v>
      </c>
      <c r="B27" s="76"/>
      <c r="C27" s="76" t="s">
        <v>31</v>
      </c>
      <c r="D27" s="77"/>
      <c r="E27" s="77" t="s">
        <v>542</v>
      </c>
      <c r="F27" s="77"/>
      <c r="G27" s="77" t="s">
        <v>301</v>
      </c>
      <c r="H27" s="77" t="s">
        <v>402</v>
      </c>
      <c r="I27" s="52"/>
      <c r="J27" s="52"/>
      <c r="K27" s="52"/>
      <c r="L27" s="52"/>
      <c r="M27" s="52"/>
      <c r="N27" s="52"/>
      <c r="O27" s="52" t="s">
        <v>46</v>
      </c>
      <c r="P27" s="52"/>
      <c r="Q27" s="52"/>
      <c r="R27" s="52" t="s">
        <v>546</v>
      </c>
      <c r="S27" s="52"/>
      <c r="T27" s="52"/>
      <c r="U27" s="52"/>
      <c r="V27" s="52" t="s">
        <v>191</v>
      </c>
      <c r="W27" s="52" t="s">
        <v>66</v>
      </c>
      <c r="X27" s="52"/>
      <c r="Y27" s="52"/>
      <c r="Z27" s="52"/>
      <c r="AA27" s="52"/>
      <c r="AB27" s="52"/>
      <c r="AC27" s="52"/>
      <c r="AD27" s="52"/>
      <c r="AE27" s="52" t="s">
        <v>203</v>
      </c>
      <c r="AF27" s="52"/>
      <c r="AG27" s="52"/>
      <c r="AH27" s="52" t="s">
        <v>81</v>
      </c>
      <c r="AI27" s="52"/>
      <c r="AJ27" s="52"/>
      <c r="AK27" s="52"/>
      <c r="AL27" s="52"/>
      <c r="AM27" s="52" t="s">
        <v>310</v>
      </c>
      <c r="AN27" s="52" t="s">
        <v>121</v>
      </c>
      <c r="AO27" s="52"/>
      <c r="AP27" s="52" t="s">
        <v>438</v>
      </c>
    </row>
    <row r="28" spans="1:42" x14ac:dyDescent="0.2">
      <c r="A28" s="52" t="s">
        <v>75</v>
      </c>
      <c r="B28" s="76"/>
      <c r="C28" s="76"/>
      <c r="D28" s="77" t="s">
        <v>523</v>
      </c>
      <c r="E28" s="77" t="s">
        <v>542</v>
      </c>
      <c r="F28" s="77" t="s">
        <v>35</v>
      </c>
      <c r="G28" s="77" t="s">
        <v>301</v>
      </c>
      <c r="H28" s="77"/>
      <c r="I28" s="52" t="s">
        <v>182</v>
      </c>
      <c r="J28" s="52" t="s">
        <v>227</v>
      </c>
      <c r="K28" s="52"/>
      <c r="L28" s="52"/>
      <c r="M28" s="52"/>
      <c r="N28" s="52" t="s">
        <v>43</v>
      </c>
      <c r="O28" s="52" t="s">
        <v>46</v>
      </c>
      <c r="P28" s="52"/>
      <c r="Q28" s="52"/>
      <c r="R28" s="52" t="s">
        <v>546</v>
      </c>
      <c r="S28" s="52" t="s">
        <v>56</v>
      </c>
      <c r="T28" s="52" t="s">
        <v>663</v>
      </c>
      <c r="U28" s="52"/>
      <c r="V28" s="52" t="s">
        <v>191</v>
      </c>
      <c r="W28" s="52" t="s">
        <v>66</v>
      </c>
      <c r="X28" s="52"/>
      <c r="Y28" s="52"/>
      <c r="Z28" s="52"/>
      <c r="AA28" s="52" t="s">
        <v>71</v>
      </c>
      <c r="AB28" s="52"/>
      <c r="AC28" s="52"/>
      <c r="AD28" s="52" t="s">
        <v>354</v>
      </c>
      <c r="AE28" s="52" t="s">
        <v>203</v>
      </c>
      <c r="AF28" s="52"/>
      <c r="AG28" s="52" t="s">
        <v>133</v>
      </c>
      <c r="AH28" s="52" t="s">
        <v>81</v>
      </c>
      <c r="AI28" s="52" t="s">
        <v>126</v>
      </c>
      <c r="AJ28" s="52"/>
      <c r="AK28" s="52" t="s">
        <v>84</v>
      </c>
      <c r="AL28" s="52"/>
      <c r="AM28" s="52" t="s">
        <v>310</v>
      </c>
      <c r="AN28" s="52" t="s">
        <v>121</v>
      </c>
      <c r="AO28" s="52" t="s">
        <v>522</v>
      </c>
      <c r="AP28" s="52"/>
    </row>
    <row r="29" spans="1:42" x14ac:dyDescent="0.2">
      <c r="A29" s="52" t="s">
        <v>77</v>
      </c>
      <c r="B29" s="76"/>
      <c r="C29" s="76"/>
      <c r="D29" s="77"/>
      <c r="E29" s="77" t="s">
        <v>542</v>
      </c>
      <c r="F29" s="77"/>
      <c r="G29" s="77" t="s">
        <v>301</v>
      </c>
      <c r="H29" s="77"/>
      <c r="I29" s="52"/>
      <c r="J29" s="52"/>
      <c r="K29" s="52"/>
      <c r="L29" s="52"/>
      <c r="M29" s="52"/>
      <c r="N29" s="52" t="s">
        <v>43</v>
      </c>
      <c r="O29" s="52"/>
      <c r="P29" s="52" t="s">
        <v>964</v>
      </c>
      <c r="Q29" s="52"/>
      <c r="R29" s="52" t="s">
        <v>546</v>
      </c>
      <c r="S29" s="52"/>
      <c r="T29" s="52" t="s">
        <v>663</v>
      </c>
      <c r="U29" s="52"/>
      <c r="V29" s="52"/>
      <c r="W29" s="52" t="s">
        <v>66</v>
      </c>
      <c r="X29" s="52" t="s">
        <v>67</v>
      </c>
      <c r="Y29" s="76"/>
      <c r="Z29" s="52"/>
      <c r="AA29" s="52"/>
      <c r="AB29" s="52"/>
      <c r="AC29" s="52"/>
      <c r="AD29" s="52"/>
      <c r="AE29" s="52" t="s">
        <v>203</v>
      </c>
      <c r="AF29" s="52"/>
      <c r="AG29" s="52"/>
      <c r="AH29" s="52"/>
      <c r="AI29" s="52" t="s">
        <v>126</v>
      </c>
      <c r="AJ29" s="52"/>
      <c r="AK29" s="52"/>
      <c r="AL29" s="52"/>
      <c r="AM29" s="52" t="s">
        <v>310</v>
      </c>
      <c r="AN29" s="52"/>
      <c r="AO29" s="52"/>
      <c r="AP29" s="52"/>
    </row>
    <row r="30" spans="1:42" x14ac:dyDescent="0.2">
      <c r="A30" s="52" t="s">
        <v>354</v>
      </c>
      <c r="B30" s="76"/>
      <c r="C30" s="76"/>
      <c r="D30" s="77"/>
      <c r="E30" s="77" t="s">
        <v>542</v>
      </c>
      <c r="F30" s="77" t="s">
        <v>35</v>
      </c>
      <c r="G30" s="77" t="s">
        <v>301</v>
      </c>
      <c r="H30" s="77"/>
      <c r="I30" s="52"/>
      <c r="J30" s="52"/>
      <c r="K30" s="52"/>
      <c r="L30" s="52"/>
      <c r="M30" s="52"/>
      <c r="N30" s="52" t="s">
        <v>43</v>
      </c>
      <c r="O30" s="52"/>
      <c r="P30" s="52" t="s">
        <v>964</v>
      </c>
      <c r="Q30" s="52"/>
      <c r="R30" s="52" t="s">
        <v>546</v>
      </c>
      <c r="S30" s="52"/>
      <c r="T30" s="52" t="s">
        <v>663</v>
      </c>
      <c r="U30" s="52"/>
      <c r="V30" s="52" t="s">
        <v>191</v>
      </c>
      <c r="W30" s="52" t="s">
        <v>66</v>
      </c>
      <c r="X30" s="52"/>
      <c r="Y30" s="52"/>
      <c r="Z30" s="52"/>
      <c r="AA30" s="52"/>
      <c r="AB30" s="52" t="s">
        <v>75</v>
      </c>
      <c r="AC30" s="52"/>
      <c r="AD30" s="52"/>
      <c r="AE30" s="52"/>
      <c r="AF30" s="52"/>
      <c r="AG30" s="52"/>
      <c r="AH30" s="52" t="s">
        <v>81</v>
      </c>
      <c r="AI30" s="52"/>
      <c r="AJ30" s="52"/>
      <c r="AK30" s="52" t="s">
        <v>84</v>
      </c>
      <c r="AL30" s="52" t="s">
        <v>544</v>
      </c>
      <c r="AM30" s="52" t="s">
        <v>310</v>
      </c>
      <c r="AN30" s="52"/>
      <c r="AO30" s="52" t="s">
        <v>522</v>
      </c>
      <c r="AP30" s="52"/>
    </row>
    <row r="31" spans="1:42" x14ac:dyDescent="0.2">
      <c r="A31" s="52" t="s">
        <v>203</v>
      </c>
      <c r="B31" s="76" t="s">
        <v>0</v>
      </c>
      <c r="C31" s="76"/>
      <c r="D31" s="77" t="s">
        <v>523</v>
      </c>
      <c r="E31" s="77" t="s">
        <v>542</v>
      </c>
      <c r="F31" s="77"/>
      <c r="G31" s="77" t="s">
        <v>301</v>
      </c>
      <c r="H31" s="77" t="s">
        <v>402</v>
      </c>
      <c r="I31" s="52"/>
      <c r="J31" s="52" t="s">
        <v>227</v>
      </c>
      <c r="K31" s="52" t="s">
        <v>38</v>
      </c>
      <c r="L31" s="52" t="s">
        <v>467</v>
      </c>
      <c r="M31" s="52" t="s">
        <v>358</v>
      </c>
      <c r="N31" s="52"/>
      <c r="O31" s="52"/>
      <c r="P31" s="52" t="s">
        <v>964</v>
      </c>
      <c r="Q31" s="52" t="s">
        <v>545</v>
      </c>
      <c r="R31" s="52" t="s">
        <v>546</v>
      </c>
      <c r="S31" s="52"/>
      <c r="T31" s="52" t="s">
        <v>663</v>
      </c>
      <c r="U31" s="52"/>
      <c r="V31" s="52" t="s">
        <v>191</v>
      </c>
      <c r="W31" s="52" t="s">
        <v>66</v>
      </c>
      <c r="X31" s="52" t="s">
        <v>67</v>
      </c>
      <c r="Y31" s="52" t="s">
        <v>543</v>
      </c>
      <c r="Z31" s="52"/>
      <c r="AA31" s="52" t="s">
        <v>71</v>
      </c>
      <c r="AB31" s="52" t="s">
        <v>75</v>
      </c>
      <c r="AC31" s="52" t="s">
        <v>77</v>
      </c>
      <c r="AD31" s="52"/>
      <c r="AE31" s="52"/>
      <c r="AF31" s="52" t="s">
        <v>78</v>
      </c>
      <c r="AG31" s="52"/>
      <c r="AH31" s="52" t="s">
        <v>81</v>
      </c>
      <c r="AI31" s="52" t="s">
        <v>126</v>
      </c>
      <c r="AJ31" s="52" t="s">
        <v>563</v>
      </c>
      <c r="AK31" s="52"/>
      <c r="AL31" s="52"/>
      <c r="AM31" s="52" t="s">
        <v>310</v>
      </c>
      <c r="AN31" s="52"/>
      <c r="AO31" s="52" t="s">
        <v>522</v>
      </c>
      <c r="AP31" s="52" t="s">
        <v>438</v>
      </c>
    </row>
    <row r="32" spans="1:42" x14ac:dyDescent="0.2">
      <c r="A32" s="52" t="s">
        <v>78</v>
      </c>
      <c r="B32" s="76"/>
      <c r="C32" s="76"/>
      <c r="D32" s="77"/>
      <c r="E32" s="77" t="s">
        <v>542</v>
      </c>
      <c r="F32" s="77"/>
      <c r="G32" s="77"/>
      <c r="H32" s="77"/>
      <c r="I32" s="52"/>
      <c r="J32" s="52" t="s">
        <v>227</v>
      </c>
      <c r="K32" s="52"/>
      <c r="L32" s="52"/>
      <c r="M32" s="52"/>
      <c r="N32" s="52" t="s">
        <v>43</v>
      </c>
      <c r="O32" s="52"/>
      <c r="P32" s="52"/>
      <c r="Q32" s="52"/>
      <c r="R32" s="52" t="s">
        <v>546</v>
      </c>
      <c r="S32" s="52"/>
      <c r="T32" s="52" t="s">
        <v>663</v>
      </c>
      <c r="U32" s="52"/>
      <c r="V32" s="52" t="s">
        <v>191</v>
      </c>
      <c r="W32" s="52" t="s">
        <v>66</v>
      </c>
      <c r="X32" s="52"/>
      <c r="Y32" s="52"/>
      <c r="Z32" s="52"/>
      <c r="AA32" s="52"/>
      <c r="AB32" s="52"/>
      <c r="AC32" s="52"/>
      <c r="AD32" s="52"/>
      <c r="AE32" s="52" t="s">
        <v>203</v>
      </c>
      <c r="AF32" s="52"/>
      <c r="AG32" s="52" t="s">
        <v>133</v>
      </c>
      <c r="AH32" s="52" t="s">
        <v>81</v>
      </c>
      <c r="AI32" s="52" t="s">
        <v>126</v>
      </c>
      <c r="AJ32" s="52" t="s">
        <v>563</v>
      </c>
      <c r="AK32" s="52"/>
      <c r="AL32" s="52"/>
      <c r="AM32" s="52" t="s">
        <v>310</v>
      </c>
      <c r="AN32" s="52" t="s">
        <v>121</v>
      </c>
      <c r="AO32" s="52" t="s">
        <v>522</v>
      </c>
      <c r="AP32" s="52"/>
    </row>
    <row r="33" spans="1:42" x14ac:dyDescent="0.2">
      <c r="A33" s="52" t="s">
        <v>133</v>
      </c>
      <c r="B33" s="76"/>
      <c r="C33" s="76" t="s">
        <v>31</v>
      </c>
      <c r="D33" s="77" t="s">
        <v>523</v>
      </c>
      <c r="E33" s="77" t="s">
        <v>542</v>
      </c>
      <c r="F33" s="77"/>
      <c r="G33" s="77"/>
      <c r="H33" s="77" t="s">
        <v>402</v>
      </c>
      <c r="I33" s="52" t="s">
        <v>182</v>
      </c>
      <c r="J33" s="52" t="s">
        <v>227</v>
      </c>
      <c r="K33" s="52" t="s">
        <v>38</v>
      </c>
      <c r="L33" s="52" t="s">
        <v>467</v>
      </c>
      <c r="M33" s="52" t="s">
        <v>358</v>
      </c>
      <c r="N33" s="52" t="s">
        <v>43</v>
      </c>
      <c r="O33" s="52"/>
      <c r="P33" s="52" t="s">
        <v>964</v>
      </c>
      <c r="Q33" s="52"/>
      <c r="R33" s="52" t="s">
        <v>546</v>
      </c>
      <c r="S33" s="52"/>
      <c r="T33" s="52"/>
      <c r="U33" s="52"/>
      <c r="V33" s="52" t="s">
        <v>191</v>
      </c>
      <c r="W33" s="52" t="s">
        <v>66</v>
      </c>
      <c r="X33" s="52"/>
      <c r="Y33" s="52"/>
      <c r="Z33" s="52"/>
      <c r="AA33" s="52"/>
      <c r="AB33" s="52" t="s">
        <v>75</v>
      </c>
      <c r="AC33" s="52"/>
      <c r="AD33" s="52"/>
      <c r="AE33" s="52"/>
      <c r="AF33" s="52" t="s">
        <v>78</v>
      </c>
      <c r="AG33" s="52"/>
      <c r="AH33" s="52" t="s">
        <v>81</v>
      </c>
      <c r="AI33" s="52"/>
      <c r="AJ33" s="52"/>
      <c r="AK33" s="52"/>
      <c r="AL33" s="52"/>
      <c r="AM33" s="52" t="s">
        <v>310</v>
      </c>
      <c r="AN33" s="52" t="s">
        <v>121</v>
      </c>
      <c r="AO33" s="52" t="s">
        <v>522</v>
      </c>
      <c r="AP33" s="52"/>
    </row>
    <row r="34" spans="1:42" x14ac:dyDescent="0.2">
      <c r="A34" s="52" t="s">
        <v>81</v>
      </c>
      <c r="B34" s="76" t="s">
        <v>0</v>
      </c>
      <c r="C34" s="76" t="s">
        <v>31</v>
      </c>
      <c r="D34" s="77" t="s">
        <v>523</v>
      </c>
      <c r="E34" s="77" t="s">
        <v>542</v>
      </c>
      <c r="F34" s="77" t="s">
        <v>35</v>
      </c>
      <c r="G34" s="77" t="s">
        <v>301</v>
      </c>
      <c r="H34" s="77" t="s">
        <v>402</v>
      </c>
      <c r="I34" s="52" t="s">
        <v>182</v>
      </c>
      <c r="J34" s="52"/>
      <c r="K34" s="52" t="s">
        <v>38</v>
      </c>
      <c r="L34" s="52" t="s">
        <v>467</v>
      </c>
      <c r="M34" s="52" t="s">
        <v>358</v>
      </c>
      <c r="N34" s="52" t="s">
        <v>43</v>
      </c>
      <c r="O34" s="52"/>
      <c r="P34" s="52" t="s">
        <v>964</v>
      </c>
      <c r="Q34" s="52" t="s">
        <v>545</v>
      </c>
      <c r="R34" s="52" t="s">
        <v>546</v>
      </c>
      <c r="S34" s="52" t="s">
        <v>56</v>
      </c>
      <c r="T34" s="52" t="s">
        <v>663</v>
      </c>
      <c r="U34" s="52" t="s">
        <v>64</v>
      </c>
      <c r="V34" s="52" t="s">
        <v>191</v>
      </c>
      <c r="W34" s="52"/>
      <c r="X34" s="52" t="s">
        <v>67</v>
      </c>
      <c r="Y34" s="52"/>
      <c r="Z34" s="52"/>
      <c r="AA34" s="52" t="s">
        <v>71</v>
      </c>
      <c r="AB34" s="52" t="s">
        <v>75</v>
      </c>
      <c r="AC34" s="52"/>
      <c r="AD34" s="52" t="s">
        <v>354</v>
      </c>
      <c r="AE34" s="52" t="s">
        <v>203</v>
      </c>
      <c r="AF34" s="52" t="s">
        <v>78</v>
      </c>
      <c r="AG34" s="52" t="s">
        <v>133</v>
      </c>
      <c r="AH34" s="52"/>
      <c r="AI34" s="52" t="s">
        <v>126</v>
      </c>
      <c r="AJ34" s="52" t="s">
        <v>563</v>
      </c>
      <c r="AK34" s="52" t="s">
        <v>84</v>
      </c>
      <c r="AL34" s="52"/>
      <c r="AM34" s="52" t="s">
        <v>310</v>
      </c>
      <c r="AN34" s="52" t="s">
        <v>121</v>
      </c>
      <c r="AO34" s="52" t="s">
        <v>522</v>
      </c>
      <c r="AP34" s="52" t="s">
        <v>438</v>
      </c>
    </row>
    <row r="35" spans="1:42" x14ac:dyDescent="0.2">
      <c r="A35" s="52" t="s">
        <v>126</v>
      </c>
      <c r="B35" s="76" t="s">
        <v>0</v>
      </c>
      <c r="C35" s="76" t="s">
        <v>31</v>
      </c>
      <c r="D35" s="77" t="s">
        <v>523</v>
      </c>
      <c r="E35" s="77" t="s">
        <v>542</v>
      </c>
      <c r="F35" s="77" t="s">
        <v>35</v>
      </c>
      <c r="G35" s="77" t="s">
        <v>301</v>
      </c>
      <c r="H35" s="77"/>
      <c r="I35" s="52"/>
      <c r="J35" s="52" t="s">
        <v>227</v>
      </c>
      <c r="K35" s="52"/>
      <c r="L35" s="52"/>
      <c r="M35" s="52"/>
      <c r="N35" s="52" t="s">
        <v>43</v>
      </c>
      <c r="O35" s="52"/>
      <c r="P35" s="52"/>
      <c r="Q35" s="52"/>
      <c r="R35" s="52" t="s">
        <v>546</v>
      </c>
      <c r="S35" s="52"/>
      <c r="T35" s="52" t="s">
        <v>663</v>
      </c>
      <c r="U35" s="52"/>
      <c r="V35" s="52" t="s">
        <v>191</v>
      </c>
      <c r="W35" s="52" t="s">
        <v>66</v>
      </c>
      <c r="X35" s="52"/>
      <c r="Y35" s="52"/>
      <c r="Z35" s="52"/>
      <c r="AA35" s="52"/>
      <c r="AB35" s="52" t="s">
        <v>75</v>
      </c>
      <c r="AC35" s="52" t="s">
        <v>77</v>
      </c>
      <c r="AD35" s="52"/>
      <c r="AE35" s="52" t="s">
        <v>203</v>
      </c>
      <c r="AF35" s="52" t="s">
        <v>78</v>
      </c>
      <c r="AG35" s="52"/>
      <c r="AH35" s="52" t="s">
        <v>81</v>
      </c>
      <c r="AI35" s="52"/>
      <c r="AJ35" s="52"/>
      <c r="AK35" s="52" t="s">
        <v>84</v>
      </c>
      <c r="AL35" s="52" t="s">
        <v>544</v>
      </c>
      <c r="AM35" s="52" t="s">
        <v>310</v>
      </c>
      <c r="AN35" s="52" t="s">
        <v>121</v>
      </c>
      <c r="AO35" s="52" t="s">
        <v>522</v>
      </c>
      <c r="AP35" s="52"/>
    </row>
    <row r="36" spans="1:42" x14ac:dyDescent="0.2">
      <c r="A36" s="52" t="s">
        <v>563</v>
      </c>
      <c r="B36" s="76"/>
      <c r="C36" s="76"/>
      <c r="D36" s="77" t="s">
        <v>523</v>
      </c>
      <c r="E36" s="77" t="s">
        <v>542</v>
      </c>
      <c r="F36" s="77" t="s">
        <v>35</v>
      </c>
      <c r="G36" s="77"/>
      <c r="H36" s="77"/>
      <c r="I36" s="52"/>
      <c r="J36" s="52" t="s">
        <v>227</v>
      </c>
      <c r="K36" s="52"/>
      <c r="L36" s="52"/>
      <c r="M36" s="52"/>
      <c r="N36" s="52" t="s">
        <v>43</v>
      </c>
      <c r="O36" s="52"/>
      <c r="P36" s="52"/>
      <c r="Q36" s="52" t="s">
        <v>545</v>
      </c>
      <c r="R36" s="52" t="s">
        <v>546</v>
      </c>
      <c r="S36" s="52"/>
      <c r="T36" s="52" t="s">
        <v>663</v>
      </c>
      <c r="U36" s="52"/>
      <c r="V36" s="52" t="s">
        <v>191</v>
      </c>
      <c r="W36" s="52" t="s">
        <v>66</v>
      </c>
      <c r="X36" s="52"/>
      <c r="Y36" s="52"/>
      <c r="Z36" s="52"/>
      <c r="AA36" s="52"/>
      <c r="AB36" s="52"/>
      <c r="AC36" s="52"/>
      <c r="AD36" s="52"/>
      <c r="AE36" s="52" t="s">
        <v>203</v>
      </c>
      <c r="AF36" s="52" t="s">
        <v>78</v>
      </c>
      <c r="AG36" s="52"/>
      <c r="AH36" s="52" t="s">
        <v>81</v>
      </c>
      <c r="AI36" s="52"/>
      <c r="AJ36" s="52"/>
      <c r="AK36" s="52" t="s">
        <v>84</v>
      </c>
      <c r="AL36" s="52"/>
      <c r="AM36" s="52" t="s">
        <v>310</v>
      </c>
      <c r="AN36" s="52" t="s">
        <v>121</v>
      </c>
      <c r="AO36" s="52" t="s">
        <v>522</v>
      </c>
      <c r="AP36" s="52"/>
    </row>
    <row r="37" spans="1:42" x14ac:dyDescent="0.2">
      <c r="A37" s="52" t="s">
        <v>362</v>
      </c>
      <c r="B37" s="76"/>
      <c r="C37" s="76"/>
      <c r="D37" s="77" t="s">
        <v>523</v>
      </c>
      <c r="E37" s="77" t="s">
        <v>542</v>
      </c>
      <c r="F37" s="77"/>
      <c r="G37" s="77" t="s">
        <v>301</v>
      </c>
      <c r="H37" s="77" t="s">
        <v>402</v>
      </c>
      <c r="I37" s="52"/>
      <c r="J37" s="52" t="s">
        <v>227</v>
      </c>
      <c r="K37" s="52" t="s">
        <v>38</v>
      </c>
      <c r="L37" s="52"/>
      <c r="M37" s="52" t="s">
        <v>358</v>
      </c>
      <c r="N37" s="52"/>
      <c r="O37" s="52"/>
      <c r="P37" s="52" t="s">
        <v>964</v>
      </c>
      <c r="Q37" s="52" t="s">
        <v>545</v>
      </c>
      <c r="R37" s="52" t="s">
        <v>546</v>
      </c>
      <c r="S37" s="52" t="s">
        <v>56</v>
      </c>
      <c r="T37" s="52"/>
      <c r="U37" s="52"/>
      <c r="V37" s="52" t="s">
        <v>191</v>
      </c>
      <c r="W37" s="52"/>
      <c r="X37" s="52"/>
      <c r="Y37" s="52"/>
      <c r="Z37" s="52"/>
      <c r="AA37" s="52"/>
      <c r="AB37" s="52" t="s">
        <v>75</v>
      </c>
      <c r="AC37" s="52"/>
      <c r="AD37" s="52"/>
      <c r="AE37" s="52"/>
      <c r="AF37" s="52" t="s">
        <v>78</v>
      </c>
      <c r="AG37" s="52"/>
      <c r="AH37" s="52" t="s">
        <v>81</v>
      </c>
      <c r="AI37" s="52" t="s">
        <v>126</v>
      </c>
      <c r="AJ37" s="52" t="s">
        <v>563</v>
      </c>
      <c r="AK37" s="52"/>
      <c r="AL37" s="52"/>
      <c r="AM37" s="52" t="s">
        <v>310</v>
      </c>
      <c r="AN37" s="52"/>
      <c r="AO37" s="52"/>
      <c r="AP37" s="52" t="s">
        <v>438</v>
      </c>
    </row>
    <row r="38" spans="1:42" x14ac:dyDescent="0.2">
      <c r="A38" s="52" t="s">
        <v>363</v>
      </c>
      <c r="B38" s="76"/>
      <c r="C38" s="76"/>
      <c r="D38" s="77"/>
      <c r="E38" s="77" t="s">
        <v>542</v>
      </c>
      <c r="F38" s="77"/>
      <c r="G38" s="77" t="s">
        <v>301</v>
      </c>
      <c r="H38" s="77" t="s">
        <v>402</v>
      </c>
      <c r="I38" s="52"/>
      <c r="J38" s="52" t="s">
        <v>227</v>
      </c>
      <c r="K38" s="52" t="s">
        <v>38</v>
      </c>
      <c r="L38" s="52" t="s">
        <v>467</v>
      </c>
      <c r="M38" s="52"/>
      <c r="N38" s="52"/>
      <c r="O38" s="52"/>
      <c r="P38" s="52" t="s">
        <v>964</v>
      </c>
      <c r="Q38" s="52" t="s">
        <v>545</v>
      </c>
      <c r="R38" s="52" t="s">
        <v>546</v>
      </c>
      <c r="S38" s="52" t="s">
        <v>56</v>
      </c>
      <c r="T38" s="52" t="s">
        <v>663</v>
      </c>
      <c r="U38" s="52"/>
      <c r="V38" s="52" t="s">
        <v>191</v>
      </c>
      <c r="W38" s="52" t="s">
        <v>66</v>
      </c>
      <c r="X38" s="52"/>
      <c r="Y38" s="52"/>
      <c r="Z38" s="52"/>
      <c r="AA38" s="52"/>
      <c r="AB38" s="52"/>
      <c r="AC38" s="52"/>
      <c r="AD38" s="52" t="s">
        <v>354</v>
      </c>
      <c r="AE38" s="52"/>
      <c r="AF38" s="52"/>
      <c r="AG38" s="52"/>
      <c r="AH38" s="52"/>
      <c r="AI38" s="52" t="s">
        <v>126</v>
      </c>
      <c r="AJ38" s="52"/>
      <c r="AK38" s="52"/>
      <c r="AL38" s="52"/>
      <c r="AM38" s="52" t="s">
        <v>310</v>
      </c>
      <c r="AN38" s="52"/>
      <c r="AO38" s="52" t="s">
        <v>522</v>
      </c>
      <c r="AP38" s="52" t="s">
        <v>438</v>
      </c>
    </row>
    <row r="39" spans="1:42" x14ac:dyDescent="0.2">
      <c r="A39" s="52" t="s">
        <v>310</v>
      </c>
      <c r="B39" s="76" t="s">
        <v>0</v>
      </c>
      <c r="C39" s="76" t="s">
        <v>31</v>
      </c>
      <c r="D39" s="77" t="s">
        <v>523</v>
      </c>
      <c r="E39" s="77" t="s">
        <v>542</v>
      </c>
      <c r="F39" s="77" t="s">
        <v>35</v>
      </c>
      <c r="G39" s="77" t="s">
        <v>301</v>
      </c>
      <c r="H39" s="77" t="s">
        <v>402</v>
      </c>
      <c r="I39" s="52" t="s">
        <v>182</v>
      </c>
      <c r="J39" s="52" t="s">
        <v>227</v>
      </c>
      <c r="K39" s="52" t="s">
        <v>38</v>
      </c>
      <c r="L39" s="52" t="s">
        <v>467</v>
      </c>
      <c r="M39" s="52" t="s">
        <v>358</v>
      </c>
      <c r="N39" s="52" t="s">
        <v>43</v>
      </c>
      <c r="O39" s="52"/>
      <c r="P39" s="52" t="s">
        <v>964</v>
      </c>
      <c r="Q39" s="52" t="s">
        <v>545</v>
      </c>
      <c r="R39" s="52" t="s">
        <v>546</v>
      </c>
      <c r="S39" s="52" t="s">
        <v>56</v>
      </c>
      <c r="T39" s="52" t="s">
        <v>663</v>
      </c>
      <c r="U39" s="52" t="s">
        <v>64</v>
      </c>
      <c r="V39" s="52" t="s">
        <v>191</v>
      </c>
      <c r="W39" s="52" t="s">
        <v>66</v>
      </c>
      <c r="X39" s="52" t="s">
        <v>67</v>
      </c>
      <c r="Y39" s="52"/>
      <c r="Z39" s="52" t="s">
        <v>183</v>
      </c>
      <c r="AA39" s="52" t="s">
        <v>71</v>
      </c>
      <c r="AB39" s="52" t="s">
        <v>75</v>
      </c>
      <c r="AC39" s="52" t="s">
        <v>77</v>
      </c>
      <c r="AD39" s="52" t="s">
        <v>354</v>
      </c>
      <c r="AE39" s="52" t="s">
        <v>203</v>
      </c>
      <c r="AF39" s="52" t="s">
        <v>78</v>
      </c>
      <c r="AG39" s="52" t="s">
        <v>133</v>
      </c>
      <c r="AH39" s="52" t="s">
        <v>81</v>
      </c>
      <c r="AI39" s="52" t="s">
        <v>126</v>
      </c>
      <c r="AJ39" s="52" t="s">
        <v>563</v>
      </c>
      <c r="AK39" s="52" t="s">
        <v>84</v>
      </c>
      <c r="AL39" s="52" t="s">
        <v>544</v>
      </c>
      <c r="AM39" s="52"/>
      <c r="AN39" s="52" t="s">
        <v>121</v>
      </c>
      <c r="AO39" s="52" t="s">
        <v>522</v>
      </c>
      <c r="AP39" s="52" t="s">
        <v>438</v>
      </c>
    </row>
    <row r="40" spans="1:42" x14ac:dyDescent="0.2">
      <c r="A40" s="52" t="s">
        <v>121</v>
      </c>
      <c r="B40" s="76"/>
      <c r="C40" s="76" t="s">
        <v>31</v>
      </c>
      <c r="D40" s="77"/>
      <c r="E40" s="77"/>
      <c r="F40" s="77"/>
      <c r="G40" s="77" t="s">
        <v>301</v>
      </c>
      <c r="H40" s="77" t="s">
        <v>402</v>
      </c>
      <c r="I40" s="52" t="s">
        <v>182</v>
      </c>
      <c r="J40" s="52" t="s">
        <v>227</v>
      </c>
      <c r="K40" s="52" t="s">
        <v>38</v>
      </c>
      <c r="L40" s="52" t="s">
        <v>467</v>
      </c>
      <c r="M40" s="52" t="s">
        <v>358</v>
      </c>
      <c r="N40" s="52"/>
      <c r="O40" s="52"/>
      <c r="P40" s="52" t="s">
        <v>964</v>
      </c>
      <c r="Q40" s="52" t="s">
        <v>545</v>
      </c>
      <c r="R40" s="52" t="s">
        <v>546</v>
      </c>
      <c r="S40" s="52"/>
      <c r="T40" s="52" t="s">
        <v>663</v>
      </c>
      <c r="U40" s="52" t="s">
        <v>64</v>
      </c>
      <c r="V40" s="52" t="s">
        <v>191</v>
      </c>
      <c r="W40" s="52" t="s">
        <v>66</v>
      </c>
      <c r="X40" s="52"/>
      <c r="Y40" s="52"/>
      <c r="Z40" s="52" t="s">
        <v>183</v>
      </c>
      <c r="AA40" s="52" t="s">
        <v>71</v>
      </c>
      <c r="AB40" s="52" t="s">
        <v>75</v>
      </c>
      <c r="AC40" s="52"/>
      <c r="AD40" s="52"/>
      <c r="AE40" s="52"/>
      <c r="AF40" s="52" t="s">
        <v>78</v>
      </c>
      <c r="AG40" s="52" t="s">
        <v>133</v>
      </c>
      <c r="AH40" s="52" t="s">
        <v>81</v>
      </c>
      <c r="AI40" s="52" t="s">
        <v>126</v>
      </c>
      <c r="AJ40" s="52" t="s">
        <v>563</v>
      </c>
      <c r="AK40" s="52"/>
      <c r="AL40" s="52"/>
      <c r="AM40" s="52" t="s">
        <v>310</v>
      </c>
      <c r="AN40" s="52"/>
      <c r="AO40" s="52" t="s">
        <v>522</v>
      </c>
      <c r="AP40" s="52" t="s">
        <v>438</v>
      </c>
    </row>
    <row r="41" spans="1:42" x14ac:dyDescent="0.2">
      <c r="A41" s="52" t="s">
        <v>364</v>
      </c>
      <c r="B41" s="76"/>
      <c r="C41" s="76" t="s">
        <v>31</v>
      </c>
      <c r="D41" s="77"/>
      <c r="E41" s="77" t="s">
        <v>542</v>
      </c>
      <c r="F41" s="77" t="s">
        <v>35</v>
      </c>
      <c r="G41" s="77" t="s">
        <v>301</v>
      </c>
      <c r="H41" s="77" t="s">
        <v>402</v>
      </c>
      <c r="I41" s="52" t="s">
        <v>182</v>
      </c>
      <c r="J41" s="52" t="s">
        <v>227</v>
      </c>
      <c r="K41" s="52"/>
      <c r="L41" s="52"/>
      <c r="M41" s="52"/>
      <c r="N41" s="52" t="s">
        <v>43</v>
      </c>
      <c r="O41" s="52" t="s">
        <v>46</v>
      </c>
      <c r="P41" s="52" t="s">
        <v>964</v>
      </c>
      <c r="Q41" s="52"/>
      <c r="R41" s="52" t="s">
        <v>546</v>
      </c>
      <c r="S41" s="52" t="s">
        <v>56</v>
      </c>
      <c r="T41" s="52" t="s">
        <v>663</v>
      </c>
      <c r="U41" s="52" t="s">
        <v>64</v>
      </c>
      <c r="V41" s="52" t="s">
        <v>191</v>
      </c>
      <c r="W41" s="52" t="s">
        <v>66</v>
      </c>
      <c r="X41" s="52" t="s">
        <v>67</v>
      </c>
      <c r="Y41" s="52"/>
      <c r="Z41" s="52"/>
      <c r="AA41" s="52"/>
      <c r="AB41" s="52" t="s">
        <v>75</v>
      </c>
      <c r="AC41" s="52"/>
      <c r="AD41" s="52" t="s">
        <v>354</v>
      </c>
      <c r="AE41" s="52" t="s">
        <v>203</v>
      </c>
      <c r="AF41" s="52" t="s">
        <v>78</v>
      </c>
      <c r="AG41" s="52" t="s">
        <v>133</v>
      </c>
      <c r="AH41" s="52" t="s">
        <v>81</v>
      </c>
      <c r="AI41" s="52" t="s">
        <v>126</v>
      </c>
      <c r="AJ41" s="52" t="s">
        <v>563</v>
      </c>
      <c r="AK41" s="52"/>
      <c r="AL41" s="52" t="s">
        <v>544</v>
      </c>
      <c r="AM41" s="52" t="s">
        <v>310</v>
      </c>
      <c r="AN41" s="52" t="s">
        <v>121</v>
      </c>
      <c r="AO41" s="52"/>
      <c r="AP41" s="52" t="s">
        <v>438</v>
      </c>
    </row>
    <row r="42" spans="1:42" x14ac:dyDescent="0.2">
      <c r="A42" s="52" t="s">
        <v>438</v>
      </c>
      <c r="B42" s="76"/>
      <c r="C42" s="76" t="s">
        <v>31</v>
      </c>
      <c r="D42" s="77"/>
      <c r="E42" s="77" t="s">
        <v>542</v>
      </c>
      <c r="F42" s="77" t="s">
        <v>35</v>
      </c>
      <c r="G42" s="77" t="s">
        <v>301</v>
      </c>
      <c r="H42" s="77"/>
      <c r="I42" s="52" t="s">
        <v>182</v>
      </c>
      <c r="J42" s="52" t="s">
        <v>227</v>
      </c>
      <c r="K42" s="52"/>
      <c r="L42" s="52"/>
      <c r="M42" s="52" t="s">
        <v>358</v>
      </c>
      <c r="N42" s="52" t="s">
        <v>43</v>
      </c>
      <c r="O42" s="52" t="s">
        <v>46</v>
      </c>
      <c r="P42" s="52" t="s">
        <v>964</v>
      </c>
      <c r="Q42" s="52" t="s">
        <v>545</v>
      </c>
      <c r="R42" s="52" t="s">
        <v>546</v>
      </c>
      <c r="S42" s="52"/>
      <c r="T42" s="52" t="s">
        <v>663</v>
      </c>
      <c r="U42" s="52"/>
      <c r="V42" s="52" t="s">
        <v>191</v>
      </c>
      <c r="W42" s="52" t="s">
        <v>66</v>
      </c>
      <c r="X42" s="52" t="s">
        <v>67</v>
      </c>
      <c r="Y42" s="52"/>
      <c r="Z42" s="52"/>
      <c r="AA42" s="52" t="s">
        <v>71</v>
      </c>
      <c r="AB42" s="52"/>
      <c r="AC42" s="52"/>
      <c r="AD42" s="52"/>
      <c r="AE42" s="52" t="s">
        <v>203</v>
      </c>
      <c r="AF42" s="52"/>
      <c r="AG42" s="52"/>
      <c r="AH42" s="52" t="s">
        <v>81</v>
      </c>
      <c r="AI42" s="52"/>
      <c r="AJ42" s="52"/>
      <c r="AK42" s="52" t="s">
        <v>84</v>
      </c>
      <c r="AL42" s="52" t="s">
        <v>544</v>
      </c>
      <c r="AM42" s="52" t="s">
        <v>310</v>
      </c>
      <c r="AN42" s="52" t="s">
        <v>121</v>
      </c>
      <c r="AO42" s="52" t="s">
        <v>522</v>
      </c>
      <c r="AP42" s="52"/>
    </row>
    <row r="53" spans="4:19" x14ac:dyDescent="0.2">
      <c r="I53">
        <v>-12.75</v>
      </c>
    </row>
    <row r="54" spans="4:19" x14ac:dyDescent="0.2">
      <c r="D54" s="2"/>
    </row>
    <row r="55" spans="4:19" x14ac:dyDescent="0.2">
      <c r="S55">
        <f>S48-S51-S52-S53</f>
        <v>0</v>
      </c>
    </row>
    <row r="766" spans="1:15" x14ac:dyDescent="0.2">
      <c r="A766">
        <v>6</v>
      </c>
      <c r="B766">
        <v>5</v>
      </c>
      <c r="C766">
        <v>5</v>
      </c>
      <c r="D766" s="2" t="s">
        <v>651</v>
      </c>
      <c r="E766" t="s">
        <v>23</v>
      </c>
      <c r="F766">
        <v>101</v>
      </c>
      <c r="G766">
        <v>99</v>
      </c>
      <c r="H766">
        <v>77</v>
      </c>
      <c r="I766">
        <v>-22</v>
      </c>
      <c r="L766">
        <v>101</v>
      </c>
      <c r="M766">
        <v>99</v>
      </c>
      <c r="N766">
        <v>68.900000000000006</v>
      </c>
      <c r="O766">
        <v>120</v>
      </c>
    </row>
    <row r="837" spans="17:17" x14ac:dyDescent="0.2">
      <c r="Q837" s="11"/>
    </row>
    <row r="979" spans="1:15" x14ac:dyDescent="0.2">
      <c r="A979">
        <v>19</v>
      </c>
      <c r="B979">
        <v>18</v>
      </c>
      <c r="C979">
        <v>14</v>
      </c>
      <c r="D979" s="2" t="s">
        <v>651</v>
      </c>
      <c r="E979" t="s">
        <v>23</v>
      </c>
      <c r="F979">
        <v>81</v>
      </c>
      <c r="G979">
        <v>81</v>
      </c>
      <c r="H979">
        <v>72</v>
      </c>
      <c r="I979">
        <v>-6.5</v>
      </c>
      <c r="L979">
        <v>81</v>
      </c>
      <c r="M979">
        <v>81</v>
      </c>
      <c r="N979">
        <v>68.900000000000006</v>
      </c>
      <c r="O979">
        <v>120</v>
      </c>
    </row>
    <row r="1089" spans="1:15" x14ac:dyDescent="0.2">
      <c r="C1089">
        <v>26</v>
      </c>
    </row>
    <row r="1090" spans="1:15" x14ac:dyDescent="0.2">
      <c r="A1090">
        <v>30</v>
      </c>
      <c r="B1090">
        <v>30</v>
      </c>
      <c r="C1090">
        <v>27</v>
      </c>
      <c r="D1090" s="2" t="s">
        <v>651</v>
      </c>
      <c r="E1090" t="s">
        <v>23</v>
      </c>
      <c r="F1090">
        <v>112</v>
      </c>
      <c r="G1090">
        <v>111</v>
      </c>
      <c r="H1090">
        <v>82</v>
      </c>
      <c r="I1090">
        <v>-23</v>
      </c>
      <c r="L1090">
        <v>112</v>
      </c>
      <c r="M1090">
        <v>111</v>
      </c>
      <c r="N1090">
        <v>68.900000000000006</v>
      </c>
      <c r="O1090">
        <v>118</v>
      </c>
    </row>
    <row r="1188" spans="1:15" x14ac:dyDescent="0.2">
      <c r="A1188">
        <v>29</v>
      </c>
      <c r="B1188">
        <v>29</v>
      </c>
      <c r="C1188">
        <v>19</v>
      </c>
      <c r="D1188" s="2" t="s">
        <v>651</v>
      </c>
      <c r="E1188" t="s">
        <v>23</v>
      </c>
      <c r="F1188">
        <v>88</v>
      </c>
      <c r="G1188">
        <v>88</v>
      </c>
      <c r="H1188">
        <v>72</v>
      </c>
      <c r="I1188">
        <v>-5.95</v>
      </c>
      <c r="L1188">
        <v>88</v>
      </c>
      <c r="M1188">
        <v>88</v>
      </c>
      <c r="N1188">
        <v>68.900000000000006</v>
      </c>
      <c r="O1188">
        <v>120</v>
      </c>
    </row>
    <row r="1472" spans="1:15" x14ac:dyDescent="0.2">
      <c r="A1472">
        <v>12</v>
      </c>
      <c r="B1472">
        <v>12</v>
      </c>
      <c r="C1472">
        <v>12</v>
      </c>
      <c r="D1472" s="2" t="s">
        <v>651</v>
      </c>
      <c r="E1472" t="s">
        <v>23</v>
      </c>
      <c r="F1472">
        <v>88</v>
      </c>
      <c r="G1472">
        <v>88</v>
      </c>
      <c r="H1472">
        <v>72</v>
      </c>
      <c r="I1472">
        <v>-8.5</v>
      </c>
      <c r="L1472">
        <v>88</v>
      </c>
      <c r="M1472">
        <v>88</v>
      </c>
      <c r="N1472">
        <v>68.900000000000006</v>
      </c>
      <c r="O1472">
        <v>120</v>
      </c>
    </row>
    <row r="1578" spans="1:15" x14ac:dyDescent="0.2">
      <c r="A1578">
        <v>18</v>
      </c>
      <c r="B1578">
        <v>18</v>
      </c>
      <c r="D1578" s="2" t="s">
        <v>651</v>
      </c>
      <c r="E1578" t="s">
        <v>23</v>
      </c>
      <c r="F1578">
        <v>90</v>
      </c>
      <c r="G1578">
        <v>89</v>
      </c>
      <c r="I1578">
        <v>-16.45</v>
      </c>
      <c r="L1578">
        <v>90</v>
      </c>
      <c r="M1578">
        <v>89</v>
      </c>
      <c r="N1578">
        <v>68.900000000000006</v>
      </c>
      <c r="O1578">
        <v>120</v>
      </c>
    </row>
    <row r="1687" spans="1:9" x14ac:dyDescent="0.2">
      <c r="A1687">
        <v>27</v>
      </c>
      <c r="D1687" s="2" t="s">
        <v>651</v>
      </c>
      <c r="E1687" t="s">
        <v>23</v>
      </c>
      <c r="F1687" t="s">
        <v>605</v>
      </c>
      <c r="I1687">
        <v>-23</v>
      </c>
    </row>
    <row r="1807" spans="1:15" x14ac:dyDescent="0.2">
      <c r="A1807">
        <v>47</v>
      </c>
      <c r="B1807">
        <v>47</v>
      </c>
      <c r="C1807">
        <v>40</v>
      </c>
      <c r="D1807" s="2" t="s">
        <v>651</v>
      </c>
      <c r="E1807" t="s">
        <v>23</v>
      </c>
      <c r="F1807">
        <v>86</v>
      </c>
      <c r="G1807">
        <v>86</v>
      </c>
      <c r="H1807">
        <v>72</v>
      </c>
      <c r="I1807">
        <v>-5.95</v>
      </c>
      <c r="L1807">
        <v>86</v>
      </c>
      <c r="M1807">
        <v>86</v>
      </c>
      <c r="N1807">
        <v>68.900000000000006</v>
      </c>
      <c r="O1807">
        <v>120</v>
      </c>
    </row>
    <row r="2331" spans="1:15" x14ac:dyDescent="0.2">
      <c r="A2331">
        <v>47</v>
      </c>
      <c r="B2331">
        <v>47</v>
      </c>
      <c r="C2331">
        <v>41</v>
      </c>
      <c r="D2331" s="2" t="s">
        <v>651</v>
      </c>
      <c r="E2331" t="s">
        <v>23</v>
      </c>
      <c r="F2331">
        <v>81</v>
      </c>
      <c r="G2331">
        <v>80</v>
      </c>
      <c r="H2331">
        <v>73</v>
      </c>
      <c r="I2331">
        <v>-18</v>
      </c>
      <c r="L2331">
        <v>81</v>
      </c>
      <c r="M2331">
        <v>80</v>
      </c>
      <c r="N2331">
        <v>68.900000000000006</v>
      </c>
      <c r="O2331">
        <v>120</v>
      </c>
    </row>
    <row r="2680" spans="1:15" x14ac:dyDescent="0.2">
      <c r="A2680">
        <v>49</v>
      </c>
      <c r="B2680">
        <v>48</v>
      </c>
      <c r="C2680">
        <v>30</v>
      </c>
      <c r="D2680" s="2" t="s">
        <v>651</v>
      </c>
      <c r="E2680" t="s">
        <v>23</v>
      </c>
      <c r="F2680">
        <v>85</v>
      </c>
      <c r="G2680">
        <v>83</v>
      </c>
      <c r="H2680">
        <v>76</v>
      </c>
      <c r="I2680">
        <v>-5</v>
      </c>
      <c r="L2680">
        <v>85</v>
      </c>
      <c r="M2680">
        <v>83</v>
      </c>
      <c r="N2680">
        <v>68.900000000000006</v>
      </c>
      <c r="O2680">
        <v>120</v>
      </c>
    </row>
    <row r="2858" spans="1:15" x14ac:dyDescent="0.2">
      <c r="A2858">
        <v>18</v>
      </c>
      <c r="B2858">
        <v>18</v>
      </c>
      <c r="C2858">
        <v>18</v>
      </c>
      <c r="D2858" s="2" t="s">
        <v>651</v>
      </c>
      <c r="E2858" t="s">
        <v>23</v>
      </c>
      <c r="F2858">
        <v>93</v>
      </c>
      <c r="G2858">
        <v>93</v>
      </c>
      <c r="H2858">
        <v>68</v>
      </c>
      <c r="I2858">
        <v>24</v>
      </c>
      <c r="L2858">
        <v>93</v>
      </c>
      <c r="M2858">
        <v>93</v>
      </c>
      <c r="N2858">
        <v>68.900000000000006</v>
      </c>
      <c r="O2858">
        <v>120</v>
      </c>
    </row>
    <row r="2976" spans="1:15" x14ac:dyDescent="0.2">
      <c r="A2976">
        <v>36</v>
      </c>
      <c r="B2976">
        <v>36</v>
      </c>
      <c r="C2976">
        <v>26</v>
      </c>
      <c r="D2976" s="2" t="s">
        <v>651</v>
      </c>
      <c r="E2976" t="s">
        <v>23</v>
      </c>
      <c r="F2976">
        <v>82</v>
      </c>
      <c r="G2976">
        <v>82</v>
      </c>
      <c r="H2976">
        <v>72</v>
      </c>
      <c r="I2976">
        <v>2.2999999999999998</v>
      </c>
      <c r="L2976">
        <v>82</v>
      </c>
      <c r="M2976">
        <v>82</v>
      </c>
      <c r="N2976">
        <v>68.900000000000006</v>
      </c>
      <c r="O2976">
        <v>120</v>
      </c>
    </row>
    <row r="3151" spans="1:15" x14ac:dyDescent="0.2">
      <c r="A3151">
        <v>11</v>
      </c>
      <c r="B3151">
        <v>11</v>
      </c>
      <c r="C3151">
        <v>11</v>
      </c>
      <c r="D3151" s="2" t="s">
        <v>651</v>
      </c>
      <c r="E3151" t="s">
        <v>23</v>
      </c>
      <c r="F3151">
        <v>83</v>
      </c>
      <c r="G3151">
        <v>82</v>
      </c>
      <c r="H3151">
        <v>66</v>
      </c>
      <c r="I3151">
        <v>108.3</v>
      </c>
      <c r="J3151" s="4">
        <v>4</v>
      </c>
      <c r="K3151" t="s">
        <v>104</v>
      </c>
      <c r="L3151">
        <v>83</v>
      </c>
      <c r="M3151">
        <v>82</v>
      </c>
      <c r="N3151">
        <v>68.900000000000006</v>
      </c>
      <c r="O3151">
        <v>120</v>
      </c>
    </row>
    <row r="3548" spans="1:15" x14ac:dyDescent="0.2">
      <c r="A3548">
        <v>8</v>
      </c>
      <c r="B3548">
        <v>8</v>
      </c>
      <c r="C3548">
        <v>8</v>
      </c>
      <c r="D3548" s="2" t="s">
        <v>651</v>
      </c>
      <c r="E3548" t="s">
        <v>23</v>
      </c>
      <c r="F3548">
        <v>85</v>
      </c>
      <c r="G3548">
        <v>82</v>
      </c>
      <c r="H3548">
        <v>71</v>
      </c>
      <c r="I3548">
        <v>24.25</v>
      </c>
      <c r="L3548">
        <v>85</v>
      </c>
      <c r="M3548">
        <v>82</v>
      </c>
      <c r="N3548">
        <v>68.900000000000006</v>
      </c>
      <c r="O3548">
        <v>120</v>
      </c>
    </row>
    <row r="3680" spans="1:15" x14ac:dyDescent="0.2">
      <c r="A3680">
        <v>40</v>
      </c>
      <c r="B3680">
        <v>40</v>
      </c>
      <c r="C3680">
        <v>32</v>
      </c>
      <c r="D3680" s="2" t="s">
        <v>651</v>
      </c>
      <c r="E3680" t="s">
        <v>23</v>
      </c>
      <c r="F3680">
        <v>95</v>
      </c>
      <c r="G3680">
        <v>94</v>
      </c>
      <c r="H3680">
        <v>76</v>
      </c>
      <c r="I3680">
        <v>-17.45</v>
      </c>
      <c r="L3680">
        <v>95</v>
      </c>
      <c r="M3680">
        <v>94</v>
      </c>
      <c r="N3680">
        <v>68.900000000000006</v>
      </c>
      <c r="O3680">
        <v>120</v>
      </c>
    </row>
    <row r="3761" spans="1:15" x14ac:dyDescent="0.2">
      <c r="A3761">
        <v>13</v>
      </c>
      <c r="B3761">
        <v>13</v>
      </c>
      <c r="C3761">
        <v>13</v>
      </c>
      <c r="D3761" s="2" t="s">
        <v>651</v>
      </c>
      <c r="E3761" t="s">
        <v>23</v>
      </c>
      <c r="F3761">
        <v>90</v>
      </c>
      <c r="G3761">
        <v>87</v>
      </c>
      <c r="H3761">
        <v>74</v>
      </c>
      <c r="I3761">
        <v>-1.45</v>
      </c>
      <c r="L3761">
        <v>90</v>
      </c>
      <c r="M3761">
        <v>87</v>
      </c>
      <c r="N3761">
        <v>68.900000000000006</v>
      </c>
      <c r="O3761">
        <v>120</v>
      </c>
    </row>
    <row r="3872" spans="1:15" x14ac:dyDescent="0.2">
      <c r="A3872">
        <v>28</v>
      </c>
      <c r="B3872">
        <v>27</v>
      </c>
      <c r="C3872">
        <v>16</v>
      </c>
      <c r="D3872" s="2" t="s">
        <v>651</v>
      </c>
      <c r="E3872" t="s">
        <v>23</v>
      </c>
      <c r="F3872">
        <v>87</v>
      </c>
      <c r="G3872">
        <v>87</v>
      </c>
      <c r="H3872">
        <v>76</v>
      </c>
      <c r="I3872">
        <v>-20</v>
      </c>
      <c r="L3872">
        <v>87</v>
      </c>
      <c r="M3872">
        <v>87</v>
      </c>
      <c r="N3872">
        <v>68.900000000000006</v>
      </c>
      <c r="O3872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72"/>
  <sheetViews>
    <sheetView workbookViewId="0">
      <selection activeCell="R44" sqref="R44"/>
    </sheetView>
  </sheetViews>
  <sheetFormatPr defaultRowHeight="12.75" x14ac:dyDescent="0.2"/>
  <cols>
    <col min="1" max="1" width="13.28515625" customWidth="1"/>
    <col min="2" max="2" width="6.140625" customWidth="1"/>
    <col min="3" max="4" width="6.7109375" customWidth="1"/>
    <col min="5" max="5" width="1.140625" customWidth="1"/>
    <col min="6" max="6" width="7.7109375" customWidth="1"/>
    <col min="7" max="7" width="1" customWidth="1"/>
    <col min="8" max="8" width="7.7109375" customWidth="1"/>
    <col min="9" max="9" width="0.7109375" customWidth="1"/>
    <col min="10" max="10" width="6.7109375" customWidth="1"/>
    <col min="11" max="11" width="1.140625" customWidth="1"/>
    <col min="12" max="12" width="6.7109375" customWidth="1"/>
    <col min="13" max="13" width="1" customWidth="1"/>
    <col min="14" max="14" width="11" customWidth="1"/>
  </cols>
  <sheetData>
    <row r="1" spans="1:14" x14ac:dyDescent="0.2">
      <c r="A1" s="6">
        <f ca="1">TODAY()</f>
        <v>43102</v>
      </c>
      <c r="D1" t="s">
        <v>280</v>
      </c>
    </row>
    <row r="3" spans="1:14" x14ac:dyDescent="0.2">
      <c r="B3" s="1"/>
      <c r="C3" s="1"/>
      <c r="D3" s="1"/>
      <c r="E3" s="1"/>
      <c r="F3" s="1" t="s">
        <v>6</v>
      </c>
      <c r="G3" s="1"/>
      <c r="H3" s="1" t="s">
        <v>7</v>
      </c>
      <c r="I3" s="1"/>
      <c r="J3" s="1" t="s">
        <v>8</v>
      </c>
      <c r="K3" s="1"/>
      <c r="L3" s="1" t="s">
        <v>8</v>
      </c>
      <c r="M3" s="1"/>
      <c r="N3" s="1"/>
    </row>
    <row r="4" spans="1:14" x14ac:dyDescent="0.2">
      <c r="B4" s="1" t="s">
        <v>9</v>
      </c>
      <c r="C4" s="1" t="s">
        <v>6</v>
      </c>
      <c r="D4" s="1" t="s">
        <v>7</v>
      </c>
      <c r="E4" s="1"/>
      <c r="F4" s="1" t="s">
        <v>17</v>
      </c>
      <c r="G4" s="1"/>
      <c r="H4" s="1" t="s">
        <v>6</v>
      </c>
      <c r="I4" s="1"/>
      <c r="J4" s="1" t="s">
        <v>18</v>
      </c>
      <c r="K4" s="1"/>
      <c r="L4" s="1" t="s">
        <v>19</v>
      </c>
      <c r="M4" s="1"/>
      <c r="N4" s="1" t="s">
        <v>14</v>
      </c>
    </row>
    <row r="6" spans="1:14" x14ac:dyDescent="0.2">
      <c r="A6" t="str">
        <f>'DGA Book'!A3811</f>
        <v>Wolters</v>
      </c>
      <c r="B6">
        <f>'DGA Book'!A3910</f>
        <v>11</v>
      </c>
      <c r="C6">
        <f>'DGA Book'!B3910</f>
        <v>8</v>
      </c>
      <c r="D6">
        <f>'DGA Book'!C3910</f>
        <v>8</v>
      </c>
      <c r="F6" s="8">
        <f>'DGA Book'!F3910</f>
        <v>90.875</v>
      </c>
      <c r="G6" s="8"/>
      <c r="H6" s="8">
        <f>'DGA Book'!H3910</f>
        <v>72.125</v>
      </c>
      <c r="I6" s="8"/>
      <c r="J6" s="4">
        <f>'DGA Book'!D3813</f>
        <v>175</v>
      </c>
      <c r="K6" s="4"/>
      <c r="L6" s="4">
        <f t="shared" ref="L6:L45" si="0">(J6*0.096)-0.05</f>
        <v>16.75</v>
      </c>
      <c r="M6" s="4"/>
      <c r="N6" s="5">
        <f>'DGA Book'!I3910</f>
        <v>174.70000000000002</v>
      </c>
    </row>
    <row r="7" spans="1:14" x14ac:dyDescent="0.2">
      <c r="A7" t="str">
        <f>'DGA Book'!A3111</f>
        <v>Schuler</v>
      </c>
      <c r="B7">
        <f>'DGA Book'!A3210</f>
        <v>39</v>
      </c>
      <c r="C7">
        <f>'DGA Book'!B3210</f>
        <v>36</v>
      </c>
      <c r="D7">
        <f>'DGA Book'!C3210</f>
        <v>33</v>
      </c>
      <c r="F7" s="8">
        <f>'DGA Book'!F3210</f>
        <v>84.25</v>
      </c>
      <c r="G7" s="8"/>
      <c r="H7" s="8">
        <f>'DGA Book'!H3210</f>
        <v>72.848484848484844</v>
      </c>
      <c r="I7" s="8"/>
      <c r="J7" s="4">
        <f>'DGA Book'!D3113</f>
        <v>92.3</v>
      </c>
      <c r="K7" s="4"/>
      <c r="L7" s="4">
        <f t="shared" si="0"/>
        <v>8.8107999999999986</v>
      </c>
      <c r="M7" s="4"/>
      <c r="N7" s="5">
        <f>'DGA Book'!I3210</f>
        <v>208.75000000000006</v>
      </c>
    </row>
    <row r="8" spans="1:14" x14ac:dyDescent="0.2">
      <c r="A8" t="str">
        <f>'DGA Book'!A1501</f>
        <v>Keller, B.</v>
      </c>
      <c r="B8">
        <f>'DGA Book'!A1600</f>
        <v>25</v>
      </c>
      <c r="C8">
        <f>'DGA Book'!B1600</f>
        <v>25</v>
      </c>
      <c r="D8">
        <f>'DGA Book'!C1600</f>
        <v>22</v>
      </c>
      <c r="F8" s="8">
        <f>'DGA Book'!F1600</f>
        <v>89.2</v>
      </c>
      <c r="G8" s="8"/>
      <c r="H8" s="8">
        <f>'DGA Book'!H1600</f>
        <v>72.954545454545453</v>
      </c>
      <c r="I8" s="8"/>
      <c r="J8" s="4">
        <f>'DGA Book'!D1503</f>
        <v>142.5</v>
      </c>
      <c r="K8" s="4"/>
      <c r="L8" s="4">
        <f t="shared" si="0"/>
        <v>13.629999999999999</v>
      </c>
      <c r="M8" s="4"/>
      <c r="N8" s="5">
        <f>'DGA Book'!I1600</f>
        <v>-136.44999999999999</v>
      </c>
    </row>
    <row r="9" spans="1:14" x14ac:dyDescent="0.2">
      <c r="A9" t="str">
        <f>'DGA Book'!A3911</f>
        <v>Wrobel, T.</v>
      </c>
      <c r="B9">
        <f>'DGA Book'!A4010</f>
        <v>5</v>
      </c>
      <c r="C9">
        <f>'DGA Book'!B4010</f>
        <v>5</v>
      </c>
      <c r="D9">
        <f>'DGA Book'!C4010</f>
        <v>5</v>
      </c>
      <c r="F9" s="8">
        <f>'DGA Book'!F4010</f>
        <v>87.6</v>
      </c>
      <c r="G9" s="8"/>
      <c r="H9" s="8">
        <f>'DGA Book'!H4010</f>
        <v>73.2</v>
      </c>
      <c r="I9" s="8"/>
      <c r="J9" s="4">
        <f>'DGA Book'!D3913</f>
        <v>133.1</v>
      </c>
      <c r="K9" s="4"/>
      <c r="L9" s="4">
        <f t="shared" si="0"/>
        <v>12.727599999999999</v>
      </c>
      <c r="M9" s="4"/>
      <c r="N9" s="5">
        <f>'DGA Book'!I4010</f>
        <v>21.599999999999994</v>
      </c>
    </row>
    <row r="10" spans="1:14" x14ac:dyDescent="0.2">
      <c r="A10" t="str">
        <f>'DGA Book'!A601</f>
        <v>Ellis</v>
      </c>
      <c r="B10">
        <f>'DGA Book'!A700</f>
        <v>12</v>
      </c>
      <c r="C10">
        <f>'DGA Book'!B700</f>
        <v>12</v>
      </c>
      <c r="D10">
        <f>'DGA Book'!C700</f>
        <v>12</v>
      </c>
      <c r="F10" s="8">
        <f>'DGA Book'!F700</f>
        <v>92.333333333333329</v>
      </c>
      <c r="G10" s="8"/>
      <c r="H10" s="8">
        <f>'DGA Book'!H700</f>
        <v>73.916666666666671</v>
      </c>
      <c r="I10" s="8"/>
      <c r="J10" s="4">
        <f>'DGA Book'!D603</f>
        <v>163.6</v>
      </c>
      <c r="K10" s="4"/>
      <c r="L10" s="4">
        <f t="shared" si="0"/>
        <v>15.6556</v>
      </c>
      <c r="M10" s="4"/>
      <c r="N10" s="5">
        <f>'DGA Book'!I700</f>
        <v>35.049999999999997</v>
      </c>
    </row>
    <row r="11" spans="1:14" x14ac:dyDescent="0.2">
      <c r="A11" t="str">
        <f>'DGA Book'!A2401</f>
        <v>Petronchak</v>
      </c>
      <c r="B11">
        <f>'DGA Book'!A2500</f>
        <v>67</v>
      </c>
      <c r="C11">
        <f>'DGA Book'!B2500</f>
        <v>63</v>
      </c>
      <c r="D11">
        <f>'DGA Book'!C2500</f>
        <v>49</v>
      </c>
      <c r="F11" s="8">
        <f>'DGA Book'!F2500</f>
        <v>82.634920634920633</v>
      </c>
      <c r="G11" s="8"/>
      <c r="H11" s="8">
        <f>'DGA Book'!H2500</f>
        <v>73.91836734693878</v>
      </c>
      <c r="I11" s="8"/>
      <c r="J11" s="4">
        <f>'DGA Book'!D2403</f>
        <v>71.900000000000006</v>
      </c>
      <c r="K11" s="4"/>
      <c r="L11" s="4">
        <f t="shared" si="0"/>
        <v>6.8524000000000012</v>
      </c>
      <c r="M11" s="4"/>
      <c r="N11" s="5">
        <f>'DGA Book'!I2500</f>
        <v>579</v>
      </c>
    </row>
    <row r="12" spans="1:14" x14ac:dyDescent="0.2">
      <c r="A12" t="str">
        <f>'DGA Book'!A2501</f>
        <v>Price</v>
      </c>
      <c r="B12">
        <f>'DGA Book'!A2600</f>
        <v>44</v>
      </c>
      <c r="C12">
        <f>'DGA Book'!B2600</f>
        <v>44</v>
      </c>
      <c r="D12">
        <f>'DGA Book'!C2600</f>
        <v>40</v>
      </c>
      <c r="F12" s="8">
        <f>'DGA Book'!F2600</f>
        <v>88.590909090909093</v>
      </c>
      <c r="G12" s="8"/>
      <c r="H12" s="8">
        <f>'DGA Book'!H2600</f>
        <v>74.349999999999994</v>
      </c>
      <c r="I12" s="8"/>
      <c r="J12" s="4">
        <f>'DGA Book'!D2503</f>
        <v>147.30000000000001</v>
      </c>
      <c r="K12" s="4"/>
      <c r="L12" s="4">
        <f t="shared" si="0"/>
        <v>14.090800000000002</v>
      </c>
      <c r="M12" s="4"/>
      <c r="N12" s="5">
        <f>'DGA Book'!I2600</f>
        <v>-185.99999999999997</v>
      </c>
    </row>
    <row r="13" spans="1:14" x14ac:dyDescent="0.2">
      <c r="A13" t="str">
        <f>'DGA Book'!A1801</f>
        <v>Kukoff</v>
      </c>
      <c r="B13">
        <f>'DGA Book'!A1900</f>
        <v>9</v>
      </c>
      <c r="C13">
        <f>'DGA Book'!B1900</f>
        <v>9</v>
      </c>
      <c r="D13">
        <f>'DGA Book'!C1900</f>
        <v>8</v>
      </c>
      <c r="F13" s="8">
        <f>'DGA Book'!F1900</f>
        <v>81.666666666666671</v>
      </c>
      <c r="G13" s="8"/>
      <c r="H13" s="8">
        <f>'DGA Book'!H1900</f>
        <v>74.5</v>
      </c>
      <c r="I13" s="8"/>
      <c r="J13" s="4">
        <f>'DGA Book'!D1803</f>
        <v>67.099999999999994</v>
      </c>
      <c r="K13" s="4"/>
      <c r="L13" s="4">
        <f t="shared" si="0"/>
        <v>6.3915999999999995</v>
      </c>
      <c r="M13" s="4"/>
      <c r="N13" s="5">
        <f>'DGA Book'!I1900</f>
        <v>-0.85000000000000142</v>
      </c>
    </row>
    <row r="14" spans="1:14" x14ac:dyDescent="0.2">
      <c r="A14" t="str">
        <f>'DGA Book'!A1701</f>
        <v>Korleski</v>
      </c>
      <c r="B14">
        <f>'DGA Book'!A1800</f>
        <v>29</v>
      </c>
      <c r="C14">
        <f>'DGA Book'!B1800</f>
        <v>26</v>
      </c>
      <c r="D14">
        <f>'DGA Book'!C1800</f>
        <v>23</v>
      </c>
      <c r="F14" s="8">
        <f>'DGA Book'!F1800</f>
        <v>90.15384615384616</v>
      </c>
      <c r="G14" s="8"/>
      <c r="H14" s="8">
        <f>'DGA Book'!H1800</f>
        <v>74.652173913043484</v>
      </c>
      <c r="I14" s="8"/>
      <c r="J14" s="4">
        <f>'DGA Book'!D1703</f>
        <v>140.80000000000001</v>
      </c>
      <c r="K14" s="4"/>
      <c r="L14" s="4">
        <f t="shared" si="0"/>
        <v>13.466800000000001</v>
      </c>
      <c r="M14" s="4"/>
      <c r="N14" s="5">
        <f>'DGA Book'!I1800</f>
        <v>120.35000000000002</v>
      </c>
    </row>
    <row r="15" spans="1:14" x14ac:dyDescent="0.2">
      <c r="A15" t="str">
        <f>'DGA Book'!A1</f>
        <v>Babetski</v>
      </c>
      <c r="B15">
        <f>'DGA Book'!A100</f>
        <v>30</v>
      </c>
      <c r="C15">
        <f>'DGA Book'!B100</f>
        <v>28</v>
      </c>
      <c r="D15">
        <f>'DGA Book'!C100</f>
        <v>22</v>
      </c>
      <c r="F15" s="8">
        <f>'DGA Book'!F100</f>
        <v>91.821428571428569</v>
      </c>
      <c r="G15" s="8"/>
      <c r="H15" s="8">
        <f>'DGA Book'!H100</f>
        <v>74.727272727272734</v>
      </c>
      <c r="I15" s="8"/>
      <c r="J15" s="4">
        <f>'DGA Book'!D3</f>
        <v>174.7</v>
      </c>
      <c r="K15" s="4"/>
      <c r="L15" s="4">
        <f t="shared" si="0"/>
        <v>16.7212</v>
      </c>
      <c r="M15" s="4"/>
      <c r="N15" s="5">
        <f>'DGA Book'!I100</f>
        <v>231.9</v>
      </c>
    </row>
    <row r="16" spans="1:14" x14ac:dyDescent="0.2">
      <c r="A16" t="str">
        <f>'DGA Book'!A1301</f>
        <v>Jeffries</v>
      </c>
      <c r="B16">
        <f>'DGA Book'!A1400</f>
        <v>65</v>
      </c>
      <c r="C16">
        <f>'DGA Book'!B1400</f>
        <v>65</v>
      </c>
      <c r="D16">
        <f>'DGA Book'!C1400</f>
        <v>48</v>
      </c>
      <c r="F16" s="8">
        <f>'DGA Book'!F1400</f>
        <v>90.307692307692307</v>
      </c>
      <c r="G16" s="8"/>
      <c r="H16" s="8">
        <f>'DGA Book'!H1400</f>
        <v>74.791666666666671</v>
      </c>
      <c r="I16" s="8"/>
      <c r="J16" s="4">
        <f>'DGA Book'!D1303</f>
        <v>153.19999999999999</v>
      </c>
      <c r="K16" s="4"/>
      <c r="L16" s="4">
        <f t="shared" si="0"/>
        <v>14.657199999999998</v>
      </c>
      <c r="M16" s="4"/>
      <c r="N16" s="5">
        <f>'DGA Book'!I1400</f>
        <v>272.54999999999995</v>
      </c>
    </row>
    <row r="17" spans="1:14" x14ac:dyDescent="0.2">
      <c r="A17" t="str">
        <f>'DGA Book'!A2701</f>
        <v>Rinaldi</v>
      </c>
      <c r="B17">
        <f>'DGA Book'!A2810</f>
        <v>73</v>
      </c>
      <c r="C17">
        <f>'DGA Book'!B2810</f>
        <v>73</v>
      </c>
      <c r="D17">
        <f>'DGA Book'!C2810</f>
        <v>54</v>
      </c>
      <c r="F17" s="8">
        <f>'DGA Book'!F2810</f>
        <v>85.191780821917803</v>
      </c>
      <c r="G17" s="8"/>
      <c r="H17" s="8">
        <f>'DGA Book'!H2810</f>
        <v>74.944444444444443</v>
      </c>
      <c r="I17" s="8"/>
      <c r="J17" s="4">
        <f>'DGA Book'!D2703</f>
        <v>98</v>
      </c>
      <c r="K17" s="4"/>
      <c r="L17" s="4">
        <f t="shared" si="0"/>
        <v>9.3579999999999988</v>
      </c>
      <c r="M17" s="4"/>
      <c r="N17" s="5">
        <f>'DGA Book'!I2810</f>
        <v>-255.70000000000002</v>
      </c>
    </row>
    <row r="18" spans="1:14" x14ac:dyDescent="0.2">
      <c r="A18" t="str">
        <f>'DGA Book'!A2811</f>
        <v>Rismanchi</v>
      </c>
      <c r="B18">
        <f>'DGA Book'!A2910</f>
        <v>45</v>
      </c>
      <c r="C18">
        <f>'DGA Book'!B2910</f>
        <v>45</v>
      </c>
      <c r="D18">
        <f>'DGA Book'!C2910</f>
        <v>34</v>
      </c>
      <c r="F18" s="8">
        <f>'DGA Book'!F2910</f>
        <v>95.222222222222229</v>
      </c>
      <c r="G18" s="8"/>
      <c r="H18" s="8">
        <f>'DGA Book'!H2910</f>
        <v>75.088235294117652</v>
      </c>
      <c r="I18" s="8"/>
      <c r="J18" s="4">
        <f>'DGA Book'!D2813</f>
        <v>182.1</v>
      </c>
      <c r="K18" s="4"/>
      <c r="L18" s="4">
        <f t="shared" si="0"/>
        <v>17.4316</v>
      </c>
      <c r="M18" s="4"/>
      <c r="N18" s="5">
        <f>'DGA Book'!I2910</f>
        <v>-139.99999999999994</v>
      </c>
    </row>
    <row r="19" spans="1:14" x14ac:dyDescent="0.2">
      <c r="A19" t="str">
        <f>'DGA Book'!A701</f>
        <v>Emma</v>
      </c>
      <c r="B19">
        <f>'DGA Book'!A800</f>
        <v>56</v>
      </c>
      <c r="C19">
        <f>'DGA Book'!B800</f>
        <v>55</v>
      </c>
      <c r="D19">
        <f>'DGA Book'!C800</f>
        <v>41</v>
      </c>
      <c r="F19" s="8">
        <f>'DGA Book'!F800</f>
        <v>92.563636363636363</v>
      </c>
      <c r="G19" s="8"/>
      <c r="H19" s="8">
        <f>'DGA Book'!H800</f>
        <v>75.097560975609753</v>
      </c>
      <c r="I19" s="8"/>
      <c r="J19" s="4">
        <f>'DGA Book'!D703</f>
        <v>145.19999999999999</v>
      </c>
      <c r="K19" s="4"/>
      <c r="L19" s="4">
        <f t="shared" si="0"/>
        <v>13.889199999999999</v>
      </c>
      <c r="M19" s="4"/>
      <c r="N19" s="5">
        <f>'DGA Book'!I800</f>
        <v>-28.09999999999998</v>
      </c>
    </row>
    <row r="20" spans="1:14" x14ac:dyDescent="0.2">
      <c r="A20" t="str">
        <f>'DGA Book'!A901</f>
        <v>Fitzgerald</v>
      </c>
      <c r="B20">
        <f>'DGA Book'!A1000</f>
        <v>24</v>
      </c>
      <c r="C20">
        <f>'DGA Book'!B1000</f>
        <v>24</v>
      </c>
      <c r="D20">
        <f>'DGA Book'!C1000</f>
        <v>17</v>
      </c>
      <c r="F20" s="8">
        <f>'DGA Book'!F1000</f>
        <v>111.41666666666667</v>
      </c>
      <c r="G20" s="8"/>
      <c r="H20" s="8">
        <f>'DGA Book'!H1000</f>
        <v>75.17647058823529</v>
      </c>
      <c r="I20" s="8"/>
      <c r="J20" s="4">
        <f>'DGA Book'!D903</f>
        <v>334.8</v>
      </c>
      <c r="K20" s="4"/>
      <c r="L20" s="4">
        <f t="shared" si="0"/>
        <v>32.090800000000002</v>
      </c>
      <c r="M20" s="4"/>
      <c r="N20" s="5">
        <f>'DGA Book'!I1000</f>
        <v>124.30000000000001</v>
      </c>
    </row>
    <row r="21" spans="1:14" x14ac:dyDescent="0.2">
      <c r="A21" t="str">
        <f>'DGA Book'!A1901</f>
        <v>Minutello</v>
      </c>
      <c r="B21">
        <f>'DGA Book'!A2000</f>
        <v>66</v>
      </c>
      <c r="C21">
        <f>'DGA Book'!B2000</f>
        <v>65</v>
      </c>
      <c r="D21">
        <f>'DGA Book'!C2000</f>
        <v>55</v>
      </c>
      <c r="F21" s="8">
        <f>'DGA Book'!F2000</f>
        <v>94.292307692307688</v>
      </c>
      <c r="G21" s="8"/>
      <c r="H21" s="8">
        <f>'DGA Book'!H2000</f>
        <v>75.36363636363636</v>
      </c>
      <c r="I21" s="8"/>
      <c r="J21" s="4">
        <f>'DGA Book'!D1903</f>
        <v>134.19999999999999</v>
      </c>
      <c r="K21" s="4"/>
      <c r="L21" s="4">
        <f t="shared" si="0"/>
        <v>12.833199999999998</v>
      </c>
      <c r="M21" s="4"/>
      <c r="N21" s="5">
        <f>'DGA Book'!I2000</f>
        <v>194.04999999999993</v>
      </c>
    </row>
    <row r="22" spans="1:14" x14ac:dyDescent="0.2">
      <c r="A22" t="str">
        <f>'DGA Book'!A2201</f>
        <v>Nowark</v>
      </c>
      <c r="B22">
        <f>'DGA Book'!A2300</f>
        <v>26</v>
      </c>
      <c r="C22">
        <f>'DGA Book'!B2300</f>
        <v>23</v>
      </c>
      <c r="D22">
        <f>'DGA Book'!C2300</f>
        <v>23</v>
      </c>
      <c r="F22" s="8">
        <f>'DGA Book'!F2300</f>
        <v>104.04347826086956</v>
      </c>
      <c r="G22" s="8"/>
      <c r="H22" s="8">
        <f>'DGA Book'!H2300</f>
        <v>75.565217391304344</v>
      </c>
      <c r="I22" s="8"/>
      <c r="J22" s="4">
        <f>'DGA Book'!D2203</f>
        <v>246.6</v>
      </c>
      <c r="K22" s="4"/>
      <c r="L22" s="4">
        <f t="shared" si="0"/>
        <v>23.6236</v>
      </c>
      <c r="M22" s="4"/>
      <c r="N22" s="5">
        <f>'DGA Book'!I2300</f>
        <v>275.90000000000003</v>
      </c>
    </row>
    <row r="23" spans="1:14" x14ac:dyDescent="0.2">
      <c r="A23" t="str">
        <f>'DGA Book'!A2301</f>
        <v>Perry, D.</v>
      </c>
      <c r="B23">
        <f>'DGA Book'!A2400</f>
        <v>57</v>
      </c>
      <c r="C23">
        <f>'DGA Book'!B2400</f>
        <v>54</v>
      </c>
      <c r="D23">
        <f>'DGA Book'!C2400</f>
        <v>45</v>
      </c>
      <c r="F23" s="8">
        <f>'DGA Book'!F2400</f>
        <v>91.31481481481481</v>
      </c>
      <c r="G23" s="8"/>
      <c r="H23" s="8">
        <f>'DGA Book'!H2400</f>
        <v>75.577777777777783</v>
      </c>
      <c r="I23" s="8"/>
      <c r="J23" s="4">
        <f>'DGA Book'!D2303</f>
        <v>160.9</v>
      </c>
      <c r="K23" s="4"/>
      <c r="L23" s="4">
        <f t="shared" si="0"/>
        <v>15.3964</v>
      </c>
      <c r="M23" s="4"/>
      <c r="N23" s="5">
        <f>'DGA Book'!I2400</f>
        <v>-54.550000000000011</v>
      </c>
    </row>
    <row r="24" spans="1:14" x14ac:dyDescent="0.2">
      <c r="A24" t="str">
        <f>'DGA Book'!A2601</f>
        <v>Rapp</v>
      </c>
      <c r="B24">
        <f>'DGA Book'!A2700</f>
        <v>39</v>
      </c>
      <c r="C24">
        <f>'DGA Book'!B2700</f>
        <v>38</v>
      </c>
      <c r="D24">
        <f>'DGA Book'!C2700</f>
        <v>28</v>
      </c>
      <c r="F24" s="8">
        <f>'DGA Book'!F2700</f>
        <v>94.89473684210526</v>
      </c>
      <c r="G24" s="8"/>
      <c r="H24" s="8">
        <f>'DGA Book'!H2700</f>
        <v>76.178571428571431</v>
      </c>
      <c r="I24" s="8"/>
      <c r="J24" s="4">
        <f>'DGA Book'!D2603</f>
        <v>200.9</v>
      </c>
      <c r="K24" s="4"/>
      <c r="L24" s="4">
        <f t="shared" si="0"/>
        <v>19.2364</v>
      </c>
      <c r="M24" s="4"/>
      <c r="N24" s="5">
        <f>'DGA Book'!I2700</f>
        <v>26.950000000000003</v>
      </c>
    </row>
    <row r="25" spans="1:14" x14ac:dyDescent="0.2">
      <c r="A25" t="str">
        <f>'DGA Book'!A301</f>
        <v>Ceglia, Sr</v>
      </c>
      <c r="B25">
        <f>'DGA Book'!A400</f>
        <v>8</v>
      </c>
      <c r="C25">
        <f>'DGA Book'!B400</f>
        <v>5</v>
      </c>
      <c r="D25">
        <f>'DGA Book'!C400</f>
        <v>5</v>
      </c>
      <c r="F25" s="8">
        <f>'DGA Book'!F400</f>
        <v>89.4</v>
      </c>
      <c r="G25" s="8"/>
      <c r="H25" s="8">
        <f>'DGA Book'!H400</f>
        <v>76.400000000000006</v>
      </c>
      <c r="I25" s="8"/>
      <c r="J25" s="4">
        <f>'DGA Book'!D303</f>
        <v>125.7</v>
      </c>
      <c r="K25" s="4"/>
      <c r="L25" s="4">
        <f t="shared" si="0"/>
        <v>12.017199999999999</v>
      </c>
      <c r="M25" s="4"/>
      <c r="N25" s="5">
        <f>'DGA Book'!I400</f>
        <v>-7.2</v>
      </c>
    </row>
    <row r="26" spans="1:14" x14ac:dyDescent="0.2">
      <c r="A26" t="str">
        <f>'DGA Book'!A1101</f>
        <v>Grote</v>
      </c>
      <c r="B26">
        <f>'DGA Book'!A1200</f>
        <v>51</v>
      </c>
      <c r="C26">
        <f>'DGA Book'!B1200</f>
        <v>48</v>
      </c>
      <c r="D26">
        <f>'DGA Book'!C1200</f>
        <v>37</v>
      </c>
      <c r="F26" s="8">
        <f>'DGA Book'!F1200</f>
        <v>91.583333333333329</v>
      </c>
      <c r="G26" s="8"/>
      <c r="H26" s="8">
        <f>'DGA Book'!H1200</f>
        <v>76.405405405405403</v>
      </c>
      <c r="I26" s="8"/>
      <c r="J26" s="4">
        <f>'DGA Book'!D1103</f>
        <v>163.30000000000001</v>
      </c>
      <c r="K26" s="4"/>
      <c r="L26" s="4">
        <f t="shared" si="0"/>
        <v>15.626800000000001</v>
      </c>
      <c r="M26" s="4"/>
      <c r="N26" s="5">
        <f>'DGA Book'!I1200</f>
        <v>-198.74999999999997</v>
      </c>
    </row>
    <row r="27" spans="1:14" x14ac:dyDescent="0.2">
      <c r="A27" t="str">
        <f>'DGA Book'!A401</f>
        <v>Conway</v>
      </c>
      <c r="B27">
        <f>'DGA Book'!A500</f>
        <v>18</v>
      </c>
      <c r="C27">
        <f>'DGA Book'!B500</f>
        <v>14</v>
      </c>
      <c r="D27">
        <f>'DGA Book'!C500</f>
        <v>12</v>
      </c>
      <c r="F27" s="8">
        <f>'DGA Book'!F500</f>
        <v>90.642857142857139</v>
      </c>
      <c r="G27" s="8"/>
      <c r="H27" s="8">
        <f>'DGA Book'!H500</f>
        <v>76.583333333333329</v>
      </c>
      <c r="I27" s="8"/>
      <c r="J27" s="4">
        <f>'DGA Book'!D403</f>
        <v>146.5</v>
      </c>
      <c r="K27" s="4"/>
      <c r="L27" s="4">
        <f t="shared" si="0"/>
        <v>14.013999999999999</v>
      </c>
      <c r="M27" s="4"/>
      <c r="N27" s="5">
        <f>'DGA Book'!I500</f>
        <v>-12.900000000000006</v>
      </c>
    </row>
    <row r="28" spans="1:14" x14ac:dyDescent="0.2">
      <c r="A28" t="str">
        <f>'DGA Book'!A201</f>
        <v>Ceglia, Jr</v>
      </c>
      <c r="B28">
        <f>'DGA Book'!A300</f>
        <v>18</v>
      </c>
      <c r="C28">
        <f>'DGA Book'!B300</f>
        <v>16</v>
      </c>
      <c r="D28">
        <f>'DGA Book'!C300</f>
        <v>16</v>
      </c>
      <c r="F28" s="8">
        <f>'DGA Book'!F300</f>
        <v>92.5</v>
      </c>
      <c r="G28" s="8"/>
      <c r="H28" s="8">
        <f>'DGA Book'!H300</f>
        <v>76.6875</v>
      </c>
      <c r="I28" s="8"/>
      <c r="J28" s="4">
        <f>'DGA Book'!D203</f>
        <v>153</v>
      </c>
      <c r="K28" s="4"/>
      <c r="L28" s="4">
        <f t="shared" si="0"/>
        <v>14.638</v>
      </c>
      <c r="M28" s="4"/>
      <c r="N28" s="5">
        <f>'DGA Book'!I300</f>
        <v>156.45000000000002</v>
      </c>
    </row>
    <row r="29" spans="1:14" x14ac:dyDescent="0.2">
      <c r="A29" t="str">
        <f>'DGA Book'!A4011</f>
        <v>Yusko</v>
      </c>
      <c r="B29">
        <f>'DGA Book'!A4110</f>
        <v>14</v>
      </c>
      <c r="C29">
        <f>'DGA Book'!B4110</f>
        <v>14</v>
      </c>
      <c r="D29">
        <f>'DGA Book'!C4110</f>
        <v>14</v>
      </c>
      <c r="F29" s="8">
        <f>'DGA Book'!F4110</f>
        <v>102.28571428571429</v>
      </c>
      <c r="G29" s="8"/>
      <c r="H29" s="8">
        <f>'DGA Book'!H4110</f>
        <v>76.714285714285708</v>
      </c>
      <c r="I29" s="8"/>
      <c r="J29" s="4">
        <f>'DGA Book'!D4013</f>
        <v>242.9</v>
      </c>
      <c r="K29" s="4"/>
      <c r="L29" s="4">
        <f t="shared" si="0"/>
        <v>23.2684</v>
      </c>
      <c r="M29" s="4"/>
      <c r="N29" s="5">
        <f>'DGA Book'!I4110</f>
        <v>-122.04999999999998</v>
      </c>
    </row>
    <row r="30" spans="1:14" x14ac:dyDescent="0.2">
      <c r="A30" t="str">
        <f>'DGA Book'!A3611</f>
        <v>Thiry, L.</v>
      </c>
      <c r="B30">
        <f>'DGA Book'!A3710</f>
        <v>36</v>
      </c>
      <c r="C30">
        <f>'DGA Book'!B3710</f>
        <v>33</v>
      </c>
      <c r="D30">
        <f>'DGA Book'!C3710</f>
        <v>31</v>
      </c>
      <c r="F30" s="8">
        <f>'DGA Book'!F3710</f>
        <v>101.48484848484848</v>
      </c>
      <c r="G30" s="8"/>
      <c r="H30" s="20">
        <f>'DGA Book'!H3710</f>
        <v>76.741935483870961</v>
      </c>
      <c r="I30" s="8"/>
      <c r="J30" s="4">
        <f>'DGA Book'!D3613</f>
        <v>241.4</v>
      </c>
      <c r="K30" s="4"/>
      <c r="L30" s="4">
        <f t="shared" si="0"/>
        <v>23.124400000000001</v>
      </c>
      <c r="M30" s="4"/>
      <c r="N30" s="5">
        <f>'DGA Book'!I3710</f>
        <v>-173.14999999999998</v>
      </c>
    </row>
    <row r="31" spans="1:14" x14ac:dyDescent="0.2">
      <c r="A31" t="str">
        <f>'DGA Book'!A101</f>
        <v>Cavallo</v>
      </c>
      <c r="B31">
        <f>'DGA Book'!A200</f>
        <v>25</v>
      </c>
      <c r="C31">
        <f>'DGA Book'!B200</f>
        <v>22</v>
      </c>
      <c r="D31">
        <f>'DGA Book'!C200</f>
        <v>22</v>
      </c>
      <c r="F31" s="8">
        <f>'DGA Book'!F200</f>
        <v>102.13636363636364</v>
      </c>
      <c r="G31" s="8"/>
      <c r="H31" s="8">
        <f>'DGA Book'!H200</f>
        <v>76.909090909090907</v>
      </c>
      <c r="I31" s="8"/>
      <c r="J31" s="4">
        <f>'DGA Book'!D103</f>
        <v>229</v>
      </c>
      <c r="K31" s="4"/>
      <c r="L31" s="4">
        <f t="shared" si="0"/>
        <v>21.934000000000001</v>
      </c>
      <c r="M31" s="4"/>
      <c r="N31" s="5">
        <f>'DGA Book'!I200</f>
        <v>-30.900000000000006</v>
      </c>
    </row>
    <row r="32" spans="1:14" x14ac:dyDescent="0.2">
      <c r="A32" t="str">
        <f>'DGA Book'!A1001</f>
        <v>Griffith</v>
      </c>
      <c r="B32">
        <f>'DGA Book'!A1100</f>
        <v>28</v>
      </c>
      <c r="C32">
        <f>'DGA Book'!B1100</f>
        <v>28</v>
      </c>
      <c r="D32">
        <f>'DGA Book'!C1100</f>
        <v>25</v>
      </c>
      <c r="F32" s="8">
        <f>'DGA Book'!F1100</f>
        <v>89.214285714285708</v>
      </c>
      <c r="G32" s="8"/>
      <c r="H32" s="8">
        <f>'DGA Book'!H1100</f>
        <v>77.040000000000006</v>
      </c>
      <c r="I32" s="8"/>
      <c r="J32" s="4">
        <f>'DGA Book'!D1003</f>
        <v>131.5</v>
      </c>
      <c r="K32" s="4"/>
      <c r="L32" s="4">
        <f t="shared" si="0"/>
        <v>12.574</v>
      </c>
      <c r="M32" s="4"/>
      <c r="N32" s="5">
        <f>'DGA Book'!I1100</f>
        <v>-322.10000000000002</v>
      </c>
    </row>
    <row r="33" spans="1:14" x14ac:dyDescent="0.2">
      <c r="A33" t="str">
        <f>'DGA Book'!A2911</f>
        <v>Rolph</v>
      </c>
      <c r="B33">
        <f>'DGA Book'!A3010</f>
        <v>27</v>
      </c>
      <c r="C33">
        <f>'DGA Book'!B3010</f>
        <v>26</v>
      </c>
      <c r="D33">
        <f>'DGA Book'!C3010</f>
        <v>26</v>
      </c>
      <c r="F33" s="8">
        <f>'DGA Book'!F3010</f>
        <v>96.307692307692307</v>
      </c>
      <c r="G33" s="8"/>
      <c r="H33" s="8">
        <f>'DGA Book'!H3010</f>
        <v>77.115384615384613</v>
      </c>
      <c r="I33" s="8"/>
      <c r="J33" s="4">
        <f>'DGA Book'!D2913</f>
        <v>181.6</v>
      </c>
      <c r="K33" s="4"/>
      <c r="L33" s="4">
        <f t="shared" si="0"/>
        <v>17.383599999999998</v>
      </c>
      <c r="M33" s="4"/>
      <c r="N33" s="5">
        <f>'DGA Book'!I3010</f>
        <v>109.75</v>
      </c>
    </row>
    <row r="34" spans="1:14" x14ac:dyDescent="0.2">
      <c r="A34" t="str">
        <f>'DGA Book'!A3311</f>
        <v>Smith</v>
      </c>
      <c r="B34">
        <f>'DGA Book'!A3410</f>
        <v>18</v>
      </c>
      <c r="C34">
        <f>'DGA Book'!B3410</f>
        <v>18</v>
      </c>
      <c r="D34">
        <f>'DGA Book'!C3410</f>
        <v>16</v>
      </c>
      <c r="F34" s="8">
        <f>'DGA Book'!F3410</f>
        <v>93.5</v>
      </c>
      <c r="G34" s="8"/>
      <c r="H34" s="8">
        <f>'DGA Book'!H3410</f>
        <v>77.6875</v>
      </c>
      <c r="I34" s="8"/>
      <c r="J34" s="4">
        <f>'DGA Book'!D3313</f>
        <v>163</v>
      </c>
      <c r="K34" s="4"/>
      <c r="L34" s="4">
        <f t="shared" si="0"/>
        <v>15.597999999999999</v>
      </c>
      <c r="M34" s="4"/>
      <c r="N34" s="21">
        <f>'DGA Book'!I3410</f>
        <v>-6.0999999999999979</v>
      </c>
    </row>
    <row r="35" spans="1:14" x14ac:dyDescent="0.2">
      <c r="A35" t="str">
        <f>'DGA Book'!A801</f>
        <v>Evans</v>
      </c>
      <c r="B35">
        <f>'DGA Book'!A900</f>
        <v>15</v>
      </c>
      <c r="C35">
        <f>'DGA Book'!B900</f>
        <v>14</v>
      </c>
      <c r="D35">
        <f>'DGA Book'!C900</f>
        <v>9</v>
      </c>
      <c r="F35" s="8">
        <f>'DGA Book'!F900</f>
        <v>87.071428571428569</v>
      </c>
      <c r="G35" s="8"/>
      <c r="H35" s="8">
        <f>'DGA Book'!H900</f>
        <v>77.777777777777771</v>
      </c>
      <c r="I35" s="8"/>
      <c r="J35" s="4">
        <f>'DGA Book'!D803</f>
        <v>94.7</v>
      </c>
      <c r="K35" s="4"/>
      <c r="L35" s="4">
        <f t="shared" si="0"/>
        <v>9.0411999999999999</v>
      </c>
      <c r="M35" s="4"/>
      <c r="N35" s="5">
        <f>'DGA Book'!I900</f>
        <v>-62.90000000000002</v>
      </c>
    </row>
    <row r="36" spans="1:14" x14ac:dyDescent="0.2">
      <c r="A36" t="str">
        <f>'DGA Book'!A3011</f>
        <v>Rutigliano</v>
      </c>
      <c r="B36">
        <f>'DGA Book'!A3110</f>
        <v>22</v>
      </c>
      <c r="C36">
        <f>'DGA Book'!B3110</f>
        <v>22</v>
      </c>
      <c r="D36">
        <f>'DGA Book'!C3110</f>
        <v>22</v>
      </c>
      <c r="F36" s="8">
        <f>'DGA Book'!F3110</f>
        <v>103.31818181818181</v>
      </c>
      <c r="G36" s="8"/>
      <c r="H36" s="8">
        <f>'DGA Book'!H3110</f>
        <v>78</v>
      </c>
      <c r="I36" s="8"/>
      <c r="J36" s="4">
        <f>'DGA Book'!D3013</f>
        <v>232.7</v>
      </c>
      <c r="K36" s="4"/>
      <c r="L36" s="4">
        <f t="shared" si="0"/>
        <v>22.289199999999997</v>
      </c>
      <c r="M36" s="4"/>
      <c r="N36" s="5">
        <f>'DGA Book'!I3110</f>
        <v>-54.800000000000011</v>
      </c>
    </row>
    <row r="37" spans="1:14" x14ac:dyDescent="0.2">
      <c r="A37" t="str">
        <f>'DGA Book'!A501</f>
        <v>DeSimone</v>
      </c>
      <c r="B37">
        <f>'DGA Book'!A600</f>
        <v>7</v>
      </c>
      <c r="C37">
        <f>'DGA Book'!B600</f>
        <v>7</v>
      </c>
      <c r="D37">
        <f>'DGA Book'!C600</f>
        <v>6</v>
      </c>
      <c r="F37" s="8">
        <f>'DGA Book'!F600</f>
        <v>105.85714285714286</v>
      </c>
      <c r="G37" s="8"/>
      <c r="H37" s="8">
        <f>'DGA Book'!H600</f>
        <v>79.666666666666671</v>
      </c>
      <c r="I37" s="8"/>
      <c r="J37" s="4">
        <f>'DGA Book'!D503</f>
        <v>261.8</v>
      </c>
      <c r="K37" s="4"/>
      <c r="L37" s="4">
        <f t="shared" si="0"/>
        <v>25.082800000000002</v>
      </c>
      <c r="M37" s="4"/>
      <c r="N37" s="5">
        <f>'DGA Book'!I600</f>
        <v>-52.45</v>
      </c>
    </row>
    <row r="38" spans="1:14" x14ac:dyDescent="0.2">
      <c r="A38" t="str">
        <f>'DGA Book'!A3511</f>
        <v>Thiry, F.</v>
      </c>
      <c r="B38">
        <f>'DGA Book'!A3610</f>
        <v>31</v>
      </c>
      <c r="C38">
        <f>'DGA Book'!B3610</f>
        <v>30</v>
      </c>
      <c r="D38">
        <f>'DGA Book'!C3610</f>
        <v>29</v>
      </c>
      <c r="F38" s="8">
        <f>'DGA Book'!F3610</f>
        <v>110.43333333333334</v>
      </c>
      <c r="G38" s="8"/>
      <c r="H38" s="8">
        <f>'DGA Book'!H3610</f>
        <v>79.931034482758619</v>
      </c>
      <c r="I38" s="8"/>
      <c r="J38" s="4">
        <f>'DGA Book'!D3513</f>
        <v>293.10000000000002</v>
      </c>
      <c r="K38" s="4"/>
      <c r="L38" s="4">
        <f t="shared" si="0"/>
        <v>28.087600000000002</v>
      </c>
      <c r="M38" s="4"/>
      <c r="N38" s="5">
        <f>'DGA Book'!I3610</f>
        <v>88.5</v>
      </c>
    </row>
    <row r="39" spans="1:14" x14ac:dyDescent="0.2">
      <c r="A39" t="str">
        <f>'DGA Book'!A3711</f>
        <v>Tucci</v>
      </c>
      <c r="B39">
        <f>'DGA Book'!A3810</f>
        <v>1</v>
      </c>
      <c r="C39">
        <f>'DGA Book'!B3810</f>
        <v>1</v>
      </c>
      <c r="D39">
        <f>'DGA Book'!C3810</f>
        <v>1</v>
      </c>
      <c r="F39" s="8">
        <f>'DGA Book'!F3810</f>
        <v>91</v>
      </c>
      <c r="G39" s="8"/>
      <c r="H39" s="8">
        <f>'DGA Book'!H3810</f>
        <v>80</v>
      </c>
      <c r="I39" s="8"/>
      <c r="J39" s="4">
        <f>'DGA Book'!D3713</f>
        <v>113.6</v>
      </c>
      <c r="K39" s="4"/>
      <c r="L39" s="4">
        <f t="shared" si="0"/>
        <v>10.855599999999999</v>
      </c>
      <c r="M39" s="4"/>
      <c r="N39" s="5">
        <f>'DGA Book'!I3810</f>
        <v>-22</v>
      </c>
    </row>
    <row r="40" spans="1:14" x14ac:dyDescent="0.2">
      <c r="A40" t="str">
        <f>'DGA Book'!A2001</f>
        <v>Musella</v>
      </c>
      <c r="B40">
        <f>'DGA Book'!A2100</f>
        <v>4</v>
      </c>
      <c r="C40">
        <f>'DGA Book'!B2100</f>
        <v>3</v>
      </c>
      <c r="D40">
        <f>'DGA Book'!C2100</f>
        <v>3</v>
      </c>
      <c r="F40" s="8">
        <f>'DGA Book'!F2100</f>
        <v>99.333333333333329</v>
      </c>
      <c r="G40" s="8"/>
      <c r="H40" s="8">
        <f>'DGA Book'!H2100</f>
        <v>84</v>
      </c>
      <c r="I40" s="8"/>
      <c r="J40" s="4">
        <f>'DGA Book'!D2003</f>
        <v>152</v>
      </c>
      <c r="K40" s="4"/>
      <c r="L40" s="4">
        <f t="shared" si="0"/>
        <v>14.542</v>
      </c>
      <c r="M40" s="4"/>
      <c r="N40" s="5">
        <f>'DGA Book'!I2100</f>
        <v>-22.45</v>
      </c>
    </row>
    <row r="41" spans="1:14" x14ac:dyDescent="0.2">
      <c r="A41" t="str">
        <f>'DGA Book'!A3411</f>
        <v>Smoot</v>
      </c>
      <c r="B41">
        <f>'DGA Book'!A3510</f>
        <v>20</v>
      </c>
      <c r="C41">
        <f>'DGA Book'!B3510</f>
        <v>20</v>
      </c>
      <c r="D41">
        <f>'DGA Book'!C3510</f>
        <v>13</v>
      </c>
      <c r="F41" s="8">
        <f>'DGA Book'!F3510</f>
        <v>114.63157894736842</v>
      </c>
      <c r="G41" s="8"/>
      <c r="H41" s="8">
        <f>'DGA Book'!H3510</f>
        <v>88.769230769230774</v>
      </c>
      <c r="I41" s="8"/>
      <c r="J41" s="4">
        <f>'DGA Book'!D3413</f>
        <v>266.7</v>
      </c>
      <c r="K41" s="4"/>
      <c r="L41" s="4">
        <f t="shared" si="0"/>
        <v>25.5532</v>
      </c>
      <c r="M41" s="4"/>
      <c r="N41" s="21">
        <f>'DGA Book'!I3510</f>
        <v>-310.8</v>
      </c>
    </row>
    <row r="42" spans="1:14" x14ac:dyDescent="0.2">
      <c r="A42" t="str">
        <f>'DGA Book'!A1201</f>
        <v>Heda</v>
      </c>
      <c r="B42">
        <f>'DGA Book'!A1300</f>
        <v>8</v>
      </c>
      <c r="C42">
        <f>'DGA Book'!B1300</f>
        <v>7</v>
      </c>
      <c r="D42">
        <f>'DGA Book'!C1300</f>
        <v>7</v>
      </c>
      <c r="F42" s="8">
        <f>'DGA Book'!F1300</f>
        <v>133.85714285714286</v>
      </c>
      <c r="G42" s="8"/>
      <c r="H42" s="8">
        <f>'DGA Book'!H1300</f>
        <v>93.714285714285708</v>
      </c>
      <c r="I42" s="8"/>
      <c r="J42" s="4">
        <f>'DGA Book'!D1203</f>
        <v>380</v>
      </c>
      <c r="K42" s="4"/>
      <c r="L42" s="4">
        <f t="shared" si="0"/>
        <v>36.430000000000007</v>
      </c>
      <c r="M42" s="4"/>
      <c r="N42" s="5">
        <f>'DGA Book'!I1300</f>
        <v>-152.75</v>
      </c>
    </row>
    <row r="43" spans="1:14" x14ac:dyDescent="0.2">
      <c r="A43" t="str">
        <f>'DGA Book'!A1601</f>
        <v>Keller, G.</v>
      </c>
      <c r="B43">
        <f>'DGA Book'!A1700</f>
        <v>2</v>
      </c>
      <c r="C43">
        <f>'DGA Book'!B1700</f>
        <v>2</v>
      </c>
      <c r="D43">
        <f>'DGA Book'!C1700</f>
        <v>0</v>
      </c>
      <c r="F43" s="8">
        <f>'DGA Book'!F1700</f>
        <v>89</v>
      </c>
      <c r="G43" s="8"/>
      <c r="H43" s="8" t="e">
        <f>'DGA Book'!H1700</f>
        <v>#DIV/0!</v>
      </c>
      <c r="I43" s="8"/>
      <c r="J43" s="4">
        <f>'DGA Book'!D1603</f>
        <v>140</v>
      </c>
      <c r="K43" s="4"/>
      <c r="L43" s="4">
        <f t="shared" si="0"/>
        <v>13.389999999999999</v>
      </c>
      <c r="M43" s="4"/>
      <c r="N43" s="5">
        <f>'DGA Book'!I1700</f>
        <v>-9</v>
      </c>
    </row>
    <row r="44" spans="1:14" x14ac:dyDescent="0.2">
      <c r="A44" t="str">
        <f>'DGA Book'!A3211</f>
        <v>Sinclair</v>
      </c>
      <c r="B44">
        <f>'DGA Book'!A3310</f>
        <v>4</v>
      </c>
      <c r="C44">
        <f>'DGA Book'!B3310</f>
        <v>4</v>
      </c>
      <c r="D44">
        <f>'DGA Book'!C3310</f>
        <v>0</v>
      </c>
      <c r="F44" s="8">
        <f>'DGA Book'!F3310</f>
        <v>103.5</v>
      </c>
      <c r="G44" s="8"/>
      <c r="H44" s="8" t="e">
        <f>'DGA Book'!H3310</f>
        <v>#DIV/0!</v>
      </c>
      <c r="I44" s="8"/>
      <c r="J44" s="4">
        <f>'DGA Book'!D3213</f>
        <v>191</v>
      </c>
      <c r="K44" s="4"/>
      <c r="L44" s="4">
        <f t="shared" si="0"/>
        <v>18.286000000000001</v>
      </c>
      <c r="M44" s="4"/>
      <c r="N44" s="5">
        <f>'DGA Book'!I3310</f>
        <v>-9.6999999999999993</v>
      </c>
    </row>
    <row r="45" spans="1:14" x14ac:dyDescent="0.2">
      <c r="A45" t="str">
        <f>'DGA Book'!A2101</f>
        <v>Nolan</v>
      </c>
      <c r="B45">
        <f>'DGA Book'!A2200</f>
        <v>5</v>
      </c>
      <c r="C45">
        <f>'DGA Book'!B2200</f>
        <v>5</v>
      </c>
      <c r="D45">
        <f>'DGA Book'!C2200</f>
        <v>0</v>
      </c>
      <c r="F45" s="8">
        <f>'DGA Book'!F2200</f>
        <v>98.4</v>
      </c>
      <c r="G45" s="8"/>
      <c r="H45" s="8" t="e">
        <f>'DGA Book'!H2200</f>
        <v>#DIV/0!</v>
      </c>
      <c r="I45" s="8"/>
      <c r="J45" s="4">
        <f>'DGA Book'!D2103</f>
        <v>228</v>
      </c>
      <c r="K45" s="4"/>
      <c r="L45" s="4">
        <f t="shared" si="0"/>
        <v>21.838000000000001</v>
      </c>
      <c r="M45" s="4"/>
      <c r="N45" s="5">
        <f>'DGA Book'!I2200</f>
        <v>-65.25</v>
      </c>
    </row>
    <row r="47" spans="1:14" x14ac:dyDescent="0.2">
      <c r="A47" t="s">
        <v>100</v>
      </c>
      <c r="B47">
        <f>SUM(B6:B46)</f>
        <v>1084</v>
      </c>
      <c r="C47">
        <f>SUM(C6:C46)</f>
        <v>1037</v>
      </c>
      <c r="D47">
        <f>SUM(D6:D46)</f>
        <v>861</v>
      </c>
      <c r="N47" s="16">
        <f>SUM(N6:N46)</f>
        <v>182.90000000000009</v>
      </c>
    </row>
    <row r="48" spans="1:14" x14ac:dyDescent="0.2">
      <c r="N48" s="16"/>
    </row>
    <row r="49" spans="1:18" x14ac:dyDescent="0.2">
      <c r="N49" s="16"/>
    </row>
    <row r="50" spans="1:18" x14ac:dyDescent="0.2">
      <c r="J50" t="s">
        <v>20</v>
      </c>
      <c r="N50" s="5">
        <f>'DGA Book'!I4494</f>
        <v>-312</v>
      </c>
    </row>
    <row r="51" spans="1:18" x14ac:dyDescent="0.2">
      <c r="J51" t="s">
        <v>21</v>
      </c>
      <c r="N51" s="5">
        <f>'DGA Book'!I4495</f>
        <v>-336</v>
      </c>
    </row>
    <row r="52" spans="1:18" x14ac:dyDescent="0.2">
      <c r="J52" t="s">
        <v>101</v>
      </c>
      <c r="N52" s="5">
        <f>'DGA Book'!I4496</f>
        <v>-420</v>
      </c>
    </row>
    <row r="53" spans="1:18" x14ac:dyDescent="0.2">
      <c r="I53">
        <v>-12.75</v>
      </c>
      <c r="N53" s="7"/>
    </row>
    <row r="54" spans="1:18" x14ac:dyDescent="0.2">
      <c r="D54" s="2"/>
      <c r="N54" s="7"/>
    </row>
    <row r="55" spans="1:18" x14ac:dyDescent="0.2">
      <c r="R55">
        <f>R48-R51-R52-R53</f>
        <v>0</v>
      </c>
    </row>
    <row r="56" spans="1:18" x14ac:dyDescent="0.2">
      <c r="A56" s="11" t="s">
        <v>103</v>
      </c>
    </row>
    <row r="58" spans="1:18" x14ac:dyDescent="0.2">
      <c r="A58" t="s">
        <v>104</v>
      </c>
      <c r="B58" s="24" t="s">
        <v>187</v>
      </c>
      <c r="H58" s="24" t="s">
        <v>131</v>
      </c>
    </row>
    <row r="59" spans="1:18" x14ac:dyDescent="0.2">
      <c r="A59" t="s">
        <v>105</v>
      </c>
      <c r="B59" s="24" t="s">
        <v>253</v>
      </c>
    </row>
    <row r="60" spans="1:18" x14ac:dyDescent="0.2">
      <c r="A60" t="s">
        <v>106</v>
      </c>
      <c r="B60" s="24" t="s">
        <v>250</v>
      </c>
    </row>
    <row r="61" spans="1:18" x14ac:dyDescent="0.2">
      <c r="A61" t="s">
        <v>106</v>
      </c>
      <c r="B61" s="26" t="s">
        <v>247</v>
      </c>
    </row>
    <row r="63" spans="1:18" x14ac:dyDescent="0.2">
      <c r="A63" s="11" t="s">
        <v>107</v>
      </c>
    </row>
    <row r="65" spans="1:10" x14ac:dyDescent="0.2">
      <c r="A65" t="s">
        <v>104</v>
      </c>
      <c r="B65" s="27" t="s">
        <v>188</v>
      </c>
      <c r="C65" s="19"/>
      <c r="D65" s="19"/>
      <c r="E65" s="19"/>
      <c r="F65" s="19"/>
      <c r="G65" s="19"/>
      <c r="H65">
        <v>70</v>
      </c>
    </row>
    <row r="66" spans="1:10" x14ac:dyDescent="0.2">
      <c r="A66" s="24" t="s">
        <v>105</v>
      </c>
      <c r="B66" s="27" t="s">
        <v>213</v>
      </c>
      <c r="C66" s="19"/>
      <c r="D66" s="19"/>
      <c r="E66" s="19"/>
      <c r="F66" s="19"/>
      <c r="G66" s="19"/>
      <c r="H66">
        <v>72</v>
      </c>
    </row>
    <row r="67" spans="1:10" x14ac:dyDescent="0.2">
      <c r="A67" t="s">
        <v>244</v>
      </c>
      <c r="B67" t="s">
        <v>189</v>
      </c>
      <c r="C67" s="19"/>
      <c r="D67" s="19"/>
      <c r="E67" s="19"/>
      <c r="F67" s="19"/>
      <c r="G67" s="19"/>
      <c r="H67">
        <v>73</v>
      </c>
    </row>
    <row r="68" spans="1:10" x14ac:dyDescent="0.2">
      <c r="A68" s="24" t="s">
        <v>245</v>
      </c>
      <c r="B68" s="27" t="s">
        <v>212</v>
      </c>
      <c r="C68" s="19"/>
      <c r="D68" s="19"/>
      <c r="E68" s="19"/>
      <c r="F68" s="19"/>
      <c r="G68" s="19"/>
      <c r="H68">
        <v>73</v>
      </c>
    </row>
    <row r="69" spans="1:10" x14ac:dyDescent="0.2">
      <c r="A69" s="24" t="s">
        <v>242</v>
      </c>
      <c r="B69" s="27" t="s">
        <v>246</v>
      </c>
      <c r="C69" s="19"/>
      <c r="D69" s="19"/>
      <c r="E69" s="19"/>
      <c r="F69" s="19"/>
      <c r="G69" s="19"/>
      <c r="H69">
        <v>79</v>
      </c>
    </row>
    <row r="70" spans="1:10" x14ac:dyDescent="0.2">
      <c r="A70" s="22" t="s">
        <v>210</v>
      </c>
      <c r="B70" s="27" t="s">
        <v>243</v>
      </c>
      <c r="C70" s="19"/>
      <c r="D70" s="19"/>
      <c r="E70" s="19"/>
      <c r="F70" s="19"/>
      <c r="G70" s="19"/>
      <c r="H70">
        <v>84</v>
      </c>
    </row>
    <row r="71" spans="1:10" x14ac:dyDescent="0.2">
      <c r="A71" s="22"/>
      <c r="B71" s="28"/>
    </row>
    <row r="72" spans="1:10" x14ac:dyDescent="0.2">
      <c r="A72" s="11" t="s">
        <v>108</v>
      </c>
    </row>
    <row r="74" spans="1:10" x14ac:dyDescent="0.2">
      <c r="A74" s="2" t="s">
        <v>104</v>
      </c>
      <c r="B74" s="24" t="s">
        <v>224</v>
      </c>
      <c r="F74" s="2"/>
      <c r="H74" s="2" t="s">
        <v>190</v>
      </c>
      <c r="J74" s="2"/>
    </row>
    <row r="75" spans="1:10" x14ac:dyDescent="0.2">
      <c r="A75" s="2" t="s">
        <v>105</v>
      </c>
      <c r="B75" s="24" t="s">
        <v>252</v>
      </c>
    </row>
    <row r="76" spans="1:10" x14ac:dyDescent="0.2">
      <c r="A76" t="s">
        <v>106</v>
      </c>
      <c r="B76" s="24" t="s">
        <v>248</v>
      </c>
    </row>
    <row r="77" spans="1:10" x14ac:dyDescent="0.2">
      <c r="A77" t="s">
        <v>106</v>
      </c>
      <c r="B77" s="24" t="s">
        <v>249</v>
      </c>
    </row>
    <row r="766" spans="1:15" x14ac:dyDescent="0.2">
      <c r="A766">
        <v>6</v>
      </c>
      <c r="B766">
        <v>5</v>
      </c>
      <c r="C766">
        <v>5</v>
      </c>
      <c r="D766" s="2" t="s">
        <v>651</v>
      </c>
      <c r="E766" t="s">
        <v>23</v>
      </c>
      <c r="F766">
        <v>101</v>
      </c>
      <c r="G766">
        <v>99</v>
      </c>
      <c r="H766">
        <v>77</v>
      </c>
      <c r="I766">
        <v>-22</v>
      </c>
      <c r="L766">
        <v>101</v>
      </c>
      <c r="M766">
        <v>99</v>
      </c>
      <c r="N766">
        <v>68.900000000000006</v>
      </c>
      <c r="O766">
        <v>120</v>
      </c>
    </row>
    <row r="835" spans="16:16" x14ac:dyDescent="0.2">
      <c r="P835" s="11"/>
    </row>
    <row r="979" spans="1:15" x14ac:dyDescent="0.2">
      <c r="A979">
        <v>19</v>
      </c>
      <c r="B979">
        <v>18</v>
      </c>
      <c r="C979">
        <v>14</v>
      </c>
      <c r="D979" s="2" t="s">
        <v>651</v>
      </c>
      <c r="E979" t="s">
        <v>23</v>
      </c>
      <c r="F979">
        <v>81</v>
      </c>
      <c r="G979">
        <v>81</v>
      </c>
      <c r="H979">
        <v>72</v>
      </c>
      <c r="I979">
        <v>-6.5</v>
      </c>
      <c r="L979">
        <v>81</v>
      </c>
      <c r="M979">
        <v>81</v>
      </c>
      <c r="N979">
        <v>68.900000000000006</v>
      </c>
      <c r="O979">
        <v>120</v>
      </c>
    </row>
    <row r="1089" spans="1:15" x14ac:dyDescent="0.2">
      <c r="C1089">
        <v>26</v>
      </c>
    </row>
    <row r="1090" spans="1:15" x14ac:dyDescent="0.2">
      <c r="A1090">
        <v>30</v>
      </c>
      <c r="B1090">
        <v>30</v>
      </c>
      <c r="C1090">
        <v>27</v>
      </c>
      <c r="D1090" s="2" t="s">
        <v>651</v>
      </c>
      <c r="E1090" t="s">
        <v>23</v>
      </c>
      <c r="F1090">
        <v>112</v>
      </c>
      <c r="G1090">
        <v>111</v>
      </c>
      <c r="H1090">
        <v>82</v>
      </c>
      <c r="I1090">
        <v>-23</v>
      </c>
      <c r="L1090">
        <v>112</v>
      </c>
      <c r="M1090">
        <v>111</v>
      </c>
      <c r="N1090">
        <v>68.900000000000006</v>
      </c>
      <c r="O1090">
        <v>118</v>
      </c>
    </row>
    <row r="1188" spans="1:15" x14ac:dyDescent="0.2">
      <c r="A1188">
        <v>29</v>
      </c>
      <c r="B1188">
        <v>29</v>
      </c>
      <c r="C1188">
        <v>19</v>
      </c>
      <c r="D1188" s="2" t="s">
        <v>651</v>
      </c>
      <c r="E1188" t="s">
        <v>23</v>
      </c>
      <c r="F1188">
        <v>88</v>
      </c>
      <c r="G1188">
        <v>88</v>
      </c>
      <c r="H1188">
        <v>72</v>
      </c>
      <c r="I1188">
        <v>-5.95</v>
      </c>
      <c r="L1188">
        <v>88</v>
      </c>
      <c r="M1188">
        <v>88</v>
      </c>
      <c r="N1188">
        <v>68.900000000000006</v>
      </c>
      <c r="O1188">
        <v>120</v>
      </c>
    </row>
    <row r="1472" spans="1:15" x14ac:dyDescent="0.2">
      <c r="A1472">
        <v>12</v>
      </c>
      <c r="B1472">
        <v>12</v>
      </c>
      <c r="C1472">
        <v>12</v>
      </c>
      <c r="D1472" s="2" t="s">
        <v>651</v>
      </c>
      <c r="E1472" t="s">
        <v>23</v>
      </c>
      <c r="F1472">
        <v>88</v>
      </c>
      <c r="G1472">
        <v>88</v>
      </c>
      <c r="H1472">
        <v>72</v>
      </c>
      <c r="I1472">
        <v>-8.5</v>
      </c>
      <c r="L1472">
        <v>88</v>
      </c>
      <c r="M1472">
        <v>88</v>
      </c>
      <c r="N1472">
        <v>68.900000000000006</v>
      </c>
      <c r="O1472">
        <v>120</v>
      </c>
    </row>
    <row r="1578" spans="1:15" x14ac:dyDescent="0.2">
      <c r="A1578">
        <v>18</v>
      </c>
      <c r="B1578">
        <v>18</v>
      </c>
      <c r="D1578" s="2" t="s">
        <v>651</v>
      </c>
      <c r="E1578" t="s">
        <v>23</v>
      </c>
      <c r="F1578">
        <v>90</v>
      </c>
      <c r="G1578">
        <v>89</v>
      </c>
      <c r="I1578">
        <v>-16.45</v>
      </c>
      <c r="L1578">
        <v>90</v>
      </c>
      <c r="M1578">
        <v>89</v>
      </c>
      <c r="N1578">
        <v>68.900000000000006</v>
      </c>
      <c r="O1578">
        <v>120</v>
      </c>
    </row>
    <row r="1687" spans="1:9" x14ac:dyDescent="0.2">
      <c r="A1687">
        <v>27</v>
      </c>
      <c r="D1687" s="2" t="s">
        <v>651</v>
      </c>
      <c r="E1687" t="s">
        <v>23</v>
      </c>
      <c r="F1687" t="s">
        <v>605</v>
      </c>
      <c r="I1687">
        <v>-23</v>
      </c>
    </row>
    <row r="1807" spans="1:15" x14ac:dyDescent="0.2">
      <c r="A1807">
        <v>47</v>
      </c>
      <c r="B1807">
        <v>47</v>
      </c>
      <c r="C1807">
        <v>40</v>
      </c>
      <c r="D1807" s="2" t="s">
        <v>651</v>
      </c>
      <c r="E1807" t="s">
        <v>23</v>
      </c>
      <c r="F1807">
        <v>86</v>
      </c>
      <c r="G1807">
        <v>86</v>
      </c>
      <c r="H1807">
        <v>72</v>
      </c>
      <c r="I1807">
        <v>-5.95</v>
      </c>
      <c r="L1807">
        <v>86</v>
      </c>
      <c r="M1807">
        <v>86</v>
      </c>
      <c r="N1807">
        <v>68.900000000000006</v>
      </c>
      <c r="O1807">
        <v>120</v>
      </c>
    </row>
    <row r="2331" spans="1:15" x14ac:dyDescent="0.2">
      <c r="A2331">
        <v>47</v>
      </c>
      <c r="B2331">
        <v>47</v>
      </c>
      <c r="C2331">
        <v>41</v>
      </c>
      <c r="D2331" s="2" t="s">
        <v>651</v>
      </c>
      <c r="E2331" t="s">
        <v>23</v>
      </c>
      <c r="F2331">
        <v>81</v>
      </c>
      <c r="G2331">
        <v>80</v>
      </c>
      <c r="H2331">
        <v>73</v>
      </c>
      <c r="I2331">
        <v>-18</v>
      </c>
      <c r="L2331">
        <v>81</v>
      </c>
      <c r="M2331">
        <v>80</v>
      </c>
      <c r="N2331">
        <v>68.900000000000006</v>
      </c>
      <c r="O2331">
        <v>120</v>
      </c>
    </row>
    <row r="2680" spans="1:15" x14ac:dyDescent="0.2">
      <c r="A2680">
        <v>49</v>
      </c>
      <c r="B2680">
        <v>48</v>
      </c>
      <c r="C2680">
        <v>30</v>
      </c>
      <c r="D2680" s="2" t="s">
        <v>651</v>
      </c>
      <c r="E2680" t="s">
        <v>23</v>
      </c>
      <c r="F2680">
        <v>85</v>
      </c>
      <c r="G2680">
        <v>83</v>
      </c>
      <c r="H2680">
        <v>76</v>
      </c>
      <c r="I2680">
        <v>-5</v>
      </c>
      <c r="L2680">
        <v>85</v>
      </c>
      <c r="M2680">
        <v>83</v>
      </c>
      <c r="N2680">
        <v>68.900000000000006</v>
      </c>
      <c r="O2680">
        <v>120</v>
      </c>
    </row>
    <row r="2858" spans="1:15" x14ac:dyDescent="0.2">
      <c r="A2858">
        <v>18</v>
      </c>
      <c r="B2858">
        <v>18</v>
      </c>
      <c r="C2858">
        <v>18</v>
      </c>
      <c r="D2858" s="2" t="s">
        <v>651</v>
      </c>
      <c r="E2858" t="s">
        <v>23</v>
      </c>
      <c r="F2858">
        <v>93</v>
      </c>
      <c r="G2858">
        <v>93</v>
      </c>
      <c r="H2858">
        <v>68</v>
      </c>
      <c r="I2858">
        <v>24</v>
      </c>
      <c r="L2858">
        <v>93</v>
      </c>
      <c r="M2858">
        <v>93</v>
      </c>
      <c r="N2858">
        <v>68.900000000000006</v>
      </c>
      <c r="O2858">
        <v>120</v>
      </c>
    </row>
    <row r="2976" spans="1:15" x14ac:dyDescent="0.2">
      <c r="A2976">
        <v>36</v>
      </c>
      <c r="B2976">
        <v>36</v>
      </c>
      <c r="C2976">
        <v>26</v>
      </c>
      <c r="D2976" s="2" t="s">
        <v>651</v>
      </c>
      <c r="E2976" t="s">
        <v>23</v>
      </c>
      <c r="F2976">
        <v>82</v>
      </c>
      <c r="G2976">
        <v>82</v>
      </c>
      <c r="H2976">
        <v>72</v>
      </c>
      <c r="I2976">
        <v>2.2999999999999998</v>
      </c>
      <c r="L2976">
        <v>82</v>
      </c>
      <c r="M2976">
        <v>82</v>
      </c>
      <c r="N2976">
        <v>68.900000000000006</v>
      </c>
      <c r="O2976">
        <v>120</v>
      </c>
    </row>
    <row r="3151" spans="1:15" x14ac:dyDescent="0.2">
      <c r="A3151">
        <v>11</v>
      </c>
      <c r="B3151">
        <v>11</v>
      </c>
      <c r="C3151">
        <v>11</v>
      </c>
      <c r="D3151" s="2" t="s">
        <v>651</v>
      </c>
      <c r="E3151" t="s">
        <v>23</v>
      </c>
      <c r="F3151">
        <v>83</v>
      </c>
      <c r="G3151">
        <v>82</v>
      </c>
      <c r="H3151">
        <v>66</v>
      </c>
      <c r="I3151">
        <v>108.3</v>
      </c>
      <c r="J3151" s="4">
        <v>4</v>
      </c>
      <c r="K3151" t="s">
        <v>104</v>
      </c>
      <c r="L3151">
        <v>83</v>
      </c>
      <c r="M3151">
        <v>82</v>
      </c>
      <c r="N3151">
        <v>68.900000000000006</v>
      </c>
      <c r="O3151">
        <v>120</v>
      </c>
    </row>
    <row r="3548" spans="1:15" x14ac:dyDescent="0.2">
      <c r="A3548">
        <v>8</v>
      </c>
      <c r="B3548">
        <v>8</v>
      </c>
      <c r="C3548">
        <v>8</v>
      </c>
      <c r="D3548" s="2" t="s">
        <v>651</v>
      </c>
      <c r="E3548" t="s">
        <v>23</v>
      </c>
      <c r="F3548">
        <v>85</v>
      </c>
      <c r="G3548">
        <v>82</v>
      </c>
      <c r="H3548">
        <v>71</v>
      </c>
      <c r="I3548">
        <v>24.25</v>
      </c>
      <c r="L3548">
        <v>85</v>
      </c>
      <c r="M3548">
        <v>82</v>
      </c>
      <c r="N3548">
        <v>68.900000000000006</v>
      </c>
      <c r="O3548">
        <v>120</v>
      </c>
    </row>
    <row r="3680" spans="1:15" x14ac:dyDescent="0.2">
      <c r="A3680">
        <v>40</v>
      </c>
      <c r="B3680">
        <v>40</v>
      </c>
      <c r="C3680">
        <v>32</v>
      </c>
      <c r="D3680" s="2" t="s">
        <v>651</v>
      </c>
      <c r="E3680" t="s">
        <v>23</v>
      </c>
      <c r="F3680">
        <v>95</v>
      </c>
      <c r="G3680">
        <v>94</v>
      </c>
      <c r="H3680">
        <v>76</v>
      </c>
      <c r="I3680">
        <v>-17.45</v>
      </c>
      <c r="L3680">
        <v>95</v>
      </c>
      <c r="M3680">
        <v>94</v>
      </c>
      <c r="N3680">
        <v>68.900000000000006</v>
      </c>
      <c r="O3680">
        <v>120</v>
      </c>
    </row>
    <row r="3761" spans="1:15" x14ac:dyDescent="0.2">
      <c r="A3761">
        <v>13</v>
      </c>
      <c r="B3761">
        <v>13</v>
      </c>
      <c r="C3761">
        <v>13</v>
      </c>
      <c r="D3761" s="2" t="s">
        <v>651</v>
      </c>
      <c r="E3761" t="s">
        <v>23</v>
      </c>
      <c r="F3761">
        <v>90</v>
      </c>
      <c r="G3761">
        <v>87</v>
      </c>
      <c r="H3761">
        <v>74</v>
      </c>
      <c r="I3761">
        <v>-1.45</v>
      </c>
      <c r="L3761">
        <v>90</v>
      </c>
      <c r="M3761">
        <v>87</v>
      </c>
      <c r="N3761">
        <v>68.900000000000006</v>
      </c>
      <c r="O3761">
        <v>120</v>
      </c>
    </row>
    <row r="3872" spans="1:15" x14ac:dyDescent="0.2">
      <c r="A3872">
        <v>28</v>
      </c>
      <c r="B3872">
        <v>27</v>
      </c>
      <c r="C3872">
        <v>16</v>
      </c>
      <c r="D3872" s="2" t="s">
        <v>651</v>
      </c>
      <c r="E3872" t="s">
        <v>23</v>
      </c>
      <c r="F3872">
        <v>87</v>
      </c>
      <c r="G3872">
        <v>87</v>
      </c>
      <c r="H3872">
        <v>76</v>
      </c>
      <c r="I3872">
        <v>-20</v>
      </c>
      <c r="L3872">
        <v>87</v>
      </c>
      <c r="M3872">
        <v>87</v>
      </c>
      <c r="N3872">
        <v>68.900000000000006</v>
      </c>
      <c r="O3872">
        <v>120</v>
      </c>
    </row>
  </sheetData>
  <sortState ref="A6:N45">
    <sortCondition ref="H6:H45"/>
    <sortCondition ref="J6:J45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3872"/>
  <sheetViews>
    <sheetView topLeftCell="A12" workbookViewId="0">
      <selection sqref="A1:F45"/>
    </sheetView>
  </sheetViews>
  <sheetFormatPr defaultRowHeight="12.75" x14ac:dyDescent="0.2"/>
  <cols>
    <col min="1" max="1" width="17.7109375" customWidth="1"/>
  </cols>
  <sheetData>
    <row r="1" spans="1:6" x14ac:dyDescent="0.2">
      <c r="A1" s="10">
        <f ca="1">TODAY()</f>
        <v>43102</v>
      </c>
      <c r="B1" t="s">
        <v>109</v>
      </c>
    </row>
    <row r="2" spans="1:6" x14ac:dyDescent="0.2">
      <c r="A2" t="s">
        <v>33</v>
      </c>
      <c r="F2" t="s">
        <v>110</v>
      </c>
    </row>
    <row r="3" spans="1:6" x14ac:dyDescent="0.2">
      <c r="B3" t="s">
        <v>111</v>
      </c>
      <c r="D3" t="s">
        <v>112</v>
      </c>
      <c r="F3" t="s">
        <v>113</v>
      </c>
    </row>
    <row r="4" spans="1:6" x14ac:dyDescent="0.2">
      <c r="A4" t="s">
        <v>114</v>
      </c>
      <c r="B4" t="s">
        <v>18</v>
      </c>
      <c r="D4" t="s">
        <v>18</v>
      </c>
      <c r="F4" t="s">
        <v>115</v>
      </c>
    </row>
    <row r="5" spans="1:6" x14ac:dyDescent="0.2">
      <c r="A5" t="str">
        <f>'DGA Book'!A3211</f>
        <v>Sinclair</v>
      </c>
      <c r="B5" s="4">
        <f>'DGA Book'!D3212</f>
        <v>233</v>
      </c>
      <c r="C5" s="4"/>
      <c r="D5" s="4">
        <f>'DGA Book'!D3213</f>
        <v>191</v>
      </c>
      <c r="E5" s="4"/>
      <c r="F5" s="17">
        <f t="shared" ref="F5:F45" si="0">((B5*0.096)+12)/((D5*0.096)+12)</f>
        <v>1.1329113924050633</v>
      </c>
    </row>
    <row r="6" spans="1:6" x14ac:dyDescent="0.2">
      <c r="A6" t="str">
        <f>'DGA Book'!A1501</f>
        <v>Keller, B.</v>
      </c>
      <c r="B6" s="4">
        <f>'DGA Book'!D1502</f>
        <v>165.8</v>
      </c>
      <c r="C6" s="4"/>
      <c r="D6" s="4">
        <f>'DGA Book'!D1503</f>
        <v>142.5</v>
      </c>
      <c r="E6" s="4"/>
      <c r="F6" s="17">
        <f t="shared" si="0"/>
        <v>1.0871028037383179</v>
      </c>
    </row>
    <row r="7" spans="1:6" x14ac:dyDescent="0.2">
      <c r="A7" t="str">
        <f>'DGA Book'!A2201</f>
        <v>Nowark</v>
      </c>
      <c r="B7" s="4">
        <f>'DGA Book'!D2202</f>
        <v>277.7</v>
      </c>
      <c r="C7" s="4"/>
      <c r="D7" s="4">
        <f>'DGA Book'!D2203</f>
        <v>246.6</v>
      </c>
      <c r="E7" s="4"/>
      <c r="F7" s="17">
        <f t="shared" si="0"/>
        <v>1.0836921420882668</v>
      </c>
    </row>
    <row r="8" spans="1:6" x14ac:dyDescent="0.2">
      <c r="A8" t="str">
        <f>'DGA Book'!A1601</f>
        <v>Keller, G.</v>
      </c>
      <c r="B8" s="4">
        <f>'DGA Book'!D1602</f>
        <v>160</v>
      </c>
      <c r="C8" s="4"/>
      <c r="D8" s="4">
        <f>'DGA Book'!D1603</f>
        <v>140</v>
      </c>
      <c r="E8" s="4"/>
      <c r="F8" s="17">
        <f t="shared" si="0"/>
        <v>1.0754716981132075</v>
      </c>
    </row>
    <row r="9" spans="1:6" x14ac:dyDescent="0.2">
      <c r="A9" t="str">
        <f>'DGA Book'!A2401</f>
        <v>Petronchak</v>
      </c>
      <c r="B9" s="4">
        <f>'DGA Book'!D2402</f>
        <v>86</v>
      </c>
      <c r="C9" s="4"/>
      <c r="D9" s="4">
        <f>'DGA Book'!D2403</f>
        <v>71.900000000000006</v>
      </c>
      <c r="E9" s="4"/>
      <c r="F9" s="17">
        <f t="shared" si="0"/>
        <v>1.0716099542915185</v>
      </c>
    </row>
    <row r="10" spans="1:6" x14ac:dyDescent="0.2">
      <c r="A10" t="str">
        <f>'DGA Book'!A1901</f>
        <v>Minutello</v>
      </c>
      <c r="B10" s="4">
        <f>'DGA Book'!D1902</f>
        <v>152.1</v>
      </c>
      <c r="C10" s="4"/>
      <c r="D10" s="4">
        <f>'DGA Book'!D1903</f>
        <v>134.19999999999999</v>
      </c>
      <c r="E10" s="4"/>
      <c r="F10" s="17">
        <f t="shared" si="0"/>
        <v>1.0690586419753085</v>
      </c>
    </row>
    <row r="11" spans="1:6" x14ac:dyDescent="0.2">
      <c r="A11" t="str">
        <f>'DGA Book'!A601</f>
        <v>Ellis</v>
      </c>
      <c r="B11" s="4">
        <f>'DGA Book'!D602</f>
        <v>175</v>
      </c>
      <c r="C11" s="4"/>
      <c r="D11" s="4">
        <f>'DGA Book'!D603</f>
        <v>163.6</v>
      </c>
      <c r="E11" s="4"/>
      <c r="F11" s="17">
        <f t="shared" si="0"/>
        <v>1.0395010395010396</v>
      </c>
    </row>
    <row r="12" spans="1:6" x14ac:dyDescent="0.2">
      <c r="A12" t="str">
        <f>'DGA Book'!A701</f>
        <v>Emma</v>
      </c>
      <c r="B12" s="4">
        <f>'DGA Book'!D702</f>
        <v>155.19999999999999</v>
      </c>
      <c r="C12" s="4"/>
      <c r="D12" s="4">
        <f>'DGA Book'!D703</f>
        <v>145.19999999999999</v>
      </c>
      <c r="E12" s="4"/>
      <c r="F12" s="17">
        <f t="shared" si="0"/>
        <v>1.0370096225018506</v>
      </c>
    </row>
    <row r="13" spans="1:6" x14ac:dyDescent="0.2">
      <c r="A13" t="str">
        <f>'DGA Book'!A3111</f>
        <v>Schuler</v>
      </c>
      <c r="B13" s="4">
        <f>'DGA Book'!D3112</f>
        <v>100.1</v>
      </c>
      <c r="C13" s="4"/>
      <c r="D13" s="4">
        <f>'DGA Book'!D3113</f>
        <v>92.3</v>
      </c>
      <c r="E13" s="4"/>
      <c r="F13" s="17">
        <f t="shared" si="0"/>
        <v>1.0358950759318915</v>
      </c>
    </row>
    <row r="14" spans="1:6" x14ac:dyDescent="0.2">
      <c r="A14" t="str">
        <f>'DGA Book'!A3911</f>
        <v>Wrobel, T.</v>
      </c>
      <c r="B14" s="4">
        <f>'DGA Book'!D3912</f>
        <v>141.9</v>
      </c>
      <c r="C14" s="4"/>
      <c r="D14" s="4">
        <f>'DGA Book'!D3913</f>
        <v>133.1</v>
      </c>
      <c r="E14" s="4"/>
      <c r="F14" s="17">
        <f t="shared" si="0"/>
        <v>1.0340953118946146</v>
      </c>
    </row>
    <row r="15" spans="1:6" x14ac:dyDescent="0.2">
      <c r="A15" t="str">
        <f>'DGA Book'!A901</f>
        <v>Fitzgerald</v>
      </c>
      <c r="B15" s="4">
        <f>'DGA Book'!D902</f>
        <v>348.3</v>
      </c>
      <c r="C15" s="4"/>
      <c r="D15" s="4">
        <f>'DGA Book'!D903</f>
        <v>334.8</v>
      </c>
      <c r="E15" s="4"/>
      <c r="F15" s="17">
        <f t="shared" si="0"/>
        <v>1.0293605915615487</v>
      </c>
    </row>
    <row r="16" spans="1:6" x14ac:dyDescent="0.2">
      <c r="A16" t="str">
        <f>'DGA Book'!A2811</f>
        <v>Rismanchi</v>
      </c>
      <c r="B16" s="4">
        <f>'DGA Book'!D2812</f>
        <v>189</v>
      </c>
      <c r="C16" s="4"/>
      <c r="D16" s="4">
        <f>'DGA Book'!D2813</f>
        <v>182.1</v>
      </c>
      <c r="E16" s="4"/>
      <c r="F16" s="17">
        <f t="shared" si="0"/>
        <v>1.0224682513839141</v>
      </c>
    </row>
    <row r="17" spans="1:6" x14ac:dyDescent="0.2">
      <c r="A17" t="str">
        <f>'DGA Book'!A3011</f>
        <v>Rutigliano</v>
      </c>
      <c r="B17" s="4">
        <f>'DGA Book'!D3012</f>
        <v>237.9</v>
      </c>
      <c r="C17" s="4"/>
      <c r="D17" s="4">
        <f>'DGA Book'!D3013</f>
        <v>232.7</v>
      </c>
      <c r="E17" s="4"/>
      <c r="F17" s="17">
        <f t="shared" si="0"/>
        <v>1.0145373217780262</v>
      </c>
    </row>
    <row r="18" spans="1:6" x14ac:dyDescent="0.2">
      <c r="A18" t="str">
        <f>'DGA Book'!A3811</f>
        <v>Wolters</v>
      </c>
      <c r="B18" s="4">
        <f>'DGA Book'!D3812</f>
        <v>178</v>
      </c>
      <c r="C18" s="4"/>
      <c r="D18" s="4">
        <f>'DGA Book'!D3813</f>
        <v>175</v>
      </c>
      <c r="E18" s="4"/>
      <c r="F18" s="17">
        <f t="shared" si="0"/>
        <v>1.01</v>
      </c>
    </row>
    <row r="19" spans="1:6" x14ac:dyDescent="0.2">
      <c r="A19" t="str">
        <f>'DGA Book'!A1701</f>
        <v>Korleski</v>
      </c>
      <c r="B19" s="4">
        <f>'DGA Book'!D1702</f>
        <v>141</v>
      </c>
      <c r="C19" s="4"/>
      <c r="D19" s="4">
        <f>'DGA Book'!D1703</f>
        <v>140.80000000000001</v>
      </c>
      <c r="E19" s="4"/>
      <c r="F19" s="17">
        <f t="shared" si="0"/>
        <v>1.000752445447705</v>
      </c>
    </row>
    <row r="20" spans="1:6" x14ac:dyDescent="0.2">
      <c r="A20" t="str">
        <f>'DGA Book'!A1201</f>
        <v>Heda</v>
      </c>
      <c r="B20" s="4">
        <f>'DGA Book'!D1202</f>
        <v>380</v>
      </c>
      <c r="C20" s="4"/>
      <c r="D20" s="4">
        <f>'DGA Book'!D1203</f>
        <v>380</v>
      </c>
      <c r="E20" s="4"/>
      <c r="F20" s="17">
        <f t="shared" si="0"/>
        <v>1</v>
      </c>
    </row>
    <row r="21" spans="1:6" x14ac:dyDescent="0.2">
      <c r="A21" t="str">
        <f>'DGA Book'!A2701</f>
        <v>Rinaldi</v>
      </c>
      <c r="B21" s="4">
        <f>'DGA Book'!D2702</f>
        <v>90.4</v>
      </c>
      <c r="C21" s="4"/>
      <c r="D21" s="4">
        <f>'DGA Book'!D2702</f>
        <v>90.4</v>
      </c>
      <c r="E21" s="4"/>
      <c r="F21" s="17">
        <f t="shared" si="0"/>
        <v>1</v>
      </c>
    </row>
    <row r="22" spans="1:6" x14ac:dyDescent="0.2">
      <c r="A22" t="str">
        <f>'DGA Book'!A101</f>
        <v>Cavallo</v>
      </c>
      <c r="B22" s="4">
        <f>'DGA Book'!D102</f>
        <v>226.7</v>
      </c>
      <c r="C22" s="4"/>
      <c r="D22" s="4">
        <f>'DGA Book'!D103</f>
        <v>229</v>
      </c>
      <c r="E22" s="4"/>
      <c r="F22" s="17">
        <f t="shared" si="0"/>
        <v>0.99350282485875696</v>
      </c>
    </row>
    <row r="23" spans="1:6" x14ac:dyDescent="0.2">
      <c r="A23" t="str">
        <f>'DGA Book'!A1101</f>
        <v>Grote</v>
      </c>
      <c r="B23" s="4">
        <f>'DGA Book'!D1102</f>
        <v>161.19999999999999</v>
      </c>
      <c r="C23" s="4"/>
      <c r="D23" s="4">
        <f>'DGA Book'!D1103</f>
        <v>163.30000000000001</v>
      </c>
      <c r="E23" s="4"/>
      <c r="F23" s="17">
        <f t="shared" si="0"/>
        <v>0.99271592091571281</v>
      </c>
    </row>
    <row r="24" spans="1:6" x14ac:dyDescent="0.2">
      <c r="A24" t="str">
        <f>'DGA Book'!A201</f>
        <v>Ceglia, Jr</v>
      </c>
      <c r="B24" s="4">
        <f>'DGA Book'!D202</f>
        <v>150.80000000000001</v>
      </c>
      <c r="C24" s="4"/>
      <c r="D24" s="4">
        <f>'DGA Book'!D203</f>
        <v>153</v>
      </c>
      <c r="E24" s="4"/>
      <c r="F24" s="17">
        <f t="shared" si="0"/>
        <v>0.99208633093525178</v>
      </c>
    </row>
    <row r="25" spans="1:6" x14ac:dyDescent="0.2">
      <c r="A25" t="str">
        <f>'DGA Book'!A3711</f>
        <v>Tucci</v>
      </c>
      <c r="B25" s="4">
        <f>'DGA Book'!D3712</f>
        <v>111.6</v>
      </c>
      <c r="C25" s="4"/>
      <c r="D25" s="4">
        <f>'DGA Book'!D3713</f>
        <v>113.6</v>
      </c>
      <c r="E25" s="4"/>
      <c r="F25" s="17">
        <f t="shared" si="0"/>
        <v>0.9916177703269069</v>
      </c>
    </row>
    <row r="26" spans="1:6" x14ac:dyDescent="0.2">
      <c r="A26" t="str">
        <f>'DGA Book'!A3311</f>
        <v>Smith</v>
      </c>
      <c r="B26" s="4">
        <f>'DGA Book'!D3312</f>
        <v>158.5</v>
      </c>
      <c r="C26" s="4"/>
      <c r="D26" s="4">
        <f>'DGA Book'!D3313</f>
        <v>163</v>
      </c>
      <c r="E26" s="4"/>
      <c r="F26" s="17">
        <f t="shared" si="0"/>
        <v>0.984375</v>
      </c>
    </row>
    <row r="27" spans="1:6" x14ac:dyDescent="0.2">
      <c r="A27" t="str">
        <f>'DGA Book'!A1</f>
        <v>Babetski</v>
      </c>
      <c r="B27" s="4">
        <f>'DGA Book'!D2</f>
        <v>169.6</v>
      </c>
      <c r="C27" s="4"/>
      <c r="D27" s="4">
        <f>'DGA Book'!D3</f>
        <v>174.7</v>
      </c>
      <c r="E27" s="4"/>
      <c r="F27" s="17">
        <f t="shared" si="0"/>
        <v>0.98298298298298303</v>
      </c>
    </row>
    <row r="28" spans="1:6" x14ac:dyDescent="0.2">
      <c r="A28" t="str">
        <f>'DGA Book'!A801</f>
        <v>Evans</v>
      </c>
      <c r="B28" s="4">
        <f>'DGA Book'!D802</f>
        <v>90.6</v>
      </c>
      <c r="C28" s="4"/>
      <c r="D28" s="4">
        <f>'DGA Book'!D803</f>
        <v>94.7</v>
      </c>
      <c r="E28" s="4"/>
      <c r="F28" s="17">
        <f t="shared" si="0"/>
        <v>0.98133818843878018</v>
      </c>
    </row>
    <row r="29" spans="1:6" x14ac:dyDescent="0.2">
      <c r="A29" t="str">
        <f>'DGA Book'!A1801</f>
        <v>Kukoff</v>
      </c>
      <c r="B29" s="4">
        <f>'DGA Book'!D1802</f>
        <v>63</v>
      </c>
      <c r="C29" s="4"/>
      <c r="D29" s="4">
        <f>'DGA Book'!D1803</f>
        <v>67.099999999999994</v>
      </c>
      <c r="E29" s="4"/>
      <c r="F29" s="17">
        <f t="shared" si="0"/>
        <v>0.97865694950546589</v>
      </c>
    </row>
    <row r="30" spans="1:6" x14ac:dyDescent="0.2">
      <c r="A30" t="str">
        <f>'DGA Book'!A2001</f>
        <v>Musella</v>
      </c>
      <c r="B30" s="4">
        <f>'DGA Book'!D2002</f>
        <v>145.1</v>
      </c>
      <c r="C30" s="4"/>
      <c r="D30" s="4">
        <f>'DGA Book'!D2003</f>
        <v>152</v>
      </c>
      <c r="E30" s="4"/>
      <c r="F30" s="17">
        <f t="shared" si="0"/>
        <v>0.97509025270758132</v>
      </c>
    </row>
    <row r="31" spans="1:6" x14ac:dyDescent="0.2">
      <c r="A31" t="str">
        <f>'DGA Book'!A1401</f>
        <v>Keller, A.</v>
      </c>
      <c r="B31" s="4">
        <f>'DGA Book'!D1402</f>
        <v>294</v>
      </c>
      <c r="C31" s="4"/>
      <c r="D31" s="4">
        <f>'DGA Book'!D1403</f>
        <v>306</v>
      </c>
      <c r="E31" s="4"/>
      <c r="F31" s="17">
        <f t="shared" si="0"/>
        <v>0.97215777262180969</v>
      </c>
    </row>
    <row r="32" spans="1:6" x14ac:dyDescent="0.2">
      <c r="A32" t="str">
        <f>'DGA Book'!A301</f>
        <v>Ceglia, Sr</v>
      </c>
      <c r="B32" s="4">
        <f>'DGA Book'!D302</f>
        <v>117.8</v>
      </c>
      <c r="C32" s="4"/>
      <c r="D32" s="4">
        <f>'DGA Book'!D303</f>
        <v>125.7</v>
      </c>
      <c r="E32" s="4"/>
      <c r="F32" s="17">
        <f t="shared" si="0"/>
        <v>0.96848823294774622</v>
      </c>
    </row>
    <row r="33" spans="1:6" x14ac:dyDescent="0.2">
      <c r="A33" t="str">
        <f>'DGA Book'!A4011</f>
        <v>Yusko</v>
      </c>
      <c r="B33" s="4">
        <f>'DGA Book'!D4012</f>
        <v>230.6</v>
      </c>
      <c r="C33" s="4"/>
      <c r="D33" s="4">
        <f>'DGA Book'!D4013</f>
        <v>242.9</v>
      </c>
      <c r="E33" s="4"/>
      <c r="F33" s="17">
        <f t="shared" si="0"/>
        <v>0.96656700190269096</v>
      </c>
    </row>
    <row r="34" spans="1:6" x14ac:dyDescent="0.2">
      <c r="A34" t="str">
        <f>'DGA Book'!A3611</f>
        <v>Thiry, L.</v>
      </c>
      <c r="B34" s="4">
        <f>'DGA Book'!D3612</f>
        <v>229.1</v>
      </c>
      <c r="C34" s="4"/>
      <c r="D34" s="4">
        <f>'DGA Book'!D3613</f>
        <v>241.4</v>
      </c>
      <c r="E34" s="4"/>
      <c r="F34" s="17">
        <f t="shared" si="0"/>
        <v>0.9664301310043667</v>
      </c>
    </row>
    <row r="35" spans="1:6" x14ac:dyDescent="0.2">
      <c r="A35" t="str">
        <f>'DGA Book'!A401</f>
        <v>Conway</v>
      </c>
      <c r="B35" s="4">
        <f>'DGA Book'!D402</f>
        <v>136.9</v>
      </c>
      <c r="C35" s="4"/>
      <c r="D35" s="4">
        <f>'DGA Book'!D403</f>
        <v>146.5</v>
      </c>
      <c r="E35" s="4"/>
      <c r="F35" s="17">
        <f t="shared" si="0"/>
        <v>0.9646408839779006</v>
      </c>
    </row>
    <row r="36" spans="1:6" x14ac:dyDescent="0.2">
      <c r="A36" t="str">
        <f>'DGA Book'!A2601</f>
        <v>Rapp</v>
      </c>
      <c r="B36" s="4">
        <f>'DGA Book'!D2602</f>
        <v>188.7</v>
      </c>
      <c r="C36" s="4"/>
      <c r="D36" s="4">
        <f>'DGA Book'!D2603</f>
        <v>200.9</v>
      </c>
      <c r="E36" s="4"/>
      <c r="F36" s="17">
        <f t="shared" si="0"/>
        <v>0.96256520405032209</v>
      </c>
    </row>
    <row r="37" spans="1:6" x14ac:dyDescent="0.2">
      <c r="A37" t="str">
        <f>'DGA Book'!A3511</f>
        <v>Thiry, F.</v>
      </c>
      <c r="B37" s="4">
        <f>'DGA Book'!D3512</f>
        <v>270.2</v>
      </c>
      <c r="C37" s="4"/>
      <c r="D37" s="4">
        <f>'DGA Book'!D3513</f>
        <v>293.10000000000002</v>
      </c>
      <c r="E37" s="4"/>
      <c r="F37" s="17">
        <f t="shared" si="0"/>
        <v>0.94522841425496273</v>
      </c>
    </row>
    <row r="38" spans="1:6" x14ac:dyDescent="0.2">
      <c r="A38" t="str">
        <f>'DGA Book'!A501</f>
        <v>DeSimone</v>
      </c>
      <c r="B38" s="4">
        <f>'DGA Book'!D502</f>
        <v>240.4</v>
      </c>
      <c r="C38" s="4"/>
      <c r="D38" s="4">
        <f>'DGA Book'!D503</f>
        <v>261.8</v>
      </c>
      <c r="E38" s="4"/>
      <c r="F38" s="17">
        <f t="shared" si="0"/>
        <v>0.94467425025853147</v>
      </c>
    </row>
    <row r="39" spans="1:6" x14ac:dyDescent="0.2">
      <c r="A39" t="str">
        <f>'DGA Book'!A2911</f>
        <v>Rolph</v>
      </c>
      <c r="B39" s="4">
        <f>'DGA Book'!D2912</f>
        <v>163.19999999999999</v>
      </c>
      <c r="C39" s="4"/>
      <c r="D39" s="4">
        <f>'DGA Book'!D2913</f>
        <v>181.6</v>
      </c>
      <c r="E39" s="4"/>
      <c r="F39" s="17">
        <f t="shared" si="0"/>
        <v>0.93998695368558394</v>
      </c>
    </row>
    <row r="40" spans="1:6" x14ac:dyDescent="0.2">
      <c r="A40" t="str">
        <f>'DGA Book'!A2501</f>
        <v>Price</v>
      </c>
      <c r="B40" s="4">
        <f>'DGA Book'!D2502</f>
        <v>124.8</v>
      </c>
      <c r="C40" s="4"/>
      <c r="D40" s="4">
        <f>'DGA Book'!D2503</f>
        <v>147.30000000000001</v>
      </c>
      <c r="E40" s="4"/>
      <c r="F40" s="17">
        <f t="shared" si="0"/>
        <v>0.91737054719059863</v>
      </c>
    </row>
    <row r="41" spans="1:6" x14ac:dyDescent="0.2">
      <c r="A41" t="str">
        <f>'DGA Book'!A2301</f>
        <v>Perry, D.</v>
      </c>
      <c r="B41" s="4">
        <f>'DGA Book'!D2302</f>
        <v>136.4</v>
      </c>
      <c r="C41" s="4"/>
      <c r="D41" s="4">
        <f>'DGA Book'!D2303</f>
        <v>160.9</v>
      </c>
      <c r="E41" s="4"/>
      <c r="F41" s="17">
        <f t="shared" si="0"/>
        <v>0.91430570129415878</v>
      </c>
    </row>
    <row r="42" spans="1:6" x14ac:dyDescent="0.2">
      <c r="A42" t="str">
        <f>'DGA Book'!A1301</f>
        <v>Jeffries</v>
      </c>
      <c r="B42" s="4">
        <f>'DGA Book'!D1302</f>
        <v>129.1</v>
      </c>
      <c r="C42" s="4"/>
      <c r="D42" s="4">
        <f>'DGA Book'!D1303</f>
        <v>153.19999999999999</v>
      </c>
      <c r="E42" s="4"/>
      <c r="F42" s="17">
        <f t="shared" si="0"/>
        <v>0.91337167505391803</v>
      </c>
    </row>
    <row r="43" spans="1:6" x14ac:dyDescent="0.2">
      <c r="A43" t="str">
        <f>'DGA Book'!A1001</f>
        <v>Griffith</v>
      </c>
      <c r="B43" s="4">
        <f>'DGA Book'!D1002</f>
        <v>105.5</v>
      </c>
      <c r="C43" s="4"/>
      <c r="D43" s="4">
        <f>'DGA Book'!D1003</f>
        <v>131.5</v>
      </c>
      <c r="E43" s="4"/>
      <c r="F43" s="17">
        <f t="shared" si="0"/>
        <v>0.8986354775828459</v>
      </c>
    </row>
    <row r="44" spans="1:6" x14ac:dyDescent="0.2">
      <c r="A44" t="str">
        <f>'DGA Book'!A2101</f>
        <v>Nolan</v>
      </c>
      <c r="B44" s="4">
        <f>'DGA Book'!D2102</f>
        <v>188</v>
      </c>
      <c r="C44" s="4"/>
      <c r="D44" s="4">
        <f>'DGA Book'!D2103</f>
        <v>228</v>
      </c>
      <c r="E44" s="4"/>
      <c r="F44" s="17">
        <f t="shared" si="0"/>
        <v>0.8866855524079319</v>
      </c>
    </row>
    <row r="45" spans="1:6" x14ac:dyDescent="0.2">
      <c r="A45" t="str">
        <f>'DGA Book'!A3411</f>
        <v>Smoot</v>
      </c>
      <c r="B45" s="4">
        <f>'DGA Book'!D3412</f>
        <v>214.1</v>
      </c>
      <c r="C45" s="4"/>
      <c r="D45" s="4">
        <f>'DGA Book'!D3413</f>
        <v>266.7</v>
      </c>
      <c r="E45" s="4"/>
      <c r="F45" s="17">
        <f t="shared" si="0"/>
        <v>0.86571355629308144</v>
      </c>
    </row>
    <row r="54" spans="4:18" x14ac:dyDescent="0.2">
      <c r="D54" s="2"/>
    </row>
    <row r="55" spans="4:18" x14ac:dyDescent="0.2">
      <c r="R55">
        <f>R48-R51-R52-R53</f>
        <v>0</v>
      </c>
    </row>
    <row r="766" spans="1:15" x14ac:dyDescent="0.2">
      <c r="A766">
        <v>6</v>
      </c>
      <c r="B766">
        <v>5</v>
      </c>
      <c r="C766">
        <v>5</v>
      </c>
      <c r="D766" s="2" t="s">
        <v>651</v>
      </c>
      <c r="E766" t="s">
        <v>23</v>
      </c>
      <c r="F766">
        <v>101</v>
      </c>
      <c r="G766">
        <v>99</v>
      </c>
      <c r="H766">
        <v>77</v>
      </c>
      <c r="I766">
        <v>-22</v>
      </c>
      <c r="L766">
        <v>101</v>
      </c>
      <c r="M766">
        <v>99</v>
      </c>
      <c r="N766">
        <v>68.900000000000006</v>
      </c>
      <c r="O766">
        <v>120</v>
      </c>
    </row>
    <row r="837" spans="16:16" x14ac:dyDescent="0.2">
      <c r="P837" s="11"/>
    </row>
    <row r="979" spans="1:15" x14ac:dyDescent="0.2">
      <c r="A979">
        <v>19</v>
      </c>
      <c r="B979">
        <v>18</v>
      </c>
      <c r="C979">
        <v>14</v>
      </c>
      <c r="D979" s="2" t="s">
        <v>651</v>
      </c>
      <c r="E979" t="s">
        <v>23</v>
      </c>
      <c r="F979">
        <v>81</v>
      </c>
      <c r="G979">
        <v>81</v>
      </c>
      <c r="H979">
        <v>72</v>
      </c>
      <c r="I979">
        <v>-6.5</v>
      </c>
      <c r="L979">
        <v>81</v>
      </c>
      <c r="M979">
        <v>81</v>
      </c>
      <c r="N979">
        <v>68.900000000000006</v>
      </c>
      <c r="O979">
        <v>120</v>
      </c>
    </row>
    <row r="1089" spans="1:15" x14ac:dyDescent="0.2">
      <c r="C1089">
        <v>26</v>
      </c>
    </row>
    <row r="1090" spans="1:15" x14ac:dyDescent="0.2">
      <c r="A1090">
        <v>30</v>
      </c>
      <c r="B1090">
        <v>30</v>
      </c>
      <c r="C1090">
        <v>27</v>
      </c>
      <c r="D1090" s="2" t="s">
        <v>651</v>
      </c>
      <c r="E1090" t="s">
        <v>23</v>
      </c>
      <c r="F1090">
        <v>112</v>
      </c>
      <c r="G1090">
        <v>111</v>
      </c>
      <c r="H1090">
        <v>82</v>
      </c>
      <c r="I1090">
        <v>-23</v>
      </c>
      <c r="L1090">
        <v>112</v>
      </c>
      <c r="M1090">
        <v>111</v>
      </c>
      <c r="N1090">
        <v>68.900000000000006</v>
      </c>
      <c r="O1090">
        <v>118</v>
      </c>
    </row>
    <row r="1188" spans="1:15" x14ac:dyDescent="0.2">
      <c r="A1188">
        <v>29</v>
      </c>
      <c r="B1188">
        <v>29</v>
      </c>
      <c r="C1188">
        <v>19</v>
      </c>
      <c r="D1188" s="2" t="s">
        <v>651</v>
      </c>
      <c r="E1188" t="s">
        <v>23</v>
      </c>
      <c r="F1188">
        <v>88</v>
      </c>
      <c r="G1188">
        <v>88</v>
      </c>
      <c r="H1188">
        <v>72</v>
      </c>
      <c r="I1188">
        <v>-5.95</v>
      </c>
      <c r="L1188">
        <v>88</v>
      </c>
      <c r="M1188">
        <v>88</v>
      </c>
      <c r="N1188">
        <v>68.900000000000006</v>
      </c>
      <c r="O1188">
        <v>120</v>
      </c>
    </row>
    <row r="1472" spans="1:15" x14ac:dyDescent="0.2">
      <c r="A1472">
        <v>12</v>
      </c>
      <c r="B1472">
        <v>12</v>
      </c>
      <c r="C1472">
        <v>12</v>
      </c>
      <c r="D1472" s="2" t="s">
        <v>651</v>
      </c>
      <c r="E1472" t="s">
        <v>23</v>
      </c>
      <c r="F1472">
        <v>88</v>
      </c>
      <c r="G1472">
        <v>88</v>
      </c>
      <c r="H1472">
        <v>72</v>
      </c>
      <c r="I1472">
        <v>-8.5</v>
      </c>
      <c r="L1472">
        <v>88</v>
      </c>
      <c r="M1472">
        <v>88</v>
      </c>
      <c r="N1472">
        <v>68.900000000000006</v>
      </c>
      <c r="O1472">
        <v>120</v>
      </c>
    </row>
    <row r="1578" spans="1:15" x14ac:dyDescent="0.2">
      <c r="A1578">
        <v>18</v>
      </c>
      <c r="B1578">
        <v>18</v>
      </c>
      <c r="D1578" s="2" t="s">
        <v>651</v>
      </c>
      <c r="E1578" t="s">
        <v>23</v>
      </c>
      <c r="F1578">
        <v>90</v>
      </c>
      <c r="G1578">
        <v>89</v>
      </c>
      <c r="I1578">
        <v>-16.45</v>
      </c>
      <c r="L1578">
        <v>90</v>
      </c>
      <c r="M1578">
        <v>89</v>
      </c>
      <c r="N1578">
        <v>68.900000000000006</v>
      </c>
      <c r="O1578">
        <v>120</v>
      </c>
    </row>
    <row r="1687" spans="1:9" x14ac:dyDescent="0.2">
      <c r="A1687">
        <v>27</v>
      </c>
      <c r="D1687" s="2" t="s">
        <v>651</v>
      </c>
      <c r="E1687" t="s">
        <v>23</v>
      </c>
      <c r="F1687" t="s">
        <v>605</v>
      </c>
      <c r="I1687">
        <v>-23</v>
      </c>
    </row>
    <row r="1807" spans="1:15" x14ac:dyDescent="0.2">
      <c r="A1807">
        <v>47</v>
      </c>
      <c r="B1807">
        <v>47</v>
      </c>
      <c r="C1807">
        <v>40</v>
      </c>
      <c r="D1807" s="2" t="s">
        <v>651</v>
      </c>
      <c r="E1807" t="s">
        <v>23</v>
      </c>
      <c r="F1807">
        <v>86</v>
      </c>
      <c r="G1807">
        <v>86</v>
      </c>
      <c r="H1807">
        <v>72</v>
      </c>
      <c r="I1807">
        <v>-5.95</v>
      </c>
      <c r="L1807">
        <v>86</v>
      </c>
      <c r="M1807">
        <v>86</v>
      </c>
      <c r="N1807">
        <v>68.900000000000006</v>
      </c>
      <c r="O1807">
        <v>120</v>
      </c>
    </row>
    <row r="2331" spans="1:15" x14ac:dyDescent="0.2">
      <c r="A2331">
        <v>47</v>
      </c>
      <c r="B2331">
        <v>47</v>
      </c>
      <c r="C2331">
        <v>41</v>
      </c>
      <c r="D2331" s="2" t="s">
        <v>651</v>
      </c>
      <c r="E2331" t="s">
        <v>23</v>
      </c>
      <c r="F2331">
        <v>81</v>
      </c>
      <c r="G2331">
        <v>80</v>
      </c>
      <c r="H2331">
        <v>73</v>
      </c>
      <c r="I2331">
        <v>-18</v>
      </c>
      <c r="L2331">
        <v>81</v>
      </c>
      <c r="M2331">
        <v>80</v>
      </c>
      <c r="N2331">
        <v>68.900000000000006</v>
      </c>
      <c r="O2331">
        <v>120</v>
      </c>
    </row>
    <row r="2680" spans="1:15" x14ac:dyDescent="0.2">
      <c r="A2680">
        <v>49</v>
      </c>
      <c r="B2680">
        <v>48</v>
      </c>
      <c r="C2680">
        <v>30</v>
      </c>
      <c r="D2680" s="2" t="s">
        <v>651</v>
      </c>
      <c r="E2680" t="s">
        <v>23</v>
      </c>
      <c r="F2680">
        <v>85</v>
      </c>
      <c r="G2680">
        <v>83</v>
      </c>
      <c r="H2680">
        <v>76</v>
      </c>
      <c r="I2680">
        <v>-5</v>
      </c>
      <c r="L2680">
        <v>85</v>
      </c>
      <c r="M2680">
        <v>83</v>
      </c>
      <c r="N2680">
        <v>68.900000000000006</v>
      </c>
      <c r="O2680">
        <v>120</v>
      </c>
    </row>
    <row r="2858" spans="1:15" x14ac:dyDescent="0.2">
      <c r="A2858">
        <v>18</v>
      </c>
      <c r="B2858">
        <v>18</v>
      </c>
      <c r="C2858">
        <v>18</v>
      </c>
      <c r="D2858" s="2" t="s">
        <v>651</v>
      </c>
      <c r="E2858" t="s">
        <v>23</v>
      </c>
      <c r="F2858">
        <v>93</v>
      </c>
      <c r="G2858">
        <v>93</v>
      </c>
      <c r="H2858">
        <v>68</v>
      </c>
      <c r="I2858">
        <v>24</v>
      </c>
      <c r="L2858">
        <v>93</v>
      </c>
      <c r="M2858">
        <v>93</v>
      </c>
      <c r="N2858">
        <v>68.900000000000006</v>
      </c>
      <c r="O2858">
        <v>120</v>
      </c>
    </row>
    <row r="2976" spans="1:15" x14ac:dyDescent="0.2">
      <c r="A2976">
        <v>36</v>
      </c>
      <c r="B2976">
        <v>36</v>
      </c>
      <c r="C2976">
        <v>26</v>
      </c>
      <c r="D2976" s="2" t="s">
        <v>651</v>
      </c>
      <c r="E2976" t="s">
        <v>23</v>
      </c>
      <c r="F2976">
        <v>82</v>
      </c>
      <c r="G2976">
        <v>82</v>
      </c>
      <c r="H2976">
        <v>72</v>
      </c>
      <c r="I2976">
        <v>2.2999999999999998</v>
      </c>
      <c r="L2976">
        <v>82</v>
      </c>
      <c r="M2976">
        <v>82</v>
      </c>
      <c r="N2976">
        <v>68.900000000000006</v>
      </c>
      <c r="O2976">
        <v>120</v>
      </c>
    </row>
    <row r="3151" spans="1:15" x14ac:dyDescent="0.2">
      <c r="A3151">
        <v>11</v>
      </c>
      <c r="B3151">
        <v>11</v>
      </c>
      <c r="C3151">
        <v>11</v>
      </c>
      <c r="D3151" s="2" t="s">
        <v>651</v>
      </c>
      <c r="E3151" t="s">
        <v>23</v>
      </c>
      <c r="F3151">
        <v>83</v>
      </c>
      <c r="G3151">
        <v>82</v>
      </c>
      <c r="H3151">
        <v>66</v>
      </c>
      <c r="I3151">
        <v>108.3</v>
      </c>
      <c r="J3151" s="4">
        <v>4</v>
      </c>
      <c r="K3151" t="s">
        <v>104</v>
      </c>
      <c r="L3151">
        <v>83</v>
      </c>
      <c r="M3151">
        <v>82</v>
      </c>
      <c r="N3151">
        <v>68.900000000000006</v>
      </c>
      <c r="O3151">
        <v>120</v>
      </c>
    </row>
    <row r="3548" spans="1:15" x14ac:dyDescent="0.2">
      <c r="A3548">
        <v>8</v>
      </c>
      <c r="B3548">
        <v>8</v>
      </c>
      <c r="C3548">
        <v>8</v>
      </c>
      <c r="D3548" s="2" t="s">
        <v>651</v>
      </c>
      <c r="E3548" t="s">
        <v>23</v>
      </c>
      <c r="F3548">
        <v>85</v>
      </c>
      <c r="G3548">
        <v>82</v>
      </c>
      <c r="H3548">
        <v>71</v>
      </c>
      <c r="I3548">
        <v>24.25</v>
      </c>
      <c r="L3548">
        <v>85</v>
      </c>
      <c r="M3548">
        <v>82</v>
      </c>
      <c r="N3548">
        <v>68.900000000000006</v>
      </c>
      <c r="O3548">
        <v>120</v>
      </c>
    </row>
    <row r="3680" spans="1:15" x14ac:dyDescent="0.2">
      <c r="A3680">
        <v>40</v>
      </c>
      <c r="B3680">
        <v>40</v>
      </c>
      <c r="C3680">
        <v>32</v>
      </c>
      <c r="D3680" s="2" t="s">
        <v>651</v>
      </c>
      <c r="E3680" t="s">
        <v>23</v>
      </c>
      <c r="F3680">
        <v>95</v>
      </c>
      <c r="G3680">
        <v>94</v>
      </c>
      <c r="H3680">
        <v>76</v>
      </c>
      <c r="I3680">
        <v>-17.45</v>
      </c>
      <c r="L3680">
        <v>95</v>
      </c>
      <c r="M3680">
        <v>94</v>
      </c>
      <c r="N3680">
        <v>68.900000000000006</v>
      </c>
      <c r="O3680">
        <v>120</v>
      </c>
    </row>
    <row r="3761" spans="1:15" x14ac:dyDescent="0.2">
      <c r="A3761">
        <v>13</v>
      </c>
      <c r="B3761">
        <v>13</v>
      </c>
      <c r="C3761">
        <v>13</v>
      </c>
      <c r="D3761" s="2" t="s">
        <v>651</v>
      </c>
      <c r="E3761" t="s">
        <v>23</v>
      </c>
      <c r="F3761">
        <v>90</v>
      </c>
      <c r="G3761">
        <v>87</v>
      </c>
      <c r="H3761">
        <v>74</v>
      </c>
      <c r="I3761">
        <v>-1.45</v>
      </c>
      <c r="L3761">
        <v>90</v>
      </c>
      <c r="M3761">
        <v>87</v>
      </c>
      <c r="N3761">
        <v>68.900000000000006</v>
      </c>
      <c r="O3761">
        <v>120</v>
      </c>
    </row>
    <row r="3872" spans="1:15" x14ac:dyDescent="0.2">
      <c r="A3872">
        <v>28</v>
      </c>
      <c r="B3872">
        <v>27</v>
      </c>
      <c r="C3872">
        <v>16</v>
      </c>
      <c r="D3872" s="2" t="s">
        <v>651</v>
      </c>
      <c r="E3872" t="s">
        <v>23</v>
      </c>
      <c r="F3872">
        <v>87</v>
      </c>
      <c r="G3872">
        <v>87</v>
      </c>
      <c r="H3872">
        <v>76</v>
      </c>
      <c r="I3872">
        <v>-20</v>
      </c>
      <c r="L3872">
        <v>87</v>
      </c>
      <c r="M3872">
        <v>87</v>
      </c>
      <c r="N3872">
        <v>68.900000000000006</v>
      </c>
      <c r="O3872">
        <v>120</v>
      </c>
    </row>
  </sheetData>
  <sortState ref="A5:F45">
    <sortCondition descending="1" ref="F5:F45"/>
    <sortCondition ref="A5:A45"/>
  </sortState>
  <phoneticPr fontId="0" type="noConversion"/>
  <printOptions gridLines="1" gridLinesSet="0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47"/>
  <sheetViews>
    <sheetView workbookViewId="0">
      <selection activeCell="F48" sqref="F48"/>
    </sheetView>
  </sheetViews>
  <sheetFormatPr defaultRowHeight="12.75" x14ac:dyDescent="0.2"/>
  <cols>
    <col min="1" max="1" width="14" customWidth="1"/>
    <col min="2" max="2" width="11.85546875" customWidth="1"/>
    <col min="3" max="3" width="5.7109375" customWidth="1"/>
    <col min="5" max="5" width="5" customWidth="1"/>
    <col min="7" max="7" width="5.28515625" customWidth="1"/>
    <col min="9" max="9" width="4.85546875" customWidth="1"/>
    <col min="10" max="10" width="10.85546875" customWidth="1"/>
  </cols>
  <sheetData>
    <row r="1" spans="1:10" x14ac:dyDescent="0.2">
      <c r="A1" s="10">
        <f ca="1">TODAY()</f>
        <v>43102</v>
      </c>
      <c r="B1" s="10"/>
      <c r="C1" s="10"/>
      <c r="D1" t="s">
        <v>368</v>
      </c>
    </row>
    <row r="3" spans="1:10" x14ac:dyDescent="0.2">
      <c r="A3" t="s">
        <v>33</v>
      </c>
      <c r="H3" t="s">
        <v>33</v>
      </c>
    </row>
    <row r="4" spans="1:10" x14ac:dyDescent="0.2">
      <c r="B4" s="1" t="s">
        <v>116</v>
      </c>
      <c r="C4" s="1"/>
      <c r="D4" s="1" t="s">
        <v>12</v>
      </c>
      <c r="E4" s="1"/>
      <c r="F4" s="1" t="s">
        <v>13</v>
      </c>
      <c r="G4" s="1"/>
      <c r="H4" s="1" t="s">
        <v>33</v>
      </c>
      <c r="I4" s="1"/>
      <c r="J4" s="1" t="s">
        <v>117</v>
      </c>
    </row>
    <row r="5" spans="1:10" x14ac:dyDescent="0.2">
      <c r="A5" t="s">
        <v>114</v>
      </c>
      <c r="D5" s="1" t="s">
        <v>6</v>
      </c>
      <c r="E5" s="1"/>
      <c r="F5" s="1" t="s">
        <v>6</v>
      </c>
      <c r="G5" s="1"/>
      <c r="H5" s="1" t="s">
        <v>18</v>
      </c>
      <c r="I5" s="1"/>
      <c r="J5" s="1" t="s">
        <v>118</v>
      </c>
    </row>
    <row r="7" spans="1:10" x14ac:dyDescent="0.2">
      <c r="A7" t="str">
        <f>'DGA Book'!A1</f>
        <v>Babetski</v>
      </c>
      <c r="B7" s="18">
        <f>'DGA Book'!B100</f>
        <v>28</v>
      </c>
      <c r="C7" s="18"/>
      <c r="D7" s="4">
        <f>'DGA Book'!F100</f>
        <v>91.821428571428569</v>
      </c>
      <c r="E7" s="4"/>
      <c r="F7" s="4">
        <f>'DGA Book'!G100</f>
        <v>91.142857142857139</v>
      </c>
      <c r="G7" s="4"/>
      <c r="H7" s="13">
        <f t="shared" ref="H7:H33" si="0">D7-F7</f>
        <v>0.6785714285714306</v>
      </c>
      <c r="I7" s="13"/>
      <c r="J7" s="18">
        <f t="shared" ref="J7:J33" si="1">B7*H7</f>
        <v>19.000000000000057</v>
      </c>
    </row>
    <row r="8" spans="1:10" x14ac:dyDescent="0.2">
      <c r="A8" t="str">
        <f>'DGA Book'!A101</f>
        <v>Cavallo</v>
      </c>
      <c r="B8" s="18">
        <f>'DGA Book'!B200</f>
        <v>22</v>
      </c>
      <c r="C8" s="18"/>
      <c r="D8" s="4">
        <f>'DGA Book'!F200</f>
        <v>102.13636363636364</v>
      </c>
      <c r="E8" s="4"/>
      <c r="F8" s="4">
        <f>'DGA Book'!G200</f>
        <v>101.04545454545455</v>
      </c>
      <c r="G8" s="4"/>
      <c r="H8" s="13">
        <f t="shared" si="0"/>
        <v>1.0909090909090935</v>
      </c>
      <c r="I8" s="13"/>
      <c r="J8" s="18">
        <f t="shared" si="1"/>
        <v>24.000000000000057</v>
      </c>
    </row>
    <row r="9" spans="1:10" x14ac:dyDescent="0.2">
      <c r="A9" t="str">
        <f>'DGA Book'!A201</f>
        <v>Ceglia, Jr</v>
      </c>
      <c r="B9" s="18">
        <f>'DGA Book'!B300</f>
        <v>16</v>
      </c>
      <c r="C9" s="18"/>
      <c r="D9" s="4">
        <f>'DGA Book'!F300</f>
        <v>92.5</v>
      </c>
      <c r="E9" s="4"/>
      <c r="F9" s="4">
        <f>'DGA Book'!G300</f>
        <v>90.6875</v>
      </c>
      <c r="G9" s="4"/>
      <c r="H9" s="13">
        <f t="shared" si="0"/>
        <v>1.8125</v>
      </c>
      <c r="I9" s="13"/>
      <c r="J9" s="18">
        <f t="shared" si="1"/>
        <v>29</v>
      </c>
    </row>
    <row r="10" spans="1:10" x14ac:dyDescent="0.2">
      <c r="A10" t="str">
        <f>'DGA Book'!A301</f>
        <v>Ceglia, Sr</v>
      </c>
      <c r="B10" s="18">
        <f>'DGA Book'!B400</f>
        <v>5</v>
      </c>
      <c r="C10" s="18"/>
      <c r="D10" s="4">
        <f>'DGA Book'!F400</f>
        <v>89.4</v>
      </c>
      <c r="E10" s="4"/>
      <c r="F10" s="4">
        <f>'DGA Book'!G400</f>
        <v>88.6</v>
      </c>
      <c r="G10" s="4"/>
      <c r="H10" s="13">
        <f t="shared" si="0"/>
        <v>0.80000000000001137</v>
      </c>
      <c r="I10" s="13"/>
      <c r="J10" s="18">
        <f t="shared" si="1"/>
        <v>4.0000000000000568</v>
      </c>
    </row>
    <row r="11" spans="1:10" x14ac:dyDescent="0.2">
      <c r="A11" t="str">
        <f>'DGA Book'!A401</f>
        <v>Conway</v>
      </c>
      <c r="B11" s="18">
        <f>'DGA Book'!B500</f>
        <v>14</v>
      </c>
      <c r="C11" s="18"/>
      <c r="D11" s="4">
        <f>'DGA Book'!F500</f>
        <v>90.642857142857139</v>
      </c>
      <c r="E11" s="4"/>
      <c r="F11" s="4">
        <f>'DGA Book'!G500</f>
        <v>89.5</v>
      </c>
      <c r="G11" s="4"/>
      <c r="H11" s="13">
        <f t="shared" si="0"/>
        <v>1.1428571428571388</v>
      </c>
      <c r="I11" s="13"/>
      <c r="J11" s="18">
        <f t="shared" si="1"/>
        <v>15.999999999999943</v>
      </c>
    </row>
    <row r="12" spans="1:10" x14ac:dyDescent="0.2">
      <c r="A12" t="str">
        <f>'DGA Book'!A501</f>
        <v>DeSimone</v>
      </c>
      <c r="B12" s="18">
        <f>'DGA Book'!B600</f>
        <v>7</v>
      </c>
      <c r="C12" s="18"/>
      <c r="D12" s="4">
        <f>'DGA Book'!F600</f>
        <v>105.85714285714286</v>
      </c>
      <c r="E12" s="4"/>
      <c r="F12" s="4">
        <f>'DGA Book'!G600</f>
        <v>103.42857142857143</v>
      </c>
      <c r="G12" s="4"/>
      <c r="H12" s="13">
        <f t="shared" si="0"/>
        <v>2.4285714285714306</v>
      </c>
      <c r="I12" s="13"/>
      <c r="J12" s="18">
        <f t="shared" si="1"/>
        <v>17.000000000000014</v>
      </c>
    </row>
    <row r="13" spans="1:10" x14ac:dyDescent="0.2">
      <c r="A13" t="str">
        <f>'DGA Book'!A601</f>
        <v>Ellis</v>
      </c>
      <c r="B13" s="18">
        <f>'DGA Book'!B700</f>
        <v>12</v>
      </c>
      <c r="C13" s="18"/>
      <c r="D13" s="4">
        <f>'DGA Book'!F700</f>
        <v>92.333333333333329</v>
      </c>
      <c r="E13" s="4"/>
      <c r="F13" s="4">
        <f>'DGA Book'!G700</f>
        <v>90.583333333333329</v>
      </c>
      <c r="G13" s="4"/>
      <c r="H13" s="13">
        <f t="shared" si="0"/>
        <v>1.75</v>
      </c>
      <c r="I13" s="13"/>
      <c r="J13" s="18">
        <f t="shared" si="1"/>
        <v>21</v>
      </c>
    </row>
    <row r="14" spans="1:10" x14ac:dyDescent="0.2">
      <c r="A14" t="str">
        <f>'DGA Book'!A701</f>
        <v>Emma</v>
      </c>
      <c r="B14" s="18">
        <f>'DGA Book'!B800</f>
        <v>55</v>
      </c>
      <c r="C14" s="18"/>
      <c r="D14" s="4">
        <f>'DGA Book'!F800</f>
        <v>92.563636363636363</v>
      </c>
      <c r="E14" s="4"/>
      <c r="F14" s="4">
        <f>'DGA Book'!G800</f>
        <v>91.654545454545456</v>
      </c>
      <c r="G14" s="4"/>
      <c r="H14" s="13">
        <f t="shared" si="0"/>
        <v>0.90909090909090651</v>
      </c>
      <c r="I14" s="13"/>
      <c r="J14" s="18">
        <f t="shared" si="1"/>
        <v>49.999999999999858</v>
      </c>
    </row>
    <row r="15" spans="1:10" x14ac:dyDescent="0.2">
      <c r="A15" t="str">
        <f>'DGA Book'!A801</f>
        <v>Evans</v>
      </c>
      <c r="B15" s="18">
        <f>'DGA Book'!B900</f>
        <v>14</v>
      </c>
      <c r="C15" s="18"/>
      <c r="D15" s="4">
        <f>'DGA Book'!F900</f>
        <v>87.071428571428569</v>
      </c>
      <c r="E15" s="4"/>
      <c r="F15" s="4">
        <f>'DGA Book'!G900</f>
        <v>86.571428571428569</v>
      </c>
      <c r="G15" s="4"/>
      <c r="H15" s="13">
        <f t="shared" si="0"/>
        <v>0.5</v>
      </c>
      <c r="I15" s="13"/>
      <c r="J15" s="18">
        <f t="shared" si="1"/>
        <v>7</v>
      </c>
    </row>
    <row r="16" spans="1:10" x14ac:dyDescent="0.2">
      <c r="A16" t="str">
        <f>'DGA Book'!A901</f>
        <v>Fitzgerald</v>
      </c>
      <c r="B16" s="18">
        <f>'DGA Book'!B1000</f>
        <v>24</v>
      </c>
      <c r="C16" s="18"/>
      <c r="D16" s="4">
        <f>'DGA Book'!F1000</f>
        <v>111.41666666666667</v>
      </c>
      <c r="E16" s="4"/>
      <c r="F16" s="4">
        <f>'DGA Book'!G1000</f>
        <v>109.70833333333333</v>
      </c>
      <c r="G16" s="4"/>
      <c r="H16" s="13">
        <f t="shared" si="0"/>
        <v>1.7083333333333428</v>
      </c>
      <c r="I16" s="13"/>
      <c r="J16" s="18">
        <f t="shared" si="1"/>
        <v>41.000000000000227</v>
      </c>
    </row>
    <row r="17" spans="1:10" x14ac:dyDescent="0.2">
      <c r="A17" t="str">
        <f>'DGA Book'!A1001</f>
        <v>Griffith</v>
      </c>
      <c r="B17" s="18">
        <f>'DGA Book'!B1100</f>
        <v>28</v>
      </c>
      <c r="C17" s="18"/>
      <c r="D17" s="4">
        <f>'DGA Book'!F1100</f>
        <v>89.214285714285708</v>
      </c>
      <c r="E17" s="4"/>
      <c r="F17" s="4">
        <f>'DGA Book'!G1100</f>
        <v>87.535714285714292</v>
      </c>
      <c r="G17" s="4"/>
      <c r="H17" s="13">
        <f t="shared" si="0"/>
        <v>1.6785714285714164</v>
      </c>
      <c r="I17" s="13"/>
      <c r="J17" s="18">
        <f t="shared" si="1"/>
        <v>46.999999999999659</v>
      </c>
    </row>
    <row r="18" spans="1:10" x14ac:dyDescent="0.2">
      <c r="A18" t="str">
        <f>'DGA Book'!A1101</f>
        <v>Grote</v>
      </c>
      <c r="B18" s="18">
        <f>'DGA Book'!B1200</f>
        <v>48</v>
      </c>
      <c r="C18" s="18"/>
      <c r="D18" s="4">
        <f>'DGA Book'!F1200</f>
        <v>91.583333333333329</v>
      </c>
      <c r="E18" s="4"/>
      <c r="F18" s="4">
        <f>'DGA Book'!G1200</f>
        <v>90.270833333333329</v>
      </c>
      <c r="G18" s="4"/>
      <c r="H18" s="13">
        <f t="shared" si="0"/>
        <v>1.3125</v>
      </c>
      <c r="I18" s="13"/>
      <c r="J18" s="18">
        <f t="shared" si="1"/>
        <v>63</v>
      </c>
    </row>
    <row r="19" spans="1:10" x14ac:dyDescent="0.2">
      <c r="A19" t="str">
        <f>'DGA Book'!A1201</f>
        <v>Heda</v>
      </c>
      <c r="B19" s="18">
        <f>'DGA Book'!B1300</f>
        <v>7</v>
      </c>
      <c r="C19" s="18"/>
      <c r="D19" s="4">
        <f>'DGA Book'!F1300</f>
        <v>133.85714285714286</v>
      </c>
      <c r="E19" s="4"/>
      <c r="F19" s="4">
        <f>'DGA Book'!G1300</f>
        <v>129.71428571428572</v>
      </c>
      <c r="G19" s="4"/>
      <c r="H19" s="13">
        <f t="shared" si="0"/>
        <v>4.1428571428571388</v>
      </c>
      <c r="I19" s="13"/>
      <c r="J19" s="18">
        <f t="shared" si="1"/>
        <v>28.999999999999972</v>
      </c>
    </row>
    <row r="20" spans="1:10" x14ac:dyDescent="0.2">
      <c r="A20" t="str">
        <f>'DGA Book'!A1301</f>
        <v>Jeffries</v>
      </c>
      <c r="B20" s="18">
        <f>'DGA Book'!B1400</f>
        <v>65</v>
      </c>
      <c r="C20" s="18"/>
      <c r="D20" s="4">
        <f>'DGA Book'!F1400</f>
        <v>90.307692307692307</v>
      </c>
      <c r="E20" s="4"/>
      <c r="F20" s="4">
        <f>'DGA Book'!G1400</f>
        <v>89.569230769230771</v>
      </c>
      <c r="G20" s="4"/>
      <c r="H20" s="13">
        <f t="shared" si="0"/>
        <v>0.73846153846153584</v>
      </c>
      <c r="I20" s="13"/>
      <c r="J20" s="18">
        <f t="shared" si="1"/>
        <v>47.999999999999829</v>
      </c>
    </row>
    <row r="21" spans="1:10" x14ac:dyDescent="0.2">
      <c r="A21" t="str">
        <f>'DGA Book'!A1401</f>
        <v>Keller, A.</v>
      </c>
      <c r="B21" s="18">
        <f>'DGA Book'!B1500</f>
        <v>15</v>
      </c>
      <c r="C21" s="18"/>
      <c r="D21" s="4">
        <f>'DGA Book'!F1500</f>
        <v>114.33333333333333</v>
      </c>
      <c r="E21" s="4"/>
      <c r="F21" s="4">
        <f>'DGA Book'!G1500</f>
        <v>111.46666666666667</v>
      </c>
      <c r="G21" s="4"/>
      <c r="H21" s="13">
        <f t="shared" si="0"/>
        <v>2.86666666666666</v>
      </c>
      <c r="I21" s="13"/>
      <c r="J21" s="18">
        <f t="shared" si="1"/>
        <v>42.999999999999901</v>
      </c>
    </row>
    <row r="22" spans="1:10" x14ac:dyDescent="0.2">
      <c r="A22" t="str">
        <f>'DGA Book'!A1501</f>
        <v>Keller, B.</v>
      </c>
      <c r="B22" s="18">
        <f>'DGA Book'!B1600</f>
        <v>25</v>
      </c>
      <c r="C22" s="18"/>
      <c r="D22" s="4">
        <f>'DGA Book'!F1600</f>
        <v>89.2</v>
      </c>
      <c r="E22" s="4"/>
      <c r="F22" s="4">
        <f>'DGA Book'!G1600</f>
        <v>89</v>
      </c>
      <c r="G22" s="4"/>
      <c r="H22" s="13">
        <f t="shared" si="0"/>
        <v>0.20000000000000284</v>
      </c>
      <c r="I22" s="13"/>
      <c r="J22" s="18">
        <f t="shared" si="1"/>
        <v>5.0000000000000711</v>
      </c>
    </row>
    <row r="23" spans="1:10" x14ac:dyDescent="0.2">
      <c r="A23" t="str">
        <f>'DGA Book'!A1601</f>
        <v>Keller, G.</v>
      </c>
      <c r="B23" s="18">
        <f>'DGA Book'!B1700</f>
        <v>2</v>
      </c>
      <c r="C23" s="18"/>
      <c r="D23" s="4">
        <f>'DGA Book'!F1700</f>
        <v>89</v>
      </c>
      <c r="E23" s="4"/>
      <c r="F23" s="4">
        <f>'DGA Book'!G1700</f>
        <v>86.5</v>
      </c>
      <c r="G23" s="4"/>
      <c r="H23" s="13">
        <f t="shared" si="0"/>
        <v>2.5</v>
      </c>
      <c r="I23" s="13"/>
      <c r="J23" s="18">
        <f t="shared" si="1"/>
        <v>5</v>
      </c>
    </row>
    <row r="24" spans="1:10" x14ac:dyDescent="0.2">
      <c r="A24" t="str">
        <f>'DGA Book'!A1701</f>
        <v>Korleski</v>
      </c>
      <c r="B24" s="18">
        <f>'DGA Book'!B1800</f>
        <v>26</v>
      </c>
      <c r="C24" s="18"/>
      <c r="D24" s="4">
        <f>'DGA Book'!F1800</f>
        <v>90.15384615384616</v>
      </c>
      <c r="E24" s="4"/>
      <c r="F24" s="4">
        <f>'DGA Book'!G1800</f>
        <v>89.038461538461533</v>
      </c>
      <c r="G24" s="4"/>
      <c r="H24" s="13">
        <f t="shared" si="0"/>
        <v>1.1153846153846274</v>
      </c>
      <c r="I24" s="13"/>
      <c r="J24" s="18">
        <f t="shared" si="1"/>
        <v>29.000000000000313</v>
      </c>
    </row>
    <row r="25" spans="1:10" x14ac:dyDescent="0.2">
      <c r="A25" t="str">
        <f>'DGA Book'!A1801</f>
        <v>Kukoff</v>
      </c>
      <c r="B25" s="18">
        <f>'DGA Book'!B1900</f>
        <v>9</v>
      </c>
      <c r="C25" s="18"/>
      <c r="D25" s="4">
        <f>'DGA Book'!F1900</f>
        <v>81.666666666666671</v>
      </c>
      <c r="E25" s="4"/>
      <c r="F25" s="4">
        <f>'DGA Book'!G1900</f>
        <v>81.111111111111114</v>
      </c>
      <c r="G25" s="4"/>
      <c r="H25" s="13">
        <f t="shared" si="0"/>
        <v>0.55555555555555713</v>
      </c>
      <c r="I25" s="13"/>
      <c r="J25" s="18">
        <f t="shared" si="1"/>
        <v>5.0000000000000142</v>
      </c>
    </row>
    <row r="26" spans="1:10" x14ac:dyDescent="0.2">
      <c r="A26" t="str">
        <f>'DGA Book'!A1901</f>
        <v>Minutello</v>
      </c>
      <c r="B26" s="18">
        <f>'DGA Book'!B2000</f>
        <v>65</v>
      </c>
      <c r="C26" s="18"/>
      <c r="D26" s="4">
        <f>'DGA Book'!F2000</f>
        <v>94.292307692307688</v>
      </c>
      <c r="E26" s="4"/>
      <c r="F26" s="4">
        <f>'DGA Book'!G2000</f>
        <v>93.446153846153848</v>
      </c>
      <c r="G26" s="4"/>
      <c r="H26" s="13">
        <f t="shared" si="0"/>
        <v>0.84615384615383959</v>
      </c>
      <c r="I26" s="13"/>
      <c r="J26" s="18">
        <f t="shared" si="1"/>
        <v>54.999999999999574</v>
      </c>
    </row>
    <row r="27" spans="1:10" x14ac:dyDescent="0.2">
      <c r="A27" t="str">
        <f>'DGA Book'!A2001</f>
        <v>Musella</v>
      </c>
      <c r="B27" s="18">
        <f>'DGA Book'!B2100</f>
        <v>3</v>
      </c>
      <c r="C27" s="18"/>
      <c r="D27" s="4">
        <f>'DGA Book'!F2100</f>
        <v>99.333333333333329</v>
      </c>
      <c r="E27" s="4"/>
      <c r="F27" s="4">
        <f>'DGA Book'!G2100</f>
        <v>94.666666666666671</v>
      </c>
      <c r="G27" s="4"/>
      <c r="H27" s="13">
        <f t="shared" si="0"/>
        <v>4.6666666666666572</v>
      </c>
      <c r="I27" s="13"/>
      <c r="J27" s="18">
        <f t="shared" si="1"/>
        <v>13.999999999999972</v>
      </c>
    </row>
    <row r="28" spans="1:10" x14ac:dyDescent="0.2">
      <c r="A28" t="str">
        <f>'DGA Book'!A2101</f>
        <v>Nolan</v>
      </c>
      <c r="B28" s="18">
        <f>'DGA Book'!B2200</f>
        <v>5</v>
      </c>
      <c r="C28" s="18"/>
      <c r="D28" s="4">
        <f>'DGA Book'!F2200</f>
        <v>98.4</v>
      </c>
      <c r="E28" s="4"/>
      <c r="F28" s="4">
        <f>'DGA Book'!G2200</f>
        <v>97.8</v>
      </c>
      <c r="G28" s="4"/>
      <c r="H28" s="13">
        <f t="shared" si="0"/>
        <v>0.60000000000000853</v>
      </c>
      <c r="I28" s="13"/>
      <c r="J28" s="18">
        <f t="shared" si="1"/>
        <v>3.0000000000000426</v>
      </c>
    </row>
    <row r="29" spans="1:10" x14ac:dyDescent="0.2">
      <c r="A29" t="str">
        <f>'DGA Book'!A2201</f>
        <v>Nowark</v>
      </c>
      <c r="B29" s="18">
        <f>'DGA Book'!B2300</f>
        <v>23</v>
      </c>
      <c r="C29" s="18"/>
      <c r="D29" s="4">
        <f>'DGA Book'!F2300</f>
        <v>104.04347826086956</v>
      </c>
      <c r="E29" s="4"/>
      <c r="F29" s="4">
        <f>'DGA Book'!G2300</f>
        <v>103.08695652173913</v>
      </c>
      <c r="G29" s="4"/>
      <c r="H29" s="13">
        <f t="shared" si="0"/>
        <v>0.95652173913043725</v>
      </c>
      <c r="I29" s="13"/>
      <c r="J29" s="18">
        <f t="shared" si="1"/>
        <v>22.000000000000057</v>
      </c>
    </row>
    <row r="30" spans="1:10" x14ac:dyDescent="0.2">
      <c r="A30" t="str">
        <f>'DGA Book'!A2301</f>
        <v>Perry, D.</v>
      </c>
      <c r="B30" s="18">
        <f>'DGA Book'!B2400</f>
        <v>54</v>
      </c>
      <c r="C30" s="18"/>
      <c r="D30" s="4">
        <f>'DGA Book'!F2400</f>
        <v>91.31481481481481</v>
      </c>
      <c r="E30" s="4"/>
      <c r="F30" s="4">
        <f>'DGA Book'!G2400</f>
        <v>90.222222222222229</v>
      </c>
      <c r="G30" s="4"/>
      <c r="H30" s="13">
        <f t="shared" si="0"/>
        <v>1.092592592592581</v>
      </c>
      <c r="I30" s="13"/>
      <c r="J30" s="18">
        <f t="shared" si="1"/>
        <v>58.999999999999375</v>
      </c>
    </row>
    <row r="31" spans="1:10" x14ac:dyDescent="0.2">
      <c r="A31" t="str">
        <f>'DGA Book'!A2401</f>
        <v>Petronchak</v>
      </c>
      <c r="B31" s="18">
        <f>'DGA Book'!B2500</f>
        <v>63</v>
      </c>
      <c r="C31" s="18"/>
      <c r="D31" s="4">
        <f>'DGA Book'!F2500</f>
        <v>82.634920634920633</v>
      </c>
      <c r="E31" s="4"/>
      <c r="F31" s="4">
        <f>'DGA Book'!G2500</f>
        <v>81.825396825396822</v>
      </c>
      <c r="G31" s="4"/>
      <c r="H31" s="13">
        <f t="shared" si="0"/>
        <v>0.8095238095238102</v>
      </c>
      <c r="I31" s="13"/>
      <c r="J31" s="18">
        <f t="shared" si="1"/>
        <v>51.000000000000043</v>
      </c>
    </row>
    <row r="32" spans="1:10" x14ac:dyDescent="0.2">
      <c r="A32" t="str">
        <f>'DGA Book'!A2501</f>
        <v>Price</v>
      </c>
      <c r="B32" s="18">
        <f>'DGA Book'!B2600</f>
        <v>44</v>
      </c>
      <c r="C32" s="18"/>
      <c r="D32" s="4">
        <f>'DGA Book'!F2600</f>
        <v>88.590909090909093</v>
      </c>
      <c r="E32" s="4"/>
      <c r="F32" s="4">
        <f>'DGA Book'!G2600</f>
        <v>88.25</v>
      </c>
      <c r="G32" s="4"/>
      <c r="H32" s="13">
        <f t="shared" si="0"/>
        <v>0.34090909090909349</v>
      </c>
      <c r="I32" s="13"/>
      <c r="J32" s="18">
        <f t="shared" si="1"/>
        <v>15.000000000000114</v>
      </c>
    </row>
    <row r="33" spans="1:10" x14ac:dyDescent="0.2">
      <c r="A33" t="str">
        <f>'DGA Book'!A2601</f>
        <v>Rapp</v>
      </c>
      <c r="B33" s="18">
        <f>'DGA Book'!B2700</f>
        <v>38</v>
      </c>
      <c r="C33" s="18"/>
      <c r="D33" s="4">
        <f>'DGA Book'!F2700</f>
        <v>94.89473684210526</v>
      </c>
      <c r="E33" s="4"/>
      <c r="F33" s="4">
        <f>'DGA Book'!G2700</f>
        <v>94.131578947368425</v>
      </c>
      <c r="G33" s="4"/>
      <c r="H33" s="13">
        <f t="shared" si="0"/>
        <v>0.76315789473683537</v>
      </c>
      <c r="I33" s="13"/>
      <c r="J33" s="18">
        <f t="shared" si="1"/>
        <v>28.999999999999744</v>
      </c>
    </row>
    <row r="34" spans="1:10" x14ac:dyDescent="0.2">
      <c r="A34" t="str">
        <f>'DGA Book'!A2701</f>
        <v>Rinaldi</v>
      </c>
      <c r="B34" s="18">
        <f>'DGA Book'!B2810</f>
        <v>73</v>
      </c>
      <c r="C34" s="18"/>
      <c r="D34" s="4">
        <f>'DGA Book'!F2810</f>
        <v>85.191780821917803</v>
      </c>
      <c r="E34" s="4"/>
      <c r="F34" s="4">
        <f>'DGA Book'!G2810</f>
        <v>84.972602739726028</v>
      </c>
      <c r="G34" s="4"/>
      <c r="H34" s="13">
        <f t="shared" ref="H34:H35" si="2">D34-F34</f>
        <v>0.21917808219177459</v>
      </c>
      <c r="I34" s="13"/>
      <c r="J34" s="18">
        <f t="shared" ref="J34:J35" si="3">B34*H34</f>
        <v>15.999999999999545</v>
      </c>
    </row>
    <row r="35" spans="1:10" x14ac:dyDescent="0.2">
      <c r="A35" t="str">
        <f>'DGA Book'!A2811</f>
        <v>Rismanchi</v>
      </c>
      <c r="B35" s="18">
        <f>'DGA Book'!B2910</f>
        <v>45</v>
      </c>
      <c r="C35" s="18"/>
      <c r="D35" s="4">
        <f>'DGA Book'!F2910</f>
        <v>95.222222222222229</v>
      </c>
      <c r="E35" s="4"/>
      <c r="F35" s="4">
        <f>'DGA Book'!G2910</f>
        <v>94.6</v>
      </c>
      <c r="G35" s="4"/>
      <c r="H35" s="13">
        <f t="shared" si="2"/>
        <v>0.62222222222223422</v>
      </c>
      <c r="I35" s="13"/>
      <c r="J35" s="18">
        <f t="shared" si="3"/>
        <v>28.00000000000054</v>
      </c>
    </row>
    <row r="36" spans="1:10" x14ac:dyDescent="0.2">
      <c r="A36" t="str">
        <f>'DGA Book'!A2911</f>
        <v>Rolph</v>
      </c>
      <c r="B36" s="18">
        <f>'DGA Book'!B3010</f>
        <v>26</v>
      </c>
      <c r="C36" s="18"/>
      <c r="D36" s="4">
        <f>'DGA Book'!F3010</f>
        <v>96.307692307692307</v>
      </c>
      <c r="E36" s="4"/>
      <c r="F36" s="4">
        <f>'DGA Book'!G3010</f>
        <v>94.884615384615387</v>
      </c>
      <c r="G36" s="4"/>
      <c r="H36" s="13">
        <f t="shared" ref="H36:H43" si="4">D36-F36</f>
        <v>1.4230769230769198</v>
      </c>
      <c r="I36" s="13"/>
      <c r="J36" s="18">
        <f t="shared" ref="J36:J43" si="5">B36*H36</f>
        <v>36.999999999999915</v>
      </c>
    </row>
    <row r="37" spans="1:10" x14ac:dyDescent="0.2">
      <c r="A37" t="str">
        <f>'DGA Book'!A3011</f>
        <v>Rutigliano</v>
      </c>
      <c r="B37" s="18">
        <f>'DGA Book'!B3110</f>
        <v>22</v>
      </c>
      <c r="C37" s="18"/>
      <c r="D37" s="4">
        <f>'DGA Book'!F3110</f>
        <v>103.31818181818181</v>
      </c>
      <c r="E37" s="4"/>
      <c r="F37" s="4">
        <f>'DGA Book'!G3110</f>
        <v>101.59090909090909</v>
      </c>
      <c r="G37" s="4"/>
      <c r="H37" s="13">
        <f t="shared" si="4"/>
        <v>1.7272727272727195</v>
      </c>
      <c r="I37" s="13"/>
      <c r="J37" s="18">
        <f t="shared" si="5"/>
        <v>37.999999999999829</v>
      </c>
    </row>
    <row r="38" spans="1:10" x14ac:dyDescent="0.2">
      <c r="A38" t="str">
        <f>'DGA Book'!A3111</f>
        <v>Schuler</v>
      </c>
      <c r="B38" s="18">
        <f>'DGA Book'!B3210</f>
        <v>36</v>
      </c>
      <c r="C38" s="18"/>
      <c r="D38" s="4">
        <f>'DGA Book'!F3210</f>
        <v>84.25</v>
      </c>
      <c r="E38" s="4"/>
      <c r="F38" s="4">
        <f>'DGA Book'!G3210</f>
        <v>83.861111111111114</v>
      </c>
      <c r="G38" s="4"/>
      <c r="H38" s="13">
        <f t="shared" si="4"/>
        <v>0.38888888888888573</v>
      </c>
      <c r="I38" s="13"/>
      <c r="J38" s="18">
        <f t="shared" si="5"/>
        <v>13.999999999999886</v>
      </c>
    </row>
    <row r="39" spans="1:10" x14ac:dyDescent="0.2">
      <c r="A39" t="str">
        <f>'DGA Book'!A3211</f>
        <v>Sinclair</v>
      </c>
      <c r="B39" s="18">
        <f>'DGA Book'!B3310</f>
        <v>4</v>
      </c>
      <c r="C39" s="18"/>
      <c r="D39" s="4">
        <f>'DGA Book'!F3310</f>
        <v>103.5</v>
      </c>
      <c r="E39" s="4"/>
      <c r="F39" s="4">
        <f>'DGA Book'!G3310</f>
        <v>101.5</v>
      </c>
      <c r="G39" s="4"/>
      <c r="H39" s="13">
        <f t="shared" si="4"/>
        <v>2</v>
      </c>
      <c r="I39" s="13"/>
      <c r="J39" s="18">
        <f t="shared" si="5"/>
        <v>8</v>
      </c>
    </row>
    <row r="40" spans="1:10" x14ac:dyDescent="0.2">
      <c r="A40" t="str">
        <f>'DGA Book'!A3311</f>
        <v>Smith</v>
      </c>
      <c r="B40" s="18">
        <f>'DGA Book'!B3410</f>
        <v>18</v>
      </c>
      <c r="C40" s="18"/>
      <c r="D40" s="4">
        <f>'DGA Book'!F3410</f>
        <v>93.5</v>
      </c>
      <c r="E40" s="4"/>
      <c r="F40" s="4">
        <f>'DGA Book'!G3410</f>
        <v>91.444444444444443</v>
      </c>
      <c r="G40" s="4"/>
      <c r="H40" s="13">
        <f t="shared" si="4"/>
        <v>2.0555555555555571</v>
      </c>
      <c r="I40" s="13"/>
      <c r="J40" s="18">
        <f t="shared" si="5"/>
        <v>37.000000000000028</v>
      </c>
    </row>
    <row r="41" spans="1:10" x14ac:dyDescent="0.2">
      <c r="A41" t="str">
        <f>'DGA Book'!A3411</f>
        <v>Smoot</v>
      </c>
      <c r="B41" s="18">
        <f>'DGA Book'!B3510</f>
        <v>20</v>
      </c>
      <c r="C41" s="18"/>
      <c r="D41" s="4">
        <f>'DGA Book'!F3510</f>
        <v>114.63157894736842</v>
      </c>
      <c r="E41" s="4"/>
      <c r="F41" s="4">
        <f>'DGA Book'!G3510</f>
        <v>111.73684210526316</v>
      </c>
      <c r="G41" s="4"/>
      <c r="H41" s="13">
        <f t="shared" si="4"/>
        <v>2.8947368421052602</v>
      </c>
      <c r="I41" s="13"/>
      <c r="J41" s="18">
        <f t="shared" si="5"/>
        <v>57.894736842105203</v>
      </c>
    </row>
    <row r="42" spans="1:10" x14ac:dyDescent="0.2">
      <c r="A42" t="str">
        <f>'DGA Book'!A3511</f>
        <v>Thiry, F.</v>
      </c>
      <c r="B42" s="18">
        <f>'DGA Book'!B3610</f>
        <v>30</v>
      </c>
      <c r="C42" s="18"/>
      <c r="D42" s="4">
        <f>'DGA Book'!F3610</f>
        <v>110.43333333333334</v>
      </c>
      <c r="E42" s="4"/>
      <c r="F42" s="4">
        <f>'DGA Book'!G3610</f>
        <v>108.33333333333333</v>
      </c>
      <c r="G42" s="4"/>
      <c r="H42" s="13">
        <f t="shared" si="4"/>
        <v>2.1000000000000085</v>
      </c>
      <c r="I42" s="13"/>
      <c r="J42" s="18">
        <f t="shared" si="5"/>
        <v>63.000000000000256</v>
      </c>
    </row>
    <row r="43" spans="1:10" x14ac:dyDescent="0.2">
      <c r="A43" t="str">
        <f>'DGA Book'!A3611</f>
        <v>Thiry, L.</v>
      </c>
      <c r="B43" s="18">
        <f>'DGA Book'!B3710</f>
        <v>33</v>
      </c>
      <c r="C43" s="18"/>
      <c r="D43" s="4">
        <f>'DGA Book'!F3710</f>
        <v>101.48484848484848</v>
      </c>
      <c r="E43" s="4"/>
      <c r="F43" s="4">
        <f>'DGA Book'!G3710</f>
        <v>100.54545454545455</v>
      </c>
      <c r="G43" s="4"/>
      <c r="H43" s="13">
        <f t="shared" si="4"/>
        <v>0.93939393939393767</v>
      </c>
      <c r="I43" s="13"/>
      <c r="J43" s="18">
        <f t="shared" si="5"/>
        <v>30.999999999999943</v>
      </c>
    </row>
    <row r="44" spans="1:10" x14ac:dyDescent="0.2">
      <c r="A44" t="str">
        <f>'DGA Book'!A3711</f>
        <v>Tucci</v>
      </c>
      <c r="B44" s="18">
        <f>'DGA Book'!B3810</f>
        <v>1</v>
      </c>
      <c r="C44" s="18"/>
      <c r="D44" s="4">
        <f>'DGA Book'!F3810</f>
        <v>91</v>
      </c>
      <c r="E44" s="4"/>
      <c r="F44" s="4">
        <f>'DGA Book'!G3810</f>
        <v>91</v>
      </c>
      <c r="G44" s="4"/>
      <c r="H44" s="13">
        <f t="shared" ref="H44:H45" si="6">D44-F44</f>
        <v>0</v>
      </c>
      <c r="I44" s="13"/>
      <c r="J44" s="18">
        <f t="shared" ref="J44:J45" si="7">B44*H44</f>
        <v>0</v>
      </c>
    </row>
    <row r="45" spans="1:10" x14ac:dyDescent="0.2">
      <c r="A45" t="str">
        <f>'DGA Book'!A3811</f>
        <v>Wolters</v>
      </c>
      <c r="B45" s="18">
        <f>'DGA Book'!B3910</f>
        <v>8</v>
      </c>
      <c r="C45" s="18"/>
      <c r="D45" s="4">
        <f>'DGA Book'!F3910</f>
        <v>90.875</v>
      </c>
      <c r="E45" s="4"/>
      <c r="F45" s="4">
        <f>'DGA Book'!G3910</f>
        <v>89.125</v>
      </c>
      <c r="G45" s="4"/>
      <c r="H45" s="13">
        <f t="shared" si="6"/>
        <v>1.75</v>
      </c>
      <c r="I45" s="13"/>
      <c r="J45" s="18">
        <f t="shared" si="7"/>
        <v>14</v>
      </c>
    </row>
    <row r="46" spans="1:10" x14ac:dyDescent="0.2">
      <c r="A46" t="str">
        <f>'DGA Book'!A3911</f>
        <v>Wrobel, T.</v>
      </c>
      <c r="B46" s="18">
        <f>'DGA Book'!B4010</f>
        <v>5</v>
      </c>
      <c r="C46" s="18"/>
      <c r="D46" s="4">
        <f>'DGA Book'!F4010</f>
        <v>87.6</v>
      </c>
      <c r="E46" s="4"/>
      <c r="F46" s="4">
        <f>'DGA Book'!G4010</f>
        <v>86.4</v>
      </c>
      <c r="G46" s="4"/>
      <c r="H46" s="13">
        <f>D46-F46</f>
        <v>1.1999999999999886</v>
      </c>
      <c r="I46" s="13"/>
      <c r="J46" s="18">
        <f>B46*H46</f>
        <v>5.9999999999999432</v>
      </c>
    </row>
    <row r="47" spans="1:10" x14ac:dyDescent="0.2">
      <c r="A47" t="str">
        <f>'DGA Book'!A4011</f>
        <v>Yusko</v>
      </c>
      <c r="B47" s="18">
        <f>'DGA Book'!B4110</f>
        <v>14</v>
      </c>
      <c r="C47" s="18"/>
      <c r="D47" s="4">
        <f>'DGA Book'!F4110</f>
        <v>102.28571428571429</v>
      </c>
      <c r="E47" s="4"/>
      <c r="F47" s="4">
        <f>'DGA Book'!G4110</f>
        <v>100.78571428571429</v>
      </c>
      <c r="G47" s="4"/>
      <c r="H47" s="13">
        <f>D47-F47</f>
        <v>1.5</v>
      </c>
      <c r="I47" s="13"/>
      <c r="J47" s="18">
        <f>B47*H47</f>
        <v>21</v>
      </c>
    </row>
  </sheetData>
  <sortState ref="A7:J43">
    <sortCondition ref="A7:A43"/>
  </sortState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workbookViewId="0">
      <selection activeCell="B42" sqref="B42"/>
    </sheetView>
  </sheetViews>
  <sheetFormatPr defaultRowHeight="12.75" x14ac:dyDescent="0.2"/>
  <cols>
    <col min="1" max="1" width="14.140625" customWidth="1"/>
    <col min="2" max="7" width="11.7109375" customWidth="1"/>
  </cols>
  <sheetData>
    <row r="1" spans="1:13" x14ac:dyDescent="0.2">
      <c r="A1" s="50" t="s">
        <v>114</v>
      </c>
      <c r="B1" s="50"/>
      <c r="C1" s="50"/>
      <c r="D1" s="50"/>
      <c r="E1" s="50"/>
      <c r="F1" s="50"/>
      <c r="G1" s="50"/>
      <c r="H1" s="50"/>
      <c r="I1" s="51" t="s">
        <v>100</v>
      </c>
      <c r="J1" s="51" t="s">
        <v>328</v>
      </c>
      <c r="K1" s="51" t="s">
        <v>329</v>
      </c>
      <c r="L1" s="51" t="s">
        <v>340</v>
      </c>
      <c r="M1" s="51" t="s">
        <v>687</v>
      </c>
    </row>
    <row r="2" spans="1:13" x14ac:dyDescent="0.2">
      <c r="A2" s="50"/>
      <c r="B2" s="50"/>
      <c r="C2" s="50"/>
      <c r="D2" s="50"/>
      <c r="E2" s="50"/>
      <c r="F2" s="50"/>
      <c r="G2" s="50"/>
      <c r="H2" s="50"/>
      <c r="I2" s="51"/>
      <c r="J2" s="84" t="s">
        <v>688</v>
      </c>
      <c r="K2" s="84" t="s">
        <v>689</v>
      </c>
      <c r="L2" s="84" t="s">
        <v>690</v>
      </c>
      <c r="M2" s="84"/>
    </row>
    <row r="3" spans="1:13" x14ac:dyDescent="0.2">
      <c r="A3" s="52" t="s">
        <v>0</v>
      </c>
      <c r="B3" s="58"/>
      <c r="C3" s="54"/>
      <c r="D3" s="57"/>
      <c r="E3" s="54"/>
      <c r="F3" s="52"/>
      <c r="G3" s="52"/>
      <c r="H3" s="52"/>
      <c r="I3" s="53">
        <f>COUNTA(B3:H3)</f>
        <v>0</v>
      </c>
      <c r="J3" s="53">
        <v>0</v>
      </c>
      <c r="K3" s="53">
        <v>0</v>
      </c>
      <c r="L3" s="53">
        <v>0</v>
      </c>
      <c r="M3" s="53">
        <v>0</v>
      </c>
    </row>
    <row r="4" spans="1:13" x14ac:dyDescent="0.2">
      <c r="A4" s="52" t="s">
        <v>31</v>
      </c>
      <c r="B4" s="57" t="s">
        <v>1007</v>
      </c>
      <c r="C4" s="57" t="s">
        <v>1282</v>
      </c>
      <c r="D4" s="54"/>
      <c r="E4" s="57"/>
      <c r="F4" s="52"/>
      <c r="G4" s="52"/>
      <c r="H4" s="52"/>
      <c r="I4" s="53">
        <f t="shared" ref="I4:I44" si="0">COUNTA(B4:H4)</f>
        <v>2</v>
      </c>
      <c r="J4" s="53">
        <v>1</v>
      </c>
      <c r="K4" s="53">
        <v>0</v>
      </c>
      <c r="L4" s="53">
        <v>0</v>
      </c>
      <c r="M4" s="53">
        <v>0</v>
      </c>
    </row>
    <row r="5" spans="1:13" x14ac:dyDescent="0.2">
      <c r="A5" s="52" t="s">
        <v>180</v>
      </c>
      <c r="B5" s="57" t="s">
        <v>1069</v>
      </c>
      <c r="C5" s="54"/>
      <c r="D5" s="52"/>
      <c r="E5" s="52"/>
      <c r="F5" s="52"/>
      <c r="G5" s="52"/>
      <c r="H5" s="52"/>
      <c r="I5" s="53">
        <f t="shared" si="0"/>
        <v>1</v>
      </c>
      <c r="J5" s="53">
        <v>0</v>
      </c>
      <c r="K5" s="53">
        <v>0</v>
      </c>
      <c r="L5" s="53">
        <v>0</v>
      </c>
      <c r="M5" s="53">
        <v>0</v>
      </c>
    </row>
    <row r="6" spans="1:13" x14ac:dyDescent="0.2">
      <c r="A6" s="52" t="s">
        <v>181</v>
      </c>
      <c r="B6" s="57"/>
      <c r="C6" s="54"/>
      <c r="D6" s="52"/>
      <c r="E6" s="52"/>
      <c r="F6" s="52"/>
      <c r="G6" s="52"/>
      <c r="H6" s="52"/>
      <c r="I6" s="53">
        <f t="shared" si="0"/>
        <v>0</v>
      </c>
      <c r="J6" s="53">
        <v>0</v>
      </c>
      <c r="K6" s="53">
        <v>0</v>
      </c>
      <c r="L6" s="53">
        <v>0</v>
      </c>
      <c r="M6" s="53">
        <v>0</v>
      </c>
    </row>
    <row r="7" spans="1:13" x14ac:dyDescent="0.2">
      <c r="A7" s="52" t="s">
        <v>35</v>
      </c>
      <c r="B7" s="57"/>
      <c r="C7" s="52"/>
      <c r="D7" s="52"/>
      <c r="E7" s="52"/>
      <c r="F7" s="52"/>
      <c r="G7" s="52"/>
      <c r="H7" s="52"/>
      <c r="I7" s="53">
        <f t="shared" si="0"/>
        <v>0</v>
      </c>
      <c r="J7" s="53">
        <v>0</v>
      </c>
      <c r="K7" s="53">
        <v>0</v>
      </c>
      <c r="L7" s="53">
        <v>0</v>
      </c>
      <c r="M7" s="53">
        <v>0</v>
      </c>
    </row>
    <row r="8" spans="1:13" x14ac:dyDescent="0.2">
      <c r="A8" s="52" t="s">
        <v>226</v>
      </c>
      <c r="B8" s="52"/>
      <c r="C8" s="52"/>
      <c r="D8" s="52"/>
      <c r="E8" s="52"/>
      <c r="F8" s="52"/>
      <c r="G8" s="52"/>
      <c r="H8" s="52"/>
      <c r="I8" s="53">
        <f t="shared" si="0"/>
        <v>0</v>
      </c>
      <c r="J8" s="53">
        <v>0</v>
      </c>
      <c r="K8" s="53">
        <v>0</v>
      </c>
      <c r="L8" s="53">
        <v>0</v>
      </c>
      <c r="M8" s="53">
        <v>0</v>
      </c>
    </row>
    <row r="9" spans="1:13" x14ac:dyDescent="0.2">
      <c r="A9" s="52" t="s">
        <v>301</v>
      </c>
      <c r="B9" s="54"/>
      <c r="C9" s="54"/>
      <c r="D9" s="52"/>
      <c r="E9" s="52"/>
      <c r="F9" s="52"/>
      <c r="G9" s="52"/>
      <c r="H9" s="52"/>
      <c r="I9" s="53">
        <f t="shared" si="0"/>
        <v>0</v>
      </c>
      <c r="J9" s="53">
        <v>0</v>
      </c>
      <c r="K9" s="53">
        <v>0</v>
      </c>
      <c r="L9" s="53">
        <v>0</v>
      </c>
      <c r="M9" s="53">
        <v>0</v>
      </c>
    </row>
    <row r="10" spans="1:13" x14ac:dyDescent="0.2">
      <c r="A10" s="52" t="s">
        <v>402</v>
      </c>
      <c r="B10" s="54" t="s">
        <v>1143</v>
      </c>
      <c r="C10" s="54" t="s">
        <v>1191</v>
      </c>
      <c r="D10" s="52"/>
      <c r="E10" s="52"/>
      <c r="F10" s="52"/>
      <c r="G10" s="52"/>
      <c r="H10" s="52"/>
      <c r="I10" s="53">
        <f t="shared" ref="I10" si="1">COUNTA(B10:H10)</f>
        <v>2</v>
      </c>
      <c r="J10" s="53">
        <v>0</v>
      </c>
      <c r="K10" s="53">
        <v>0</v>
      </c>
      <c r="L10" s="53">
        <v>0</v>
      </c>
      <c r="M10" s="53">
        <v>0</v>
      </c>
    </row>
    <row r="11" spans="1:13" x14ac:dyDescent="0.2">
      <c r="A11" s="52" t="s">
        <v>182</v>
      </c>
      <c r="B11" s="54"/>
      <c r="C11" s="57"/>
      <c r="D11" s="54"/>
      <c r="E11" s="54"/>
      <c r="F11" s="52"/>
      <c r="G11" s="52"/>
      <c r="H11" s="52"/>
      <c r="I11" s="53">
        <f t="shared" si="0"/>
        <v>0</v>
      </c>
      <c r="J11" s="53">
        <v>0</v>
      </c>
      <c r="K11" s="53">
        <v>0</v>
      </c>
      <c r="L11" s="53">
        <v>0</v>
      </c>
      <c r="M11" s="53">
        <v>0</v>
      </c>
    </row>
    <row r="12" spans="1:13" x14ac:dyDescent="0.2">
      <c r="A12" s="52" t="s">
        <v>227</v>
      </c>
      <c r="B12" s="54"/>
      <c r="C12" s="52"/>
      <c r="D12" s="52"/>
      <c r="E12" s="52"/>
      <c r="F12" s="52"/>
      <c r="G12" s="52"/>
      <c r="H12" s="52"/>
      <c r="I12" s="53">
        <f t="shared" si="0"/>
        <v>0</v>
      </c>
      <c r="J12" s="53">
        <v>0</v>
      </c>
      <c r="K12" s="53">
        <v>0</v>
      </c>
      <c r="L12" s="53">
        <v>0</v>
      </c>
      <c r="M12" s="53">
        <v>0</v>
      </c>
    </row>
    <row r="13" spans="1:13" x14ac:dyDescent="0.2">
      <c r="A13" s="52" t="s">
        <v>38</v>
      </c>
      <c r="B13" s="57" t="s">
        <v>847</v>
      </c>
      <c r="C13" s="57" t="s">
        <v>909</v>
      </c>
      <c r="D13" s="54" t="s">
        <v>1148</v>
      </c>
      <c r="E13" s="57" t="s">
        <v>1176</v>
      </c>
      <c r="F13" s="54"/>
      <c r="G13" s="52"/>
      <c r="H13" s="52"/>
      <c r="I13" s="53">
        <f t="shared" si="0"/>
        <v>4</v>
      </c>
      <c r="J13" s="53">
        <v>3</v>
      </c>
      <c r="K13" s="53">
        <v>0</v>
      </c>
      <c r="L13" s="53">
        <v>0</v>
      </c>
      <c r="M13" s="53">
        <v>0</v>
      </c>
    </row>
    <row r="14" spans="1:13" x14ac:dyDescent="0.2">
      <c r="A14" s="52" t="s">
        <v>467</v>
      </c>
      <c r="B14" s="57" t="s">
        <v>902</v>
      </c>
      <c r="C14" s="57" t="s">
        <v>1032</v>
      </c>
      <c r="D14" s="54" t="s">
        <v>1128</v>
      </c>
      <c r="E14" s="57"/>
      <c r="F14" s="54"/>
      <c r="G14" s="52"/>
      <c r="H14" s="52"/>
      <c r="I14" s="53">
        <f t="shared" si="0"/>
        <v>3</v>
      </c>
      <c r="J14" s="53">
        <v>1</v>
      </c>
      <c r="K14" s="53">
        <v>0</v>
      </c>
      <c r="L14" s="53">
        <v>0</v>
      </c>
      <c r="M14" s="53">
        <v>0</v>
      </c>
    </row>
    <row r="15" spans="1:13" x14ac:dyDescent="0.2">
      <c r="A15" s="52" t="s">
        <v>41</v>
      </c>
      <c r="B15" s="58" t="s">
        <v>906</v>
      </c>
      <c r="C15" s="57" t="s">
        <v>1170</v>
      </c>
      <c r="D15" s="54" t="s">
        <v>1332</v>
      </c>
      <c r="E15" s="52"/>
      <c r="F15" s="52"/>
      <c r="G15" s="52"/>
      <c r="H15" s="52"/>
      <c r="I15" s="53">
        <f t="shared" si="0"/>
        <v>3</v>
      </c>
      <c r="J15" s="53">
        <v>0</v>
      </c>
      <c r="K15" s="53">
        <v>1</v>
      </c>
      <c r="L15" s="53">
        <v>0</v>
      </c>
      <c r="M15" s="53">
        <v>0</v>
      </c>
    </row>
    <row r="16" spans="1:13" x14ac:dyDescent="0.2">
      <c r="A16" s="52" t="s">
        <v>43</v>
      </c>
      <c r="B16" s="54"/>
      <c r="C16" s="54"/>
      <c r="D16" s="54"/>
      <c r="E16" s="52"/>
      <c r="F16" s="52"/>
      <c r="G16" s="52"/>
      <c r="H16" s="52"/>
      <c r="I16" s="53">
        <f t="shared" si="0"/>
        <v>0</v>
      </c>
      <c r="J16" s="53">
        <v>0</v>
      </c>
      <c r="K16" s="53">
        <v>0</v>
      </c>
      <c r="L16" s="53">
        <v>0</v>
      </c>
      <c r="M16" s="53">
        <v>0</v>
      </c>
    </row>
    <row r="17" spans="1:13" x14ac:dyDescent="0.2">
      <c r="A17" s="52" t="s">
        <v>46</v>
      </c>
      <c r="B17" s="54"/>
      <c r="C17" s="54"/>
      <c r="D17" s="54"/>
      <c r="E17" s="52"/>
      <c r="F17" s="52"/>
      <c r="G17" s="52"/>
      <c r="H17" s="52"/>
      <c r="I17" s="53">
        <f t="shared" si="0"/>
        <v>0</v>
      </c>
      <c r="J17" s="53">
        <v>0</v>
      </c>
      <c r="K17" s="53">
        <v>0</v>
      </c>
      <c r="L17" s="53">
        <v>0</v>
      </c>
      <c r="M17" s="53">
        <v>0</v>
      </c>
    </row>
    <row r="18" spans="1:13" x14ac:dyDescent="0.2">
      <c r="A18" s="76" t="s">
        <v>970</v>
      </c>
      <c r="B18" s="57" t="s">
        <v>973</v>
      </c>
      <c r="C18" s="57" t="s">
        <v>1056</v>
      </c>
      <c r="D18" s="57" t="s">
        <v>1043</v>
      </c>
      <c r="E18" s="57" t="s">
        <v>1069</v>
      </c>
      <c r="F18" s="57" t="s">
        <v>1249</v>
      </c>
      <c r="G18" s="52"/>
      <c r="H18" s="52"/>
      <c r="I18" s="53">
        <f t="shared" ref="I18" si="2">COUNTA(B18:H18)</f>
        <v>5</v>
      </c>
      <c r="J18" s="53">
        <v>2</v>
      </c>
      <c r="K18" s="53">
        <v>0</v>
      </c>
      <c r="L18" s="53">
        <v>0</v>
      </c>
      <c r="M18" s="53">
        <v>0</v>
      </c>
    </row>
    <row r="19" spans="1:13" x14ac:dyDescent="0.2">
      <c r="A19" s="52" t="s">
        <v>50</v>
      </c>
      <c r="B19" s="54"/>
      <c r="C19" s="52"/>
      <c r="D19" s="52"/>
      <c r="E19" s="52"/>
      <c r="F19" s="52"/>
      <c r="G19" s="52"/>
      <c r="H19" s="52"/>
      <c r="I19" s="53">
        <f t="shared" si="0"/>
        <v>0</v>
      </c>
      <c r="J19" s="53">
        <v>0</v>
      </c>
      <c r="K19" s="53">
        <v>0</v>
      </c>
      <c r="L19" s="53">
        <v>0</v>
      </c>
      <c r="M19" s="53">
        <v>0</v>
      </c>
    </row>
    <row r="20" spans="1:13" x14ac:dyDescent="0.2">
      <c r="A20" s="52" t="s">
        <v>52</v>
      </c>
      <c r="B20" s="54"/>
      <c r="C20" s="54"/>
      <c r="D20" s="54"/>
      <c r="E20" s="54"/>
      <c r="F20" s="52"/>
      <c r="G20" s="52"/>
      <c r="H20" s="52"/>
      <c r="I20" s="53">
        <f t="shared" si="0"/>
        <v>0</v>
      </c>
      <c r="J20" s="53">
        <v>0</v>
      </c>
      <c r="K20" s="53">
        <v>0</v>
      </c>
      <c r="L20" s="53">
        <v>0</v>
      </c>
      <c r="M20" s="53">
        <v>0</v>
      </c>
    </row>
    <row r="21" spans="1:13" x14ac:dyDescent="0.2">
      <c r="A21" s="52" t="s">
        <v>56</v>
      </c>
      <c r="B21" s="72" t="s">
        <v>820</v>
      </c>
      <c r="C21" s="54" t="s">
        <v>909</v>
      </c>
      <c r="D21" s="54"/>
      <c r="E21" s="52"/>
      <c r="F21" s="52"/>
      <c r="G21" s="52"/>
      <c r="H21" s="52"/>
      <c r="I21" s="53">
        <f t="shared" si="0"/>
        <v>2</v>
      </c>
      <c r="J21" s="53">
        <v>1</v>
      </c>
      <c r="K21" s="53">
        <v>0</v>
      </c>
      <c r="L21" s="53">
        <v>0</v>
      </c>
      <c r="M21" s="53">
        <v>0</v>
      </c>
    </row>
    <row r="22" spans="1:13" x14ac:dyDescent="0.2">
      <c r="A22" s="76" t="s">
        <v>663</v>
      </c>
      <c r="B22" s="72"/>
      <c r="C22" s="54"/>
      <c r="D22" s="54"/>
      <c r="E22" s="52"/>
      <c r="F22" s="52"/>
      <c r="G22" s="52"/>
      <c r="H22" s="52"/>
      <c r="I22" s="53">
        <f t="shared" si="0"/>
        <v>0</v>
      </c>
      <c r="J22" s="53">
        <v>0</v>
      </c>
      <c r="K22" s="53">
        <v>0</v>
      </c>
      <c r="L22" s="53">
        <v>0</v>
      </c>
      <c r="M22" s="53">
        <v>0</v>
      </c>
    </row>
    <row r="23" spans="1:13" x14ac:dyDescent="0.2">
      <c r="A23" s="52" t="s">
        <v>64</v>
      </c>
      <c r="B23" s="57"/>
      <c r="C23" s="57"/>
      <c r="D23" s="52"/>
      <c r="E23" s="52"/>
      <c r="F23" s="52"/>
      <c r="G23" s="52"/>
      <c r="H23" s="52"/>
      <c r="I23" s="53">
        <f t="shared" si="0"/>
        <v>0</v>
      </c>
      <c r="J23" s="53">
        <v>0</v>
      </c>
      <c r="K23" s="53">
        <v>0</v>
      </c>
      <c r="L23" s="53">
        <v>0</v>
      </c>
      <c r="M23" s="53">
        <v>0</v>
      </c>
    </row>
    <row r="24" spans="1:13" x14ac:dyDescent="0.2">
      <c r="A24" s="52" t="s">
        <v>191</v>
      </c>
      <c r="B24" s="57" t="s">
        <v>824</v>
      </c>
      <c r="C24" s="57"/>
      <c r="D24" s="57"/>
      <c r="E24" s="52"/>
      <c r="F24" s="52"/>
      <c r="G24" s="52"/>
      <c r="H24" s="52"/>
      <c r="I24" s="53">
        <f t="shared" si="0"/>
        <v>1</v>
      </c>
      <c r="J24" s="53">
        <v>0</v>
      </c>
      <c r="K24" s="53">
        <v>0</v>
      </c>
      <c r="L24" s="53">
        <v>0</v>
      </c>
      <c r="M24" s="53">
        <v>0</v>
      </c>
    </row>
    <row r="25" spans="1:13" x14ac:dyDescent="0.2">
      <c r="A25" s="52" t="s">
        <v>66</v>
      </c>
      <c r="B25" s="54"/>
      <c r="C25" s="54"/>
      <c r="D25" s="52"/>
      <c r="E25" s="52"/>
      <c r="F25" s="52"/>
      <c r="G25" s="52"/>
      <c r="H25" s="52"/>
      <c r="I25" s="53">
        <f t="shared" si="0"/>
        <v>0</v>
      </c>
      <c r="J25" s="53">
        <v>0</v>
      </c>
      <c r="K25" s="53">
        <v>0</v>
      </c>
      <c r="L25" s="53">
        <v>0</v>
      </c>
      <c r="M25" s="53">
        <v>0</v>
      </c>
    </row>
    <row r="26" spans="1:13" x14ac:dyDescent="0.2">
      <c r="A26" s="52" t="s">
        <v>67</v>
      </c>
      <c r="B26" s="54"/>
      <c r="C26" s="54"/>
      <c r="D26" s="54"/>
      <c r="E26" s="52"/>
      <c r="F26" s="52"/>
      <c r="G26" s="52"/>
      <c r="H26" s="52"/>
      <c r="I26" s="53">
        <f t="shared" si="0"/>
        <v>0</v>
      </c>
      <c r="J26" s="53">
        <v>0</v>
      </c>
      <c r="K26" s="53">
        <v>0</v>
      </c>
      <c r="L26" s="53">
        <v>0</v>
      </c>
      <c r="M26" s="53">
        <v>0</v>
      </c>
    </row>
    <row r="27" spans="1:13" x14ac:dyDescent="0.2">
      <c r="A27" s="52" t="s">
        <v>68</v>
      </c>
      <c r="B27" s="57" t="s">
        <v>1069</v>
      </c>
      <c r="C27" s="54" t="s">
        <v>1215</v>
      </c>
      <c r="D27" s="57"/>
      <c r="E27" s="54"/>
      <c r="F27" s="54"/>
      <c r="G27" s="52"/>
      <c r="H27" s="52"/>
      <c r="I27" s="53">
        <f t="shared" si="0"/>
        <v>2</v>
      </c>
      <c r="J27" s="53">
        <v>1</v>
      </c>
      <c r="K27" s="53">
        <v>0</v>
      </c>
      <c r="L27" s="53">
        <v>0</v>
      </c>
      <c r="M27" s="53">
        <v>0</v>
      </c>
    </row>
    <row r="28" spans="1:13" x14ac:dyDescent="0.2">
      <c r="A28" s="52" t="s">
        <v>70</v>
      </c>
      <c r="B28" s="54"/>
      <c r="C28" s="54"/>
      <c r="D28" s="52"/>
      <c r="E28" s="52"/>
      <c r="F28" s="52"/>
      <c r="G28" s="52"/>
      <c r="H28" s="52"/>
      <c r="I28" s="53">
        <f t="shared" si="0"/>
        <v>0</v>
      </c>
      <c r="J28" s="53">
        <v>0</v>
      </c>
      <c r="K28" s="53">
        <v>0</v>
      </c>
      <c r="L28" s="53">
        <v>0</v>
      </c>
      <c r="M28" s="53">
        <v>0</v>
      </c>
    </row>
    <row r="29" spans="1:13" x14ac:dyDescent="0.2">
      <c r="A29" s="52" t="s">
        <v>183</v>
      </c>
      <c r="B29" s="57" t="s">
        <v>1195</v>
      </c>
      <c r="C29" s="54" t="s">
        <v>1282</v>
      </c>
      <c r="D29" s="72" t="s">
        <v>1288</v>
      </c>
      <c r="E29" s="54" t="s">
        <v>1376</v>
      </c>
      <c r="F29" s="52"/>
      <c r="G29" s="52"/>
      <c r="H29" s="52"/>
      <c r="I29" s="53">
        <f t="shared" si="0"/>
        <v>4</v>
      </c>
      <c r="J29" s="53">
        <v>0</v>
      </c>
      <c r="K29" s="53">
        <v>0</v>
      </c>
      <c r="L29" s="53">
        <v>0</v>
      </c>
      <c r="M29" s="53">
        <v>0</v>
      </c>
    </row>
    <row r="30" spans="1:13" x14ac:dyDescent="0.2">
      <c r="A30" s="52" t="s">
        <v>71</v>
      </c>
      <c r="B30" s="54" t="s">
        <v>1118</v>
      </c>
      <c r="C30" s="52"/>
      <c r="D30" s="52"/>
      <c r="E30" s="52"/>
      <c r="F30" s="52"/>
      <c r="G30" s="52"/>
      <c r="H30" s="52"/>
      <c r="I30" s="53">
        <f t="shared" si="0"/>
        <v>1</v>
      </c>
      <c r="J30" s="53">
        <v>0</v>
      </c>
      <c r="K30" s="53">
        <v>0</v>
      </c>
      <c r="L30" s="53">
        <v>0</v>
      </c>
      <c r="M30" s="53">
        <v>0</v>
      </c>
    </row>
    <row r="31" spans="1:13" x14ac:dyDescent="0.2">
      <c r="A31" s="52" t="s">
        <v>75</v>
      </c>
      <c r="B31" s="57" t="s">
        <v>1265</v>
      </c>
      <c r="C31" s="57"/>
      <c r="D31" s="52"/>
      <c r="E31" s="52"/>
      <c r="F31" s="52"/>
      <c r="G31" s="52"/>
      <c r="H31" s="52"/>
      <c r="I31" s="53">
        <f t="shared" si="0"/>
        <v>1</v>
      </c>
      <c r="J31" s="53">
        <v>0</v>
      </c>
      <c r="K31" s="53">
        <v>0</v>
      </c>
      <c r="L31" s="53">
        <v>0</v>
      </c>
      <c r="M31" s="53">
        <v>0</v>
      </c>
    </row>
    <row r="32" spans="1:13" x14ac:dyDescent="0.2">
      <c r="A32" s="52" t="s">
        <v>77</v>
      </c>
      <c r="B32" s="72"/>
      <c r="C32" s="52"/>
      <c r="D32" s="52"/>
      <c r="E32" s="52"/>
      <c r="F32" s="52"/>
      <c r="G32" s="52"/>
      <c r="H32" s="52"/>
      <c r="I32" s="53">
        <f t="shared" si="0"/>
        <v>0</v>
      </c>
      <c r="J32" s="53">
        <v>0</v>
      </c>
      <c r="K32" s="53">
        <v>0</v>
      </c>
      <c r="L32" s="53">
        <v>0</v>
      </c>
      <c r="M32" s="53">
        <v>0</v>
      </c>
    </row>
    <row r="33" spans="1:13" x14ac:dyDescent="0.2">
      <c r="A33" s="52" t="s">
        <v>354</v>
      </c>
      <c r="B33" s="57" t="s">
        <v>853</v>
      </c>
      <c r="C33" s="54" t="s">
        <v>1212</v>
      </c>
      <c r="D33" s="54"/>
      <c r="E33" s="52"/>
      <c r="F33" s="52"/>
      <c r="G33" s="52"/>
      <c r="H33" s="52"/>
      <c r="I33" s="53">
        <f t="shared" ref="I33" si="3">COUNTA(B33:H33)</f>
        <v>2</v>
      </c>
      <c r="J33" s="53">
        <v>0</v>
      </c>
      <c r="K33" s="53">
        <v>0</v>
      </c>
      <c r="L33" s="53">
        <v>0</v>
      </c>
      <c r="M33" s="53">
        <v>0</v>
      </c>
    </row>
    <row r="34" spans="1:13" x14ac:dyDescent="0.2">
      <c r="A34" s="52" t="s">
        <v>203</v>
      </c>
      <c r="B34" s="52"/>
      <c r="C34" s="52"/>
      <c r="D34" s="52"/>
      <c r="E34" s="52"/>
      <c r="F34" s="52"/>
      <c r="G34" s="52"/>
      <c r="H34" s="52"/>
      <c r="I34" s="53">
        <f t="shared" si="0"/>
        <v>0</v>
      </c>
      <c r="J34" s="53">
        <v>0</v>
      </c>
      <c r="K34" s="53">
        <v>0</v>
      </c>
      <c r="L34" s="53">
        <v>0</v>
      </c>
      <c r="M34" s="53">
        <v>0</v>
      </c>
    </row>
    <row r="35" spans="1:13" x14ac:dyDescent="0.2">
      <c r="A35" s="52" t="s">
        <v>78</v>
      </c>
      <c r="B35" s="57" t="s">
        <v>1249</v>
      </c>
      <c r="C35" s="57"/>
      <c r="D35" s="54"/>
      <c r="E35" s="54"/>
      <c r="F35" s="57"/>
      <c r="G35" s="52"/>
      <c r="H35" s="52"/>
      <c r="I35" s="53">
        <f t="shared" si="0"/>
        <v>1</v>
      </c>
      <c r="J35" s="53">
        <v>0</v>
      </c>
      <c r="K35" s="53">
        <v>0</v>
      </c>
      <c r="L35" s="53">
        <v>0</v>
      </c>
      <c r="M35" s="53">
        <v>0</v>
      </c>
    </row>
    <row r="36" spans="1:13" x14ac:dyDescent="0.2">
      <c r="A36" s="52" t="s">
        <v>133</v>
      </c>
      <c r="B36" s="54"/>
      <c r="C36" s="54"/>
      <c r="D36" s="54"/>
      <c r="E36" s="52"/>
      <c r="F36" s="52"/>
      <c r="G36" s="52"/>
      <c r="H36" s="52"/>
      <c r="I36" s="53">
        <f t="shared" si="0"/>
        <v>0</v>
      </c>
      <c r="J36" s="53">
        <v>0</v>
      </c>
      <c r="K36" s="53">
        <v>0</v>
      </c>
      <c r="L36" s="53">
        <v>0</v>
      </c>
      <c r="M36" s="53">
        <v>0</v>
      </c>
    </row>
    <row r="37" spans="1:13" x14ac:dyDescent="0.2">
      <c r="A37" s="52" t="s">
        <v>81</v>
      </c>
      <c r="B37" s="54" t="s">
        <v>823</v>
      </c>
      <c r="C37" s="54"/>
      <c r="D37" s="54"/>
      <c r="E37" s="58"/>
      <c r="F37" s="57"/>
      <c r="G37" s="52"/>
      <c r="H37" s="52"/>
      <c r="I37" s="53">
        <f t="shared" si="0"/>
        <v>1</v>
      </c>
      <c r="J37" s="53">
        <v>0</v>
      </c>
      <c r="K37" s="53">
        <v>0</v>
      </c>
      <c r="L37" s="53">
        <v>0</v>
      </c>
      <c r="M37" s="53">
        <v>0</v>
      </c>
    </row>
    <row r="38" spans="1:13" x14ac:dyDescent="0.2">
      <c r="A38" s="52" t="s">
        <v>126</v>
      </c>
      <c r="B38" s="57" t="s">
        <v>858</v>
      </c>
      <c r="C38" s="54"/>
      <c r="D38" s="52"/>
      <c r="E38" s="52"/>
      <c r="F38" s="52"/>
      <c r="G38" s="52"/>
      <c r="H38" s="52"/>
      <c r="I38" s="53">
        <f t="shared" si="0"/>
        <v>1</v>
      </c>
      <c r="J38" s="53">
        <v>0</v>
      </c>
      <c r="K38" s="53">
        <v>0</v>
      </c>
      <c r="L38" s="53">
        <v>0</v>
      </c>
      <c r="M38" s="53">
        <v>0</v>
      </c>
    </row>
    <row r="39" spans="1:13" x14ac:dyDescent="0.2">
      <c r="A39" s="52" t="s">
        <v>563</v>
      </c>
      <c r="B39" s="54" t="s">
        <v>781</v>
      </c>
      <c r="C39" s="57" t="s">
        <v>853</v>
      </c>
      <c r="D39" s="52"/>
      <c r="E39" s="52"/>
      <c r="F39" s="52"/>
      <c r="G39" s="52"/>
      <c r="H39" s="52"/>
      <c r="I39" s="53">
        <f t="shared" ref="I39" si="4">COUNTA(B39:H39)</f>
        <v>2</v>
      </c>
      <c r="J39" s="53">
        <v>0</v>
      </c>
      <c r="K39" s="53">
        <v>0</v>
      </c>
      <c r="L39" s="53">
        <v>0</v>
      </c>
      <c r="M39" s="53">
        <v>0</v>
      </c>
    </row>
    <row r="40" spans="1:13" x14ac:dyDescent="0.2">
      <c r="A40" s="52" t="s">
        <v>84</v>
      </c>
      <c r="B40" s="57" t="s">
        <v>756</v>
      </c>
      <c r="C40" s="54" t="s">
        <v>1212</v>
      </c>
      <c r="D40" s="54"/>
      <c r="E40" s="54"/>
      <c r="F40" s="54"/>
      <c r="G40" s="54"/>
      <c r="H40" s="52"/>
      <c r="I40" s="53">
        <f t="shared" si="0"/>
        <v>2</v>
      </c>
      <c r="J40" s="53">
        <v>0</v>
      </c>
      <c r="K40" s="53">
        <v>0</v>
      </c>
      <c r="L40" s="53">
        <v>0</v>
      </c>
      <c r="M40" s="53">
        <v>0</v>
      </c>
    </row>
    <row r="41" spans="1:13" x14ac:dyDescent="0.2">
      <c r="A41" s="52" t="s">
        <v>86</v>
      </c>
      <c r="B41" s="57" t="s">
        <v>1392</v>
      </c>
      <c r="C41" s="57"/>
      <c r="D41" s="57"/>
      <c r="E41" s="54"/>
      <c r="F41" s="52"/>
      <c r="G41" s="52"/>
      <c r="H41" s="52"/>
      <c r="I41" s="53">
        <f t="shared" si="0"/>
        <v>1</v>
      </c>
      <c r="J41" s="53">
        <v>0</v>
      </c>
      <c r="K41" s="53">
        <v>0</v>
      </c>
      <c r="L41" s="53">
        <v>0</v>
      </c>
      <c r="M41" s="53">
        <v>0</v>
      </c>
    </row>
    <row r="42" spans="1:13" x14ac:dyDescent="0.2">
      <c r="A42" s="52" t="s">
        <v>310</v>
      </c>
      <c r="B42" s="54"/>
      <c r="C42" s="52"/>
      <c r="D42" s="52"/>
      <c r="E42" s="52"/>
      <c r="F42" s="52"/>
      <c r="G42" s="52"/>
      <c r="H42" s="52"/>
      <c r="I42" s="53">
        <f t="shared" si="0"/>
        <v>0</v>
      </c>
      <c r="J42" s="53">
        <v>0</v>
      </c>
      <c r="K42" s="53">
        <v>0</v>
      </c>
      <c r="L42" s="53">
        <v>0</v>
      </c>
      <c r="M42" s="53">
        <v>0</v>
      </c>
    </row>
    <row r="43" spans="1:13" x14ac:dyDescent="0.2">
      <c r="A43" s="52" t="s">
        <v>121</v>
      </c>
      <c r="B43" s="57"/>
      <c r="C43" s="54"/>
      <c r="D43" s="52"/>
      <c r="E43" s="52"/>
      <c r="F43" s="52"/>
      <c r="G43" s="52"/>
      <c r="H43" s="52"/>
      <c r="I43" s="53">
        <f t="shared" si="0"/>
        <v>0</v>
      </c>
      <c r="J43" s="53">
        <v>0</v>
      </c>
      <c r="K43" s="53">
        <v>0</v>
      </c>
      <c r="L43" s="53">
        <v>0</v>
      </c>
      <c r="M43" s="53">
        <v>0</v>
      </c>
    </row>
    <row r="44" spans="1:13" x14ac:dyDescent="0.2">
      <c r="A44" s="52" t="s">
        <v>90</v>
      </c>
      <c r="B44" s="54"/>
      <c r="C44" s="52"/>
      <c r="D44" s="52"/>
      <c r="E44" s="52"/>
      <c r="F44" s="52"/>
      <c r="G44" s="52"/>
      <c r="H44" s="52"/>
      <c r="I44" s="53">
        <f t="shared" si="0"/>
        <v>0</v>
      </c>
      <c r="J44" s="53">
        <v>0</v>
      </c>
      <c r="K44" s="53">
        <v>0</v>
      </c>
      <c r="L44" s="53">
        <v>0</v>
      </c>
      <c r="M44" s="53">
        <v>0</v>
      </c>
    </row>
    <row r="45" spans="1:13" x14ac:dyDescent="0.2">
      <c r="A45" s="52" t="s">
        <v>438</v>
      </c>
      <c r="B45" s="57" t="s">
        <v>880</v>
      </c>
      <c r="C45" s="54" t="s">
        <v>1243</v>
      </c>
      <c r="D45" s="52"/>
      <c r="E45" s="52"/>
      <c r="F45" s="52"/>
      <c r="G45" s="52"/>
      <c r="H45" s="52"/>
      <c r="I45" s="53">
        <f t="shared" ref="I45" si="5">COUNTA(B45:H45)</f>
        <v>2</v>
      </c>
      <c r="J45" s="53">
        <v>1</v>
      </c>
      <c r="K45" s="53">
        <v>0</v>
      </c>
      <c r="L45" s="53">
        <v>0</v>
      </c>
      <c r="M45" s="53">
        <v>0</v>
      </c>
    </row>
    <row r="46" spans="1:13" x14ac:dyDescent="0.2">
      <c r="A46" s="52"/>
      <c r="B46" s="52"/>
      <c r="C46" s="52"/>
      <c r="D46" s="52"/>
      <c r="E46" s="52"/>
      <c r="F46" s="52"/>
      <c r="G46" s="52"/>
      <c r="H46" s="52"/>
      <c r="I46" s="53"/>
      <c r="J46" s="53"/>
      <c r="K46" s="53"/>
      <c r="L46" s="53"/>
      <c r="M46" s="53"/>
    </row>
    <row r="47" spans="1:13" x14ac:dyDescent="0.2">
      <c r="A47" s="52"/>
      <c r="B47" s="52"/>
      <c r="C47" s="52"/>
      <c r="D47" s="52"/>
      <c r="E47" s="52"/>
      <c r="F47" s="52"/>
      <c r="G47" s="52"/>
      <c r="H47" s="52"/>
      <c r="I47" s="53">
        <f>SUM(I3:I45)</f>
        <v>43</v>
      </c>
      <c r="J47" s="53">
        <f>SUM(J3:J45)</f>
        <v>10</v>
      </c>
      <c r="K47" s="53">
        <f>SUM(K3:K45)</f>
        <v>1</v>
      </c>
      <c r="L47" s="53">
        <f>SUM(L3:L45)</f>
        <v>0</v>
      </c>
      <c r="M47" s="53">
        <f>SUM(M3:M45)</f>
        <v>0</v>
      </c>
    </row>
  </sheetData>
  <pageMargins left="0.7" right="0.7" top="0.75" bottom="0.75" header="0.3" footer="0.3"/>
  <pageSetup scale="99" orientation="landscape" r:id="rId1"/>
  <headerFooter>
    <oddHeader>&amp;CJohnny Report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DGA Book</vt:lpstr>
      <vt:lpstr>DGA List</vt:lpstr>
      <vt:lpstr>DGA Events</vt:lpstr>
      <vt:lpstr>Matchups</vt:lpstr>
      <vt:lpstr>Missing Matchups</vt:lpstr>
      <vt:lpstr>Var 2017</vt:lpstr>
      <vt:lpstr>Most Improved</vt:lpstr>
      <vt:lpstr>Equity Analysis</vt:lpstr>
      <vt:lpstr>Johnnys</vt:lpstr>
      <vt:lpstr>GOY 2016</vt:lpstr>
      <vt:lpstr>GOY 2015</vt:lpstr>
      <vt:lpstr>GOY 2014</vt:lpstr>
      <vt:lpstr>GOY 2013</vt:lpstr>
      <vt:lpstr>Inactive</vt:lpstr>
      <vt:lpstr>korleski</vt:lpstr>
      <vt:lpstr>'DGA Book'!Print_Area</vt:lpstr>
      <vt:lpstr>'DGA List'!Print_Area</vt:lpstr>
      <vt:lpstr>Johnnys!Print_Area</vt:lpstr>
      <vt:lpstr>'Most Improved'!Print_Area</vt:lpstr>
      <vt:lpstr>'Var 2017'!Print_Area</vt:lpstr>
    </vt:vector>
  </TitlesOfParts>
  <Manager> </Manager>
  <Company> 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Douglas Conway</dc:creator>
  <cp:keywords> </cp:keywords>
  <dc:description> </dc:description>
  <cp:lastModifiedBy>Douglas Conway</cp:lastModifiedBy>
  <cp:lastPrinted>2017-11-15T14:32:57Z</cp:lastPrinted>
  <dcterms:created xsi:type="dcterms:W3CDTF">2007-10-31T17:46:23Z</dcterms:created>
  <dcterms:modified xsi:type="dcterms:W3CDTF">2018-01-02T14:47:07Z</dcterms:modified>
  <cp:category> </cp:category>
</cp:coreProperties>
</file>