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1340" windowHeight="8580"/>
  </bookViews>
  <sheets>
    <sheet name="06 09 2017 Ni, Au price" sheetId="3" r:id="rId1"/>
  </sheets>
  <calcPr calcId="145621"/>
</workbook>
</file>

<file path=xl/calcChain.xml><?xml version="1.0" encoding="utf-8"?>
<calcChain xmlns="http://schemas.openxmlformats.org/spreadsheetml/2006/main">
  <c r="K4" i="3" l="1"/>
  <c r="H48" i="3" s="1"/>
  <c r="H59" i="3" s="1"/>
  <c r="D16" i="3"/>
  <c r="J16" i="3"/>
  <c r="B23" i="3"/>
  <c r="C23" i="3"/>
  <c r="D23" i="3"/>
  <c r="D31" i="3"/>
  <c r="E23" i="3"/>
  <c r="E31" i="3"/>
  <c r="H23" i="3"/>
  <c r="I23" i="3"/>
  <c r="J23" i="3"/>
  <c r="K23" i="3"/>
  <c r="K31" i="3"/>
  <c r="B25" i="3"/>
  <c r="H25" i="3"/>
  <c r="J29" i="3"/>
  <c r="B29" i="3"/>
  <c r="B31" i="3"/>
  <c r="C29" i="3"/>
  <c r="C31" i="3"/>
  <c r="C36" i="3"/>
  <c r="C47" i="3"/>
  <c r="C58" i="3" s="1"/>
  <c r="D29" i="3"/>
  <c r="E29" i="3"/>
  <c r="H29" i="3"/>
  <c r="I29" i="3"/>
  <c r="K29" i="3"/>
  <c r="H31" i="3"/>
  <c r="I31" i="3"/>
  <c r="I33" i="3"/>
  <c r="J33" i="3"/>
  <c r="K33" i="3"/>
  <c r="D35" i="3"/>
  <c r="D36" i="3"/>
  <c r="D37" i="3"/>
  <c r="D38" i="3"/>
  <c r="D39" i="3"/>
  <c r="D40" i="3"/>
  <c r="D41" i="3"/>
  <c r="D42" i="3"/>
  <c r="D46" i="3"/>
  <c r="D47" i="3"/>
  <c r="D58" i="3" s="1"/>
  <c r="D48" i="3"/>
  <c r="D59" i="3" s="1"/>
  <c r="D49" i="3"/>
  <c r="D60" i="3" s="1"/>
  <c r="D50" i="3"/>
  <c r="D61" i="3" s="1"/>
  <c r="D51" i="3"/>
  <c r="D52" i="3"/>
  <c r="D63" i="3" s="1"/>
  <c r="D53" i="3"/>
  <c r="C39" i="3"/>
  <c r="C50" i="3"/>
  <c r="C61" i="3"/>
  <c r="C35" i="3"/>
  <c r="C46" i="3"/>
  <c r="C57" i="3" s="1"/>
  <c r="B35" i="3"/>
  <c r="B46" i="3"/>
  <c r="B57" i="3" s="1"/>
  <c r="B36" i="3"/>
  <c r="B47" i="3"/>
  <c r="B58" i="3" s="1"/>
  <c r="B37" i="3"/>
  <c r="B48" i="3"/>
  <c r="B59" i="3" s="1"/>
  <c r="B38" i="3"/>
  <c r="B49" i="3"/>
  <c r="B60" i="3"/>
  <c r="B39" i="3"/>
  <c r="B50" i="3"/>
  <c r="B61" i="3" s="1"/>
  <c r="B40" i="3"/>
  <c r="B51" i="3"/>
  <c r="B62" i="3" s="1"/>
  <c r="B41" i="3"/>
  <c r="B52" i="3"/>
  <c r="B63" i="3" s="1"/>
  <c r="B42" i="3"/>
  <c r="B53" i="3"/>
  <c r="B64" i="3" s="1"/>
  <c r="D57" i="3"/>
  <c r="D64" i="3"/>
  <c r="C41" i="3"/>
  <c r="C52" i="3"/>
  <c r="C63" i="3" s="1"/>
  <c r="C37" i="3"/>
  <c r="C48" i="3"/>
  <c r="C59" i="3" s="1"/>
  <c r="I35" i="3"/>
  <c r="I36" i="3"/>
  <c r="I37" i="3"/>
  <c r="I38" i="3"/>
  <c r="I39" i="3"/>
  <c r="I40" i="3"/>
  <c r="I41" i="3"/>
  <c r="I42" i="3"/>
  <c r="D62" i="3"/>
  <c r="C42" i="3"/>
  <c r="C53" i="3"/>
  <c r="C64" i="3" s="1"/>
  <c r="C40" i="3"/>
  <c r="C51" i="3"/>
  <c r="C62" i="3" s="1"/>
  <c r="C38" i="3"/>
  <c r="C49" i="3"/>
  <c r="C60" i="3" s="1"/>
  <c r="H35" i="3"/>
  <c r="H36" i="3"/>
  <c r="H37" i="3"/>
  <c r="H38" i="3"/>
  <c r="H39" i="3"/>
  <c r="H40" i="3"/>
  <c r="H41" i="3"/>
  <c r="H42" i="3"/>
  <c r="E35" i="3"/>
  <c r="E46" i="3"/>
  <c r="E57" i="3"/>
  <c r="E36" i="3"/>
  <c r="E47" i="3"/>
  <c r="E58" i="3" s="1"/>
  <c r="E37" i="3"/>
  <c r="E48" i="3"/>
  <c r="E59" i="3" s="1"/>
  <c r="E38" i="3"/>
  <c r="E49" i="3"/>
  <c r="E60" i="3" s="1"/>
  <c r="E39" i="3"/>
  <c r="E50" i="3"/>
  <c r="E61" i="3" s="1"/>
  <c r="E40" i="3"/>
  <c r="E51" i="3"/>
  <c r="E62" i="3" s="1"/>
  <c r="E41" i="3"/>
  <c r="E52" i="3"/>
  <c r="E63" i="3" s="1"/>
  <c r="E42" i="3"/>
  <c r="E53" i="3"/>
  <c r="E64" i="3" s="1"/>
  <c r="J31" i="3"/>
  <c r="K35" i="3"/>
  <c r="K36" i="3"/>
  <c r="K37" i="3"/>
  <c r="K38" i="3"/>
  <c r="K39" i="3"/>
  <c r="K40" i="3"/>
  <c r="K41" i="3"/>
  <c r="K42" i="3"/>
  <c r="J35" i="3"/>
  <c r="J37" i="3"/>
  <c r="J39" i="3"/>
  <c r="J41" i="3"/>
  <c r="J36" i="3"/>
  <c r="J38" i="3"/>
  <c r="J40" i="3"/>
  <c r="J42" i="3"/>
  <c r="H46" i="3" l="1"/>
  <c r="H57" i="3" s="1"/>
  <c r="H52" i="3"/>
  <c r="H63" i="3" s="1"/>
  <c r="J49" i="3"/>
  <c r="J60" i="3" s="1"/>
  <c r="J50" i="3"/>
  <c r="J61" i="3" s="1"/>
  <c r="H53" i="3"/>
  <c r="H64" i="3" s="1"/>
  <c r="K50" i="3"/>
  <c r="K61" i="3" s="1"/>
  <c r="K48" i="3"/>
  <c r="K59" i="3" s="1"/>
  <c r="I52" i="3"/>
  <c r="I63" i="3" s="1"/>
  <c r="I53" i="3"/>
  <c r="I64" i="3" s="1"/>
  <c r="I49" i="3"/>
  <c r="I60" i="3" s="1"/>
  <c r="H50" i="3"/>
  <c r="H61" i="3" s="1"/>
  <c r="J47" i="3"/>
  <c r="J58" i="3" s="1"/>
  <c r="J46" i="3"/>
  <c r="J57" i="3" s="1"/>
  <c r="H49" i="3"/>
  <c r="H60" i="3" s="1"/>
  <c r="K52" i="3"/>
  <c r="K63" i="3" s="1"/>
  <c r="K46" i="3"/>
  <c r="K57" i="3" s="1"/>
  <c r="I48" i="3"/>
  <c r="I59" i="3" s="1"/>
  <c r="I50" i="3"/>
  <c r="I61" i="3" s="1"/>
  <c r="J53" i="3"/>
  <c r="J64" i="3" s="1"/>
  <c r="J51" i="3"/>
  <c r="J62" i="3" s="1"/>
  <c r="J52" i="3"/>
  <c r="J63" i="3" s="1"/>
  <c r="J48" i="3"/>
  <c r="J59" i="3" s="1"/>
  <c r="H47" i="3"/>
  <c r="H58" i="3" s="1"/>
  <c r="H51" i="3"/>
  <c r="H62" i="3" s="1"/>
  <c r="K53" i="3"/>
  <c r="K64" i="3" s="1"/>
  <c r="K51" i="3"/>
  <c r="K62" i="3" s="1"/>
  <c r="K49" i="3"/>
  <c r="K60" i="3" s="1"/>
  <c r="K47" i="3"/>
  <c r="K58" i="3" s="1"/>
  <c r="I46" i="3"/>
  <c r="I57" i="3" s="1"/>
  <c r="I51" i="3"/>
  <c r="I62" i="3" s="1"/>
  <c r="I47" i="3"/>
  <c r="I58" i="3" s="1"/>
</calcChain>
</file>

<file path=xl/sharedStrings.xml><?xml version="1.0" encoding="utf-8"?>
<sst xmlns="http://schemas.openxmlformats.org/spreadsheetml/2006/main" count="69" uniqueCount="38">
  <si>
    <t>Mill recovery</t>
  </si>
  <si>
    <t>Loading and trucking to surface</t>
  </si>
  <si>
    <t>Carting to the mill</t>
  </si>
  <si>
    <t>Milling</t>
  </si>
  <si>
    <t>Diesel fuel @ $1.0/l with 140l/shift @ 10t/shift</t>
  </si>
  <si>
    <t xml:space="preserve">Other </t>
  </si>
  <si>
    <t>Length</t>
  </si>
  <si>
    <t>Width</t>
  </si>
  <si>
    <t>SG</t>
  </si>
  <si>
    <t>Ore tonnes</t>
  </si>
  <si>
    <t xml:space="preserve">Total Ni T @ credit of </t>
  </si>
  <si>
    <t>Value of Ni in Aus$</t>
  </si>
  <si>
    <t>Nickel</t>
  </si>
  <si>
    <t>Gold</t>
  </si>
  <si>
    <t>Nickel price US$/t</t>
  </si>
  <si>
    <t>Value of gold in Aus$</t>
  </si>
  <si>
    <t xml:space="preserve">g/ounce </t>
  </si>
  <si>
    <t>Gold price US$/oz and per g</t>
  </si>
  <si>
    <t>Grade g/t:</t>
  </si>
  <si>
    <t>Grade %:</t>
  </si>
  <si>
    <t>X level</t>
  </si>
  <si>
    <t>Y level</t>
  </si>
  <si>
    <t>Nickel Mine A Calculation</t>
  </si>
  <si>
    <t>Gold Mine B Calculation</t>
  </si>
  <si>
    <t>Ni credit to Mine A</t>
  </si>
  <si>
    <t>Gold credit to Mine B</t>
  </si>
  <si>
    <t>Thickness of floor material</t>
  </si>
  <si>
    <t xml:space="preserve">Total Au ounces @ credit of </t>
  </si>
  <si>
    <t>Mine A costs $/t:</t>
  </si>
  <si>
    <t>Mine B costs $/t:</t>
  </si>
  <si>
    <t xml:space="preserve">Total ore tonnes </t>
  </si>
  <si>
    <t>Revenue calculations</t>
  </si>
  <si>
    <t>Total $/t:</t>
  </si>
  <si>
    <t>Thickness of floor material, m</t>
  </si>
  <si>
    <t>Value of gold (i.e. extra revenue) less Mine B costs</t>
  </si>
  <si>
    <t>Value of Ni (i.e. extra revenue) less Mine A costs</t>
  </si>
  <si>
    <t>(variable costs only)</t>
  </si>
  <si>
    <t>Exchange rate Aus$/US$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</si>
</sst>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0.0"/>
    <numFmt numFmtId="168" formatCode="#,##0.00_ ;\-#,##0.00\ "/>
  </numFmts>
  <fonts count="17" x14ac:knownFonts="1">
    <font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charset val="204"/>
    </font>
    <font>
      <b/>
      <sz val="12"/>
      <name val="Arial"/>
      <charset val="204"/>
    </font>
    <font>
      <b/>
      <u/>
      <sz val="12"/>
      <name val="Arial"/>
      <family val="2"/>
      <charset val="204"/>
    </font>
    <font>
      <b/>
      <i/>
      <sz val="12"/>
      <name val="Arial"/>
      <charset val="204"/>
    </font>
    <font>
      <b/>
      <i/>
      <sz val="12"/>
      <name val="Arial"/>
      <family val="2"/>
      <charset val="204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0" fillId="0" borderId="0" xfId="0" applyNumberFormat="1"/>
    <xf numFmtId="166" fontId="0" fillId="0" borderId="0" xfId="1" applyNumberFormat="1" applyFont="1"/>
    <xf numFmtId="165" fontId="0" fillId="0" borderId="0" xfId="1" applyNumberFormat="1" applyFont="1"/>
    <xf numFmtId="0" fontId="0" fillId="2" borderId="0" xfId="0" applyFill="1"/>
    <xf numFmtId="0" fontId="5" fillId="2" borderId="0" xfId="0" applyFont="1" applyFill="1"/>
    <xf numFmtId="0" fontId="0" fillId="0" borderId="0" xfId="0" applyBorder="1"/>
    <xf numFmtId="0" fontId="0" fillId="0" borderId="0" xfId="0" applyNumberFormat="1" applyBorder="1"/>
    <xf numFmtId="9" fontId="0" fillId="0" borderId="0" xfId="0" applyNumberFormat="1" applyBorder="1"/>
    <xf numFmtId="167" fontId="0" fillId="0" borderId="0" xfId="0" applyNumberFormat="1" applyBorder="1"/>
    <xf numFmtId="16" fontId="0" fillId="0" borderId="0" xfId="0" applyNumberFormat="1" applyBorder="1"/>
    <xf numFmtId="167" fontId="3" fillId="0" borderId="0" xfId="0" applyNumberFormat="1" applyFont="1" applyBorder="1"/>
    <xf numFmtId="9" fontId="2" fillId="0" borderId="0" xfId="0" applyNumberFormat="1" applyFont="1" applyBorder="1"/>
    <xf numFmtId="166" fontId="0" fillId="0" borderId="0" xfId="1" applyNumberFormat="1" applyFont="1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2" fillId="0" borderId="2" xfId="0" applyFont="1" applyBorder="1"/>
    <xf numFmtId="0" fontId="3" fillId="0" borderId="2" xfId="0" applyFont="1" applyBorder="1"/>
    <xf numFmtId="0" fontId="4" fillId="0" borderId="2" xfId="0" applyFont="1" applyBorder="1"/>
    <xf numFmtId="167" fontId="0" fillId="0" borderId="3" xfId="0" applyNumberFormat="1" applyBorder="1"/>
    <xf numFmtId="167" fontId="3" fillId="0" borderId="3" xfId="0" applyNumberFormat="1" applyFont="1" applyBorder="1"/>
    <xf numFmtId="9" fontId="2" fillId="0" borderId="3" xfId="0" applyNumberFormat="1" applyFont="1" applyBorder="1"/>
    <xf numFmtId="9" fontId="0" fillId="0" borderId="3" xfId="0" applyNumberFormat="1" applyBorder="1"/>
    <xf numFmtId="10" fontId="0" fillId="0" borderId="2" xfId="0" applyNumberFormat="1" applyBorder="1"/>
    <xf numFmtId="166" fontId="0" fillId="0" borderId="3" xfId="1" applyNumberFormat="1" applyFont="1" applyBorder="1"/>
    <xf numFmtId="10" fontId="0" fillId="0" borderId="4" xfId="0" applyNumberFormat="1" applyBorder="1"/>
    <xf numFmtId="166" fontId="0" fillId="0" borderId="5" xfId="1" applyNumberFormat="1" applyFont="1" applyBorder="1"/>
    <xf numFmtId="166" fontId="0" fillId="0" borderId="6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1" xfId="0" applyBorder="1"/>
    <xf numFmtId="0" fontId="0" fillId="0" borderId="8" xfId="0" applyBorder="1"/>
    <xf numFmtId="0" fontId="0" fillId="0" borderId="5" xfId="0" applyNumberFormat="1" applyBorder="1"/>
    <xf numFmtId="43" fontId="3" fillId="0" borderId="3" xfId="0" applyNumberFormat="1" applyFont="1" applyBorder="1"/>
    <xf numFmtId="165" fontId="0" fillId="0" borderId="2" xfId="1" applyNumberFormat="1" applyFont="1" applyBorder="1"/>
    <xf numFmtId="165" fontId="0" fillId="0" borderId="0" xfId="1" applyNumberFormat="1" applyFont="1" applyBorder="1"/>
    <xf numFmtId="165" fontId="0" fillId="0" borderId="3" xfId="1" applyNumberFormat="1" applyFont="1" applyBorder="1"/>
    <xf numFmtId="165" fontId="0" fillId="0" borderId="4" xfId="1" applyNumberFormat="1" applyFont="1" applyBorder="1"/>
    <xf numFmtId="16" fontId="0" fillId="0" borderId="4" xfId="0" applyNumberFormat="1" applyBorder="1"/>
    <xf numFmtId="16" fontId="0" fillId="0" borderId="5" xfId="0" applyNumberFormat="1" applyBorder="1"/>
    <xf numFmtId="166" fontId="3" fillId="0" borderId="5" xfId="1" applyNumberFormat="1" applyFont="1" applyBorder="1"/>
    <xf numFmtId="166" fontId="3" fillId="0" borderId="6" xfId="1" applyNumberFormat="1" applyFont="1" applyBorder="1"/>
    <xf numFmtId="167" fontId="0" fillId="0" borderId="5" xfId="0" applyNumberFormat="1" applyBorder="1"/>
    <xf numFmtId="167" fontId="0" fillId="0" borderId="6" xfId="0" applyNumberFormat="1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0" fontId="3" fillId="0" borderId="2" xfId="0" applyFont="1" applyBorder="1" applyAlignment="1">
      <alignment horizontal="center"/>
    </xf>
    <xf numFmtId="0" fontId="7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9" xfId="0" applyFont="1" applyBorder="1"/>
    <xf numFmtId="0" fontId="9" fillId="0" borderId="2" xfId="0" applyFont="1" applyBorder="1"/>
    <xf numFmtId="0" fontId="6" fillId="0" borderId="5" xfId="0" applyFont="1" applyBorder="1"/>
    <xf numFmtId="0" fontId="10" fillId="0" borderId="2" xfId="0" applyFont="1" applyBorder="1"/>
    <xf numFmtId="167" fontId="11" fillId="0" borderId="0" xfId="0" applyNumberFormat="1" applyFont="1" applyBorder="1"/>
    <xf numFmtId="0" fontId="11" fillId="0" borderId="0" xfId="0" applyFont="1" applyBorder="1"/>
    <xf numFmtId="0" fontId="11" fillId="0" borderId="3" xfId="0" applyNumberFormat="1" applyFont="1" applyBorder="1"/>
    <xf numFmtId="0" fontId="11" fillId="0" borderId="2" xfId="0" applyFont="1" applyBorder="1"/>
    <xf numFmtId="166" fontId="0" fillId="0" borderId="0" xfId="1" applyNumberFormat="1" applyFont="1" applyBorder="1" applyAlignment="1">
      <alignment horizontal="left" indent="1"/>
    </xf>
    <xf numFmtId="166" fontId="0" fillId="0" borderId="3" xfId="1" applyNumberFormat="1" applyFont="1" applyBorder="1" applyAlignment="1">
      <alignment horizontal="left" indent="1"/>
    </xf>
    <xf numFmtId="166" fontId="0" fillId="0" borderId="5" xfId="1" applyNumberFormat="1" applyFont="1" applyBorder="1" applyAlignment="1">
      <alignment horizontal="left" indent="1"/>
    </xf>
    <xf numFmtId="166" fontId="0" fillId="0" borderId="6" xfId="1" applyNumberFormat="1" applyFont="1" applyBorder="1" applyAlignment="1">
      <alignment horizontal="left" indent="1"/>
    </xf>
    <xf numFmtId="0" fontId="11" fillId="0" borderId="5" xfId="0" applyFont="1" applyBorder="1"/>
    <xf numFmtId="0" fontId="0" fillId="0" borderId="10" xfId="0" applyBorder="1"/>
    <xf numFmtId="0" fontId="0" fillId="0" borderId="11" xfId="0" applyNumberFormat="1" applyBorder="1"/>
    <xf numFmtId="0" fontId="0" fillId="0" borderId="11" xfId="0" applyBorder="1"/>
    <xf numFmtId="0" fontId="0" fillId="0" borderId="12" xfId="0" applyBorder="1"/>
    <xf numFmtId="167" fontId="11" fillId="0" borderId="5" xfId="0" applyNumberFormat="1" applyFont="1" applyBorder="1"/>
    <xf numFmtId="0" fontId="6" fillId="0" borderId="1" xfId="0" applyFont="1" applyBorder="1"/>
    <xf numFmtId="9" fontId="0" fillId="0" borderId="0" xfId="2" applyFont="1"/>
    <xf numFmtId="9" fontId="0" fillId="0" borderId="0" xfId="2" applyFont="1" applyBorder="1"/>
    <xf numFmtId="0" fontId="3" fillId="0" borderId="10" xfId="0" applyFont="1" applyBorder="1"/>
    <xf numFmtId="167" fontId="0" fillId="0" borderId="11" xfId="0" applyNumberFormat="1" applyBorder="1"/>
    <xf numFmtId="167" fontId="0" fillId="0" borderId="12" xfId="0" applyNumberFormat="1" applyBorder="1"/>
    <xf numFmtId="0" fontId="11" fillId="0" borderId="0" xfId="0" applyFont="1"/>
    <xf numFmtId="166" fontId="3" fillId="0" borderId="0" xfId="1" applyNumberFormat="1" applyFont="1" applyBorder="1"/>
    <xf numFmtId="166" fontId="3" fillId="0" borderId="3" xfId="1" applyNumberFormat="1" applyFont="1" applyBorder="1"/>
    <xf numFmtId="166" fontId="3" fillId="0" borderId="13" xfId="1" applyNumberFormat="1" applyFont="1" applyBorder="1"/>
    <xf numFmtId="166" fontId="3" fillId="0" borderId="14" xfId="1" applyNumberFormat="1" applyFont="1" applyBorder="1"/>
    <xf numFmtId="0" fontId="3" fillId="0" borderId="11" xfId="0" applyFont="1" applyBorder="1"/>
    <xf numFmtId="167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3" xfId="0" applyNumberFormat="1" applyFont="1" applyBorder="1" applyAlignment="1">
      <alignment horizontal="right"/>
    </xf>
    <xf numFmtId="0" fontId="12" fillId="0" borderId="2" xfId="0" applyFont="1" applyBorder="1"/>
    <xf numFmtId="166" fontId="13" fillId="0" borderId="0" xfId="1" applyNumberFormat="1" applyFont="1" applyBorder="1" applyAlignment="1">
      <alignment horizontal="left" indent="1"/>
    </xf>
    <xf numFmtId="166" fontId="13" fillId="0" borderId="0" xfId="1" applyNumberFormat="1" applyFont="1"/>
    <xf numFmtId="166" fontId="13" fillId="0" borderId="3" xfId="1" applyNumberFormat="1" applyFont="1" applyBorder="1" applyAlignment="1">
      <alignment horizontal="left" indent="1"/>
    </xf>
    <xf numFmtId="0" fontId="12" fillId="0" borderId="2" xfId="0" applyFont="1" applyBorder="1" applyAlignment="1">
      <alignment horizontal="center"/>
    </xf>
    <xf numFmtId="165" fontId="16" fillId="0" borderId="2" xfId="1" applyNumberFormat="1" applyFont="1" applyBorder="1"/>
    <xf numFmtId="166" fontId="16" fillId="0" borderId="0" xfId="1" applyNumberFormat="1" applyFont="1" applyBorder="1" applyAlignment="1">
      <alignment horizontal="left" indent="1"/>
    </xf>
    <xf numFmtId="166" fontId="16" fillId="0" borderId="0" xfId="1" applyNumberFormat="1" applyFont="1"/>
    <xf numFmtId="166" fontId="16" fillId="0" borderId="3" xfId="1" applyNumberFormat="1" applyFont="1" applyBorder="1" applyAlignment="1">
      <alignment horizontal="left" indent="1"/>
    </xf>
    <xf numFmtId="165" fontId="16" fillId="0" borderId="4" xfId="1" applyNumberFormat="1" applyFont="1" applyBorder="1"/>
    <xf numFmtId="166" fontId="16" fillId="0" borderId="5" xfId="1" applyNumberFormat="1" applyFont="1" applyBorder="1" applyAlignment="1">
      <alignment horizontal="left" indent="1"/>
    </xf>
    <xf numFmtId="166" fontId="16" fillId="0" borderId="5" xfId="1" applyNumberFormat="1" applyFont="1" applyBorder="1"/>
    <xf numFmtId="166" fontId="16" fillId="0" borderId="6" xfId="1" applyNumberFormat="1" applyFont="1" applyBorder="1" applyAlignment="1">
      <alignment horizontal="left" indent="1"/>
    </xf>
    <xf numFmtId="167" fontId="16" fillId="0" borderId="0" xfId="0" applyNumberFormat="1" applyFont="1" applyBorder="1"/>
    <xf numFmtId="166" fontId="13" fillId="0" borderId="0" xfId="1" applyNumberFormat="1" applyFont="1" applyBorder="1"/>
    <xf numFmtId="166" fontId="13" fillId="0" borderId="3" xfId="1" applyNumberFormat="1" applyFont="1" applyBorder="1"/>
    <xf numFmtId="10" fontId="13" fillId="0" borderId="2" xfId="0" applyNumberFormat="1" applyFont="1" applyBorder="1"/>
    <xf numFmtId="10" fontId="13" fillId="0" borderId="4" xfId="0" applyNumberFormat="1" applyFont="1" applyBorder="1"/>
    <xf numFmtId="166" fontId="13" fillId="0" borderId="5" xfId="1" applyNumberFormat="1" applyFont="1" applyBorder="1"/>
    <xf numFmtId="166" fontId="13" fillId="0" borderId="6" xfId="1" applyNumberFormat="1" applyFont="1" applyBorder="1"/>
    <xf numFmtId="0" fontId="13" fillId="0" borderId="3" xfId="0" applyFont="1" applyBorder="1"/>
    <xf numFmtId="4" fontId="0" fillId="0" borderId="0" xfId="0" applyNumberFormat="1" applyBorder="1" applyAlignment="1">
      <alignment horizontal="right"/>
    </xf>
    <xf numFmtId="168" fontId="14" fillId="0" borderId="0" xfId="1" applyNumberFormat="1" applyFont="1" applyBorder="1" applyAlignment="1">
      <alignment horizontal="left"/>
    </xf>
    <xf numFmtId="2" fontId="15" fillId="0" borderId="0" xfId="0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workbookViewId="0">
      <selection activeCell="H10" sqref="H10"/>
    </sheetView>
  </sheetViews>
  <sheetFormatPr defaultRowHeight="12.75" x14ac:dyDescent="0.2"/>
  <cols>
    <col min="1" max="1" width="33.28515625" customWidth="1"/>
    <col min="2" max="2" width="14.42578125" style="2" bestFit="1" customWidth="1"/>
    <col min="3" max="3" width="13.85546875" customWidth="1"/>
    <col min="4" max="4" width="14.28515625" customWidth="1"/>
    <col min="5" max="5" width="18.5703125" customWidth="1"/>
    <col min="6" max="6" width="2" customWidth="1"/>
    <col min="7" max="7" width="33.7109375" customWidth="1"/>
    <col min="8" max="8" width="18" bestFit="1" customWidth="1"/>
    <col min="9" max="9" width="14.28515625" customWidth="1"/>
    <col min="10" max="10" width="15" customWidth="1"/>
    <col min="11" max="11" width="18.140625" customWidth="1"/>
  </cols>
  <sheetData>
    <row r="1" spans="1:11" ht="18.75" thickTop="1" x14ac:dyDescent="0.25">
      <c r="A1" s="33"/>
      <c r="B1" s="35"/>
      <c r="C1" s="74" t="s">
        <v>12</v>
      </c>
      <c r="D1" s="35"/>
      <c r="E1" s="36"/>
      <c r="F1" s="5"/>
      <c r="G1" s="33"/>
      <c r="H1" s="35"/>
      <c r="I1" s="74" t="s">
        <v>13</v>
      </c>
      <c r="J1" s="35"/>
      <c r="K1" s="36"/>
    </row>
    <row r="2" spans="1:11" ht="18.75" thickBot="1" x14ac:dyDescent="0.3">
      <c r="A2" s="30"/>
      <c r="B2" s="58" t="s">
        <v>22</v>
      </c>
      <c r="C2" s="31"/>
      <c r="D2" s="31"/>
      <c r="E2" s="32"/>
      <c r="F2" s="5"/>
      <c r="G2" s="30"/>
      <c r="H2" s="58" t="s">
        <v>23</v>
      </c>
      <c r="I2" s="31"/>
      <c r="J2" s="31"/>
      <c r="K2" s="32"/>
    </row>
    <row r="3" spans="1:11" ht="13.5" thickTop="1" x14ac:dyDescent="0.2">
      <c r="A3" s="33"/>
      <c r="B3" s="34"/>
      <c r="C3" s="7"/>
      <c r="D3" s="35"/>
      <c r="E3" s="36"/>
      <c r="F3" s="5"/>
      <c r="G3" s="16"/>
      <c r="H3" s="7"/>
      <c r="J3" s="7"/>
      <c r="K3" s="17"/>
    </row>
    <row r="4" spans="1:11" ht="15.75" x14ac:dyDescent="0.25">
      <c r="A4" s="19" t="s">
        <v>14</v>
      </c>
      <c r="B4" s="8"/>
      <c r="C4" s="7"/>
      <c r="D4" s="111">
        <v>12140</v>
      </c>
      <c r="E4" s="17"/>
      <c r="F4" s="5"/>
      <c r="G4" s="19" t="s">
        <v>17</v>
      </c>
      <c r="H4" s="8"/>
      <c r="J4" s="111">
        <v>1338.1</v>
      </c>
      <c r="K4" s="38">
        <f>J4/J8</f>
        <v>40.42598187311178</v>
      </c>
    </row>
    <row r="5" spans="1:11" x14ac:dyDescent="0.2">
      <c r="A5" s="16" t="s">
        <v>37</v>
      </c>
      <c r="B5" s="8"/>
      <c r="C5" s="7"/>
      <c r="D5" s="110">
        <v>0.8</v>
      </c>
      <c r="E5" s="17"/>
      <c r="F5" s="5"/>
      <c r="G5" s="16" t="s">
        <v>37</v>
      </c>
      <c r="H5" s="8"/>
      <c r="J5" s="112">
        <v>0.8</v>
      </c>
      <c r="K5" s="17"/>
    </row>
    <row r="6" spans="1:11" x14ac:dyDescent="0.2">
      <c r="A6" s="16" t="s">
        <v>24</v>
      </c>
      <c r="B6" s="8"/>
      <c r="C6" s="7"/>
      <c r="D6" s="9">
        <v>0.65</v>
      </c>
      <c r="E6" s="17"/>
      <c r="F6" s="5"/>
      <c r="G6" s="16" t="s">
        <v>25</v>
      </c>
      <c r="H6" s="8"/>
      <c r="J6" s="9">
        <v>1</v>
      </c>
      <c r="K6" s="17"/>
    </row>
    <row r="7" spans="1:11" x14ac:dyDescent="0.2">
      <c r="A7" s="16" t="s">
        <v>0</v>
      </c>
      <c r="B7" s="8"/>
      <c r="C7" s="7"/>
      <c r="D7" s="9">
        <v>0.85</v>
      </c>
      <c r="E7" s="17"/>
      <c r="F7" s="5"/>
      <c r="G7" s="16" t="s">
        <v>0</v>
      </c>
      <c r="H7" s="8"/>
      <c r="J7" s="9">
        <v>0.95</v>
      </c>
      <c r="K7" s="17"/>
    </row>
    <row r="8" spans="1:11" ht="13.5" thickBot="1" x14ac:dyDescent="0.25">
      <c r="A8" s="30"/>
      <c r="B8" s="37"/>
      <c r="C8" s="31"/>
      <c r="D8" s="31"/>
      <c r="E8" s="32"/>
      <c r="F8" s="5"/>
      <c r="G8" s="30" t="s">
        <v>16</v>
      </c>
      <c r="H8" s="37"/>
      <c r="I8" s="31"/>
      <c r="J8" s="31">
        <v>33.1</v>
      </c>
      <c r="K8" s="32"/>
    </row>
    <row r="9" spans="1:11" ht="16.5" thickTop="1" x14ac:dyDescent="0.25">
      <c r="A9" s="57" t="s">
        <v>28</v>
      </c>
      <c r="B9" s="8"/>
      <c r="C9" s="7"/>
      <c r="D9" s="7"/>
      <c r="E9" s="17"/>
      <c r="F9" s="5"/>
      <c r="G9" s="57" t="s">
        <v>29</v>
      </c>
      <c r="H9" s="8"/>
      <c r="J9" s="7"/>
      <c r="K9" s="17"/>
    </row>
    <row r="10" spans="1:11" x14ac:dyDescent="0.2">
      <c r="A10" s="16"/>
      <c r="B10" s="8"/>
      <c r="C10" s="7"/>
      <c r="D10" s="7"/>
      <c r="E10" s="17"/>
      <c r="F10" s="5"/>
      <c r="G10" s="16"/>
      <c r="H10" s="8"/>
      <c r="J10" s="7"/>
      <c r="K10" s="17"/>
    </row>
    <row r="11" spans="1:11" x14ac:dyDescent="0.2">
      <c r="A11" s="16" t="s">
        <v>1</v>
      </c>
      <c r="B11" s="8"/>
      <c r="C11" s="7"/>
      <c r="D11" s="10">
        <v>8</v>
      </c>
      <c r="E11" s="17"/>
      <c r="F11" s="5"/>
      <c r="G11" s="16" t="s">
        <v>1</v>
      </c>
      <c r="H11" s="8"/>
      <c r="J11" s="10">
        <v>8</v>
      </c>
      <c r="K11" s="17"/>
    </row>
    <row r="12" spans="1:11" x14ac:dyDescent="0.2">
      <c r="A12" s="16" t="s">
        <v>2</v>
      </c>
      <c r="B12" s="8"/>
      <c r="C12" s="7"/>
      <c r="D12" s="10">
        <v>6</v>
      </c>
      <c r="E12" s="17"/>
      <c r="F12" s="5"/>
      <c r="G12" s="16" t="s">
        <v>2</v>
      </c>
      <c r="H12" s="8"/>
      <c r="J12" s="10">
        <v>3</v>
      </c>
      <c r="K12" s="17"/>
    </row>
    <row r="13" spans="1:11" x14ac:dyDescent="0.2">
      <c r="A13" s="16" t="s">
        <v>3</v>
      </c>
      <c r="B13" s="8"/>
      <c r="C13" s="7"/>
      <c r="D13" s="10">
        <v>14</v>
      </c>
      <c r="E13" s="109" t="s">
        <v>36</v>
      </c>
      <c r="F13" s="5"/>
      <c r="G13" s="16" t="s">
        <v>3</v>
      </c>
      <c r="H13" s="8"/>
      <c r="J13" s="10">
        <v>15</v>
      </c>
      <c r="K13" s="109" t="s">
        <v>36</v>
      </c>
    </row>
    <row r="14" spans="1:11" x14ac:dyDescent="0.2">
      <c r="A14" s="16" t="s">
        <v>4</v>
      </c>
      <c r="B14" s="8"/>
      <c r="C14" s="7"/>
      <c r="D14" s="10">
        <v>14</v>
      </c>
      <c r="E14" s="17"/>
      <c r="F14" s="5"/>
      <c r="G14" s="16" t="s">
        <v>4</v>
      </c>
      <c r="H14" s="8"/>
      <c r="J14" s="10">
        <v>14</v>
      </c>
      <c r="K14" s="17"/>
    </row>
    <row r="15" spans="1:11" x14ac:dyDescent="0.2">
      <c r="A15" s="16" t="s">
        <v>5</v>
      </c>
      <c r="B15" s="8"/>
      <c r="C15" s="7"/>
      <c r="D15" s="10">
        <v>6</v>
      </c>
      <c r="E15" s="17"/>
      <c r="F15" s="5"/>
      <c r="G15" s="16" t="s">
        <v>5</v>
      </c>
      <c r="H15" s="8"/>
      <c r="J15" s="10">
        <v>6</v>
      </c>
      <c r="K15" s="17"/>
    </row>
    <row r="16" spans="1:11" ht="15.75" thickBot="1" x14ac:dyDescent="0.25">
      <c r="A16" s="43"/>
      <c r="B16" s="44"/>
      <c r="C16" s="68" t="s">
        <v>32</v>
      </c>
      <c r="D16" s="73">
        <f>SUM(D11:D15)</f>
        <v>48</v>
      </c>
      <c r="E16" s="32"/>
      <c r="F16" s="5"/>
      <c r="G16" s="43"/>
      <c r="H16" s="44"/>
      <c r="I16" s="68" t="s">
        <v>32</v>
      </c>
      <c r="J16" s="73">
        <f>SUM(J11:J15)</f>
        <v>46</v>
      </c>
      <c r="K16" s="32"/>
    </row>
    <row r="17" spans="1:13" ht="16.5" thickTop="1" x14ac:dyDescent="0.25">
      <c r="A17" s="19" t="s">
        <v>31</v>
      </c>
      <c r="B17" s="8"/>
      <c r="C17" s="7"/>
      <c r="D17" s="7"/>
      <c r="E17" s="17"/>
      <c r="F17" s="5"/>
      <c r="G17" s="19" t="s">
        <v>31</v>
      </c>
      <c r="H17" s="8"/>
      <c r="J17" s="7"/>
      <c r="K17" s="17"/>
    </row>
    <row r="18" spans="1:13" ht="15.75" x14ac:dyDescent="0.25">
      <c r="A18" s="19" t="s">
        <v>20</v>
      </c>
      <c r="B18" s="8"/>
      <c r="C18" s="7"/>
      <c r="D18" s="11"/>
      <c r="E18" s="17"/>
      <c r="F18" s="5"/>
      <c r="G18" s="19" t="s">
        <v>20</v>
      </c>
      <c r="H18" s="8"/>
      <c r="J18" s="11"/>
      <c r="K18" s="17"/>
    </row>
    <row r="19" spans="1:13" ht="15.75" x14ac:dyDescent="0.25">
      <c r="A19" s="20" t="s">
        <v>8</v>
      </c>
      <c r="B19" s="12">
        <v>3</v>
      </c>
      <c r="C19" s="7"/>
      <c r="D19" s="7"/>
      <c r="E19" s="17"/>
      <c r="F19" s="5"/>
      <c r="G19" s="20" t="s">
        <v>8</v>
      </c>
      <c r="H19" s="12">
        <v>2.5</v>
      </c>
      <c r="J19" s="7"/>
      <c r="K19" s="17"/>
    </row>
    <row r="20" spans="1:13" x14ac:dyDescent="0.2">
      <c r="A20" s="16" t="s">
        <v>6</v>
      </c>
      <c r="B20" s="102">
        <v>140</v>
      </c>
      <c r="C20" s="7"/>
      <c r="D20" s="7"/>
      <c r="E20" s="17"/>
      <c r="F20" s="5"/>
      <c r="G20" s="16" t="s">
        <v>6</v>
      </c>
      <c r="H20" s="102">
        <v>140</v>
      </c>
      <c r="J20" s="7"/>
      <c r="K20" s="17"/>
    </row>
    <row r="21" spans="1:13" x14ac:dyDescent="0.2">
      <c r="A21" s="16" t="s">
        <v>7</v>
      </c>
      <c r="B21" s="10">
        <v>4</v>
      </c>
      <c r="C21" s="7"/>
      <c r="D21" s="7"/>
      <c r="E21" s="17"/>
      <c r="F21" s="5"/>
      <c r="G21" s="16" t="s">
        <v>7</v>
      </c>
      <c r="H21" s="10">
        <v>4</v>
      </c>
      <c r="J21" s="7"/>
      <c r="K21" s="17"/>
    </row>
    <row r="22" spans="1:13" ht="15" x14ac:dyDescent="0.2">
      <c r="A22" s="59" t="s">
        <v>26</v>
      </c>
      <c r="B22" s="60">
        <v>0.1</v>
      </c>
      <c r="C22" s="61">
        <v>0.2</v>
      </c>
      <c r="D22" s="61">
        <v>0.3</v>
      </c>
      <c r="E22" s="62">
        <v>0.4</v>
      </c>
      <c r="F22" s="6"/>
      <c r="G22" s="63" t="s">
        <v>26</v>
      </c>
      <c r="H22" s="60">
        <v>0.1</v>
      </c>
      <c r="I22" s="80">
        <v>0.2</v>
      </c>
      <c r="J22" s="61">
        <v>0.3</v>
      </c>
      <c r="K22" s="62">
        <v>0.4</v>
      </c>
    </row>
    <row r="23" spans="1:13" ht="16.5" thickBot="1" x14ac:dyDescent="0.3">
      <c r="A23" s="56" t="s">
        <v>9</v>
      </c>
      <c r="B23" s="83">
        <f>$B$19*$B$20*$B$21*B22</f>
        <v>168</v>
      </c>
      <c r="C23" s="83">
        <f>$B$19*$B$20*$B$21*C22</f>
        <v>336</v>
      </c>
      <c r="D23" s="83">
        <f>$B$19*$B$20*$B$21*D22</f>
        <v>504</v>
      </c>
      <c r="E23" s="84">
        <f>$B$19*$B$20*$B$21*E22</f>
        <v>672</v>
      </c>
      <c r="F23" s="5"/>
      <c r="G23" s="19" t="s">
        <v>9</v>
      </c>
      <c r="H23" s="81">
        <f>$H$19*$H$20*$H$21*H22</f>
        <v>140</v>
      </c>
      <c r="I23" s="81">
        <f>$H$19*$H$20*$H$21*I22</f>
        <v>280</v>
      </c>
      <c r="J23" s="81">
        <f>$H$19*$H$20*$H$21*J22</f>
        <v>420</v>
      </c>
      <c r="K23" s="82">
        <f>$H$19*$H$20*$H$21*K22</f>
        <v>560</v>
      </c>
    </row>
    <row r="24" spans="1:13" ht="15.75" x14ac:dyDescent="0.25">
      <c r="A24" s="19" t="s">
        <v>21</v>
      </c>
      <c r="B24" s="10"/>
      <c r="C24" s="7"/>
      <c r="D24" s="10"/>
      <c r="E24" s="21"/>
      <c r="F24" s="5"/>
      <c r="G24" s="77" t="s">
        <v>21</v>
      </c>
      <c r="H24" s="78"/>
      <c r="I24" s="71"/>
      <c r="J24" s="78"/>
      <c r="K24" s="79"/>
    </row>
    <row r="25" spans="1:13" ht="15.75" x14ac:dyDescent="0.25">
      <c r="A25" s="20" t="s">
        <v>8</v>
      </c>
      <c r="B25" s="12">
        <f>B19</f>
        <v>3</v>
      </c>
      <c r="C25" s="7"/>
      <c r="D25" s="7"/>
      <c r="E25" s="17"/>
      <c r="F25" s="5"/>
      <c r="G25" s="20" t="s">
        <v>8</v>
      </c>
      <c r="H25" s="12">
        <f>H19</f>
        <v>2.5</v>
      </c>
      <c r="J25" s="7"/>
      <c r="K25" s="17"/>
    </row>
    <row r="26" spans="1:13" x14ac:dyDescent="0.2">
      <c r="A26" s="16" t="s">
        <v>6</v>
      </c>
      <c r="B26" s="102">
        <v>200</v>
      </c>
      <c r="C26" s="7"/>
      <c r="D26" s="7"/>
      <c r="E26" s="17"/>
      <c r="F26" s="5"/>
      <c r="G26" s="16" t="s">
        <v>6</v>
      </c>
      <c r="H26" s="102">
        <v>200</v>
      </c>
      <c r="J26" s="7"/>
      <c r="K26" s="17"/>
    </row>
    <row r="27" spans="1:13" x14ac:dyDescent="0.2">
      <c r="A27" s="16" t="s">
        <v>7</v>
      </c>
      <c r="B27" s="10">
        <v>4</v>
      </c>
      <c r="C27" s="7"/>
      <c r="D27" s="7"/>
      <c r="E27" s="17"/>
      <c r="F27" s="5"/>
      <c r="G27" s="16" t="s">
        <v>7</v>
      </c>
      <c r="H27" s="10">
        <v>4</v>
      </c>
      <c r="J27" s="7"/>
      <c r="K27" s="17"/>
    </row>
    <row r="28" spans="1:13" ht="15" x14ac:dyDescent="0.2">
      <c r="A28" s="63" t="s">
        <v>33</v>
      </c>
      <c r="B28" s="86">
        <v>0.1</v>
      </c>
      <c r="C28" s="87">
        <v>0.2</v>
      </c>
      <c r="D28" s="87">
        <v>0.3</v>
      </c>
      <c r="E28" s="88">
        <v>0.4</v>
      </c>
      <c r="F28" s="6"/>
      <c r="G28" s="63" t="s">
        <v>33</v>
      </c>
      <c r="H28" s="60">
        <v>0.1</v>
      </c>
      <c r="I28" s="80">
        <v>0.2</v>
      </c>
      <c r="J28" s="61">
        <v>0.3</v>
      </c>
      <c r="K28" s="62">
        <v>0.4</v>
      </c>
    </row>
    <row r="29" spans="1:13" ht="16.5" thickBot="1" x14ac:dyDescent="0.3">
      <c r="A29" s="19" t="s">
        <v>9</v>
      </c>
      <c r="B29" s="81">
        <f>$B$25*$B$26*$B$27*B28</f>
        <v>240</v>
      </c>
      <c r="C29" s="81">
        <f>$B$25*$B$26*$B$27*C28</f>
        <v>480</v>
      </c>
      <c r="D29" s="81">
        <f>$B$25*$B$26*$B$27*D28</f>
        <v>720</v>
      </c>
      <c r="E29" s="82">
        <f>$B$25*$B$26*$B$27*E28</f>
        <v>960</v>
      </c>
      <c r="F29" s="5"/>
      <c r="G29" s="19" t="s">
        <v>9</v>
      </c>
      <c r="H29" s="81">
        <f>$H$25*$H$26*$H$27*H28</f>
        <v>200</v>
      </c>
      <c r="I29" s="81">
        <f>$H$25*$H$26*$H$27*I28</f>
        <v>400</v>
      </c>
      <c r="J29" s="81">
        <f>$H$25*$H$26*$H$27*J28</f>
        <v>600</v>
      </c>
      <c r="K29" s="82">
        <f>$H$25*$H$26*$H$27*K28</f>
        <v>800</v>
      </c>
    </row>
    <row r="30" spans="1:13" ht="15.75" x14ac:dyDescent="0.25">
      <c r="A30" s="69"/>
      <c r="B30" s="70"/>
      <c r="C30" s="85"/>
      <c r="D30" s="71"/>
      <c r="E30" s="72"/>
      <c r="F30" s="5"/>
      <c r="G30" s="69"/>
      <c r="H30" s="70"/>
      <c r="I30" s="71"/>
      <c r="J30" s="71"/>
      <c r="K30" s="72"/>
    </row>
    <row r="31" spans="1:13" ht="16.5" thickBot="1" x14ac:dyDescent="0.3">
      <c r="A31" s="55" t="s">
        <v>30</v>
      </c>
      <c r="B31" s="45">
        <f>B23+B29</f>
        <v>408</v>
      </c>
      <c r="C31" s="45">
        <f>C23+C29</f>
        <v>816</v>
      </c>
      <c r="D31" s="45">
        <f>D23+D29</f>
        <v>1224</v>
      </c>
      <c r="E31" s="46">
        <f>E23+E29</f>
        <v>1632</v>
      </c>
      <c r="F31" s="5"/>
      <c r="G31" s="55" t="s">
        <v>30</v>
      </c>
      <c r="H31" s="45">
        <f>H23+H29</f>
        <v>340</v>
      </c>
      <c r="I31" s="45">
        <f>I23+I29</f>
        <v>680</v>
      </c>
      <c r="J31" s="45">
        <f>J23+J29</f>
        <v>1020</v>
      </c>
      <c r="K31" s="46">
        <f>K23+K29</f>
        <v>1360</v>
      </c>
      <c r="M31" s="52"/>
    </row>
    <row r="32" spans="1:13" ht="16.5" thickTop="1" x14ac:dyDescent="0.25">
      <c r="A32" s="18"/>
      <c r="B32" s="12"/>
      <c r="C32" s="7"/>
      <c r="D32" s="12"/>
      <c r="E32" s="22"/>
      <c r="F32" s="5"/>
      <c r="G32" s="18"/>
      <c r="H32" s="12"/>
      <c r="J32" s="12"/>
      <c r="K32" s="22"/>
    </row>
    <row r="33" spans="1:13" ht="15.75" x14ac:dyDescent="0.25">
      <c r="A33" s="19" t="s">
        <v>10</v>
      </c>
      <c r="B33" s="13">
        <v>0.65</v>
      </c>
      <c r="C33" s="76">
        <v>0.65</v>
      </c>
      <c r="D33" s="13">
        <v>0.65</v>
      </c>
      <c r="E33" s="23">
        <v>0.65</v>
      </c>
      <c r="F33" s="5"/>
      <c r="G33" s="53" t="s">
        <v>27</v>
      </c>
      <c r="H33" s="9">
        <v>1</v>
      </c>
      <c r="I33" s="75">
        <f>H33</f>
        <v>1</v>
      </c>
      <c r="J33" s="9">
        <f>H33</f>
        <v>1</v>
      </c>
      <c r="K33" s="24">
        <f>H33</f>
        <v>1</v>
      </c>
    </row>
    <row r="34" spans="1:13" ht="15.75" x14ac:dyDescent="0.25">
      <c r="A34" s="51" t="s">
        <v>19</v>
      </c>
      <c r="B34" s="9"/>
      <c r="C34" s="7"/>
      <c r="D34" s="9"/>
      <c r="E34" s="24"/>
      <c r="F34" s="5"/>
      <c r="G34" s="54" t="s">
        <v>18</v>
      </c>
      <c r="H34" s="9"/>
      <c r="J34" s="9"/>
      <c r="K34" s="24"/>
    </row>
    <row r="35" spans="1:13" ht="15.75" x14ac:dyDescent="0.25">
      <c r="A35" s="25">
        <v>1.4999999999999999E-2</v>
      </c>
      <c r="B35" s="10">
        <f t="shared" ref="B35:B42" si="0">$B$31*$B$33*A35</f>
        <v>3.9779999999999998</v>
      </c>
      <c r="C35" s="7">
        <f t="shared" ref="C35:C42" si="1">$C$31*$C$33*A35</f>
        <v>7.9559999999999995</v>
      </c>
      <c r="D35" s="10">
        <f t="shared" ref="D35:D42" si="2">$D$31*$D$33*A35</f>
        <v>11.933999999999999</v>
      </c>
      <c r="E35" s="21">
        <f t="shared" ref="E35:E42" si="3">$E$31*$E$33*A35</f>
        <v>15.911999999999999</v>
      </c>
      <c r="F35" s="5"/>
      <c r="G35" s="39">
        <v>5</v>
      </c>
      <c r="H35" s="40">
        <f t="shared" ref="H35:K42" si="4">H$31*$G35/$J$8</f>
        <v>51.359516616314195</v>
      </c>
      <c r="I35" s="4">
        <f t="shared" si="4"/>
        <v>102.71903323262839</v>
      </c>
      <c r="J35" s="40">
        <f t="shared" si="4"/>
        <v>154.0785498489426</v>
      </c>
      <c r="K35" s="41">
        <f t="shared" si="4"/>
        <v>205.43806646525678</v>
      </c>
      <c r="M35" s="1"/>
    </row>
    <row r="36" spans="1:13" x14ac:dyDescent="0.2">
      <c r="A36" s="25">
        <v>0.02</v>
      </c>
      <c r="B36" s="10">
        <f t="shared" si="0"/>
        <v>5.3040000000000003</v>
      </c>
      <c r="C36" s="7">
        <f t="shared" si="1"/>
        <v>10.608000000000001</v>
      </c>
      <c r="D36" s="10">
        <f t="shared" si="2"/>
        <v>15.912000000000001</v>
      </c>
      <c r="E36" s="21">
        <f t="shared" si="3"/>
        <v>21.216000000000001</v>
      </c>
      <c r="F36" s="5"/>
      <c r="G36" s="39">
        <v>10</v>
      </c>
      <c r="H36" s="40">
        <f t="shared" si="4"/>
        <v>102.71903323262839</v>
      </c>
      <c r="I36" s="4">
        <f t="shared" si="4"/>
        <v>205.43806646525678</v>
      </c>
      <c r="J36" s="40">
        <f t="shared" si="4"/>
        <v>308.1570996978852</v>
      </c>
      <c r="K36" s="41">
        <f t="shared" si="4"/>
        <v>410.87613293051356</v>
      </c>
    </row>
    <row r="37" spans="1:13" x14ac:dyDescent="0.2">
      <c r="A37" s="25">
        <v>2.5000000000000001E-2</v>
      </c>
      <c r="B37" s="10">
        <f t="shared" si="0"/>
        <v>6.63</v>
      </c>
      <c r="C37" s="7">
        <f t="shared" si="1"/>
        <v>13.26</v>
      </c>
      <c r="D37" s="10">
        <f t="shared" si="2"/>
        <v>19.89</v>
      </c>
      <c r="E37" s="21">
        <f t="shared" si="3"/>
        <v>26.52</v>
      </c>
      <c r="F37" s="5"/>
      <c r="G37" s="39">
        <v>15</v>
      </c>
      <c r="H37" s="40">
        <f t="shared" si="4"/>
        <v>154.0785498489426</v>
      </c>
      <c r="I37" s="4">
        <f t="shared" si="4"/>
        <v>308.1570996978852</v>
      </c>
      <c r="J37" s="40">
        <f t="shared" si="4"/>
        <v>462.2356495468278</v>
      </c>
      <c r="K37" s="41">
        <f t="shared" si="4"/>
        <v>616.3141993957704</v>
      </c>
    </row>
    <row r="38" spans="1:13" x14ac:dyDescent="0.2">
      <c r="A38" s="25">
        <v>0.03</v>
      </c>
      <c r="B38" s="10">
        <f t="shared" si="0"/>
        <v>7.9559999999999995</v>
      </c>
      <c r="C38" s="7">
        <f t="shared" si="1"/>
        <v>15.911999999999999</v>
      </c>
      <c r="D38" s="10">
        <f t="shared" si="2"/>
        <v>23.867999999999999</v>
      </c>
      <c r="E38" s="21">
        <f t="shared" si="3"/>
        <v>31.823999999999998</v>
      </c>
      <c r="F38" s="5"/>
      <c r="G38" s="39">
        <v>20</v>
      </c>
      <c r="H38" s="40">
        <f t="shared" si="4"/>
        <v>205.43806646525678</v>
      </c>
      <c r="I38" s="4">
        <f t="shared" si="4"/>
        <v>410.87613293051356</v>
      </c>
      <c r="J38" s="40">
        <f t="shared" si="4"/>
        <v>616.3141993957704</v>
      </c>
      <c r="K38" s="41">
        <f t="shared" si="4"/>
        <v>821.75226586102713</v>
      </c>
    </row>
    <row r="39" spans="1:13" x14ac:dyDescent="0.2">
      <c r="A39" s="25">
        <v>3.5000000000000003E-2</v>
      </c>
      <c r="B39" s="10">
        <f t="shared" si="0"/>
        <v>9.282</v>
      </c>
      <c r="C39" s="7">
        <f t="shared" si="1"/>
        <v>18.564</v>
      </c>
      <c r="D39" s="10">
        <f t="shared" si="2"/>
        <v>27.846000000000004</v>
      </c>
      <c r="E39" s="21">
        <f t="shared" si="3"/>
        <v>37.128</v>
      </c>
      <c r="F39" s="5"/>
      <c r="G39" s="39">
        <v>25</v>
      </c>
      <c r="H39" s="40">
        <f t="shared" si="4"/>
        <v>256.79758308157096</v>
      </c>
      <c r="I39" s="4">
        <f t="shared" si="4"/>
        <v>513.59516616314193</v>
      </c>
      <c r="J39" s="40">
        <f t="shared" si="4"/>
        <v>770.39274924471295</v>
      </c>
      <c r="K39" s="41">
        <f t="shared" si="4"/>
        <v>1027.1903323262839</v>
      </c>
    </row>
    <row r="40" spans="1:13" x14ac:dyDescent="0.2">
      <c r="A40" s="25">
        <v>0.04</v>
      </c>
      <c r="B40" s="10">
        <f t="shared" si="0"/>
        <v>10.608000000000001</v>
      </c>
      <c r="C40" s="7">
        <f t="shared" si="1"/>
        <v>21.216000000000001</v>
      </c>
      <c r="D40" s="10">
        <f t="shared" si="2"/>
        <v>31.824000000000002</v>
      </c>
      <c r="E40" s="21">
        <f t="shared" si="3"/>
        <v>42.432000000000002</v>
      </c>
      <c r="F40" s="5"/>
      <c r="G40" s="39">
        <v>30</v>
      </c>
      <c r="H40" s="40">
        <f t="shared" si="4"/>
        <v>308.1570996978852</v>
      </c>
      <c r="I40" s="4">
        <f t="shared" si="4"/>
        <v>616.3141993957704</v>
      </c>
      <c r="J40" s="40">
        <f t="shared" si="4"/>
        <v>924.4712990936556</v>
      </c>
      <c r="K40" s="41">
        <f t="shared" si="4"/>
        <v>1232.6283987915408</v>
      </c>
    </row>
    <row r="41" spans="1:13" x14ac:dyDescent="0.2">
      <c r="A41" s="25">
        <v>4.4999999999999998E-2</v>
      </c>
      <c r="B41" s="10">
        <f t="shared" si="0"/>
        <v>11.933999999999999</v>
      </c>
      <c r="C41" s="7">
        <f t="shared" si="1"/>
        <v>23.867999999999999</v>
      </c>
      <c r="D41" s="10">
        <f t="shared" si="2"/>
        <v>35.802</v>
      </c>
      <c r="E41" s="21">
        <f t="shared" si="3"/>
        <v>47.735999999999997</v>
      </c>
      <c r="F41" s="5"/>
      <c r="G41" s="39">
        <v>35</v>
      </c>
      <c r="H41" s="40">
        <f t="shared" si="4"/>
        <v>359.51661631419938</v>
      </c>
      <c r="I41" s="4">
        <f t="shared" si="4"/>
        <v>719.03323262839876</v>
      </c>
      <c r="J41" s="40">
        <f t="shared" si="4"/>
        <v>1078.5498489425981</v>
      </c>
      <c r="K41" s="41">
        <f t="shared" si="4"/>
        <v>1438.0664652567975</v>
      </c>
    </row>
    <row r="42" spans="1:13" ht="13.5" thickBot="1" x14ac:dyDescent="0.25">
      <c r="A42" s="27">
        <v>0.05</v>
      </c>
      <c r="B42" s="47">
        <f t="shared" si="0"/>
        <v>13.26</v>
      </c>
      <c r="C42" s="31">
        <f t="shared" si="1"/>
        <v>26.52</v>
      </c>
      <c r="D42" s="47">
        <f t="shared" si="2"/>
        <v>39.78</v>
      </c>
      <c r="E42" s="48">
        <f t="shared" si="3"/>
        <v>53.04</v>
      </c>
      <c r="F42" s="5"/>
      <c r="G42" s="42">
        <v>40</v>
      </c>
      <c r="H42" s="49">
        <f t="shared" si="4"/>
        <v>410.87613293051356</v>
      </c>
      <c r="I42" s="49">
        <f t="shared" si="4"/>
        <v>821.75226586102713</v>
      </c>
      <c r="J42" s="49">
        <f t="shared" si="4"/>
        <v>1232.6283987915408</v>
      </c>
      <c r="K42" s="50">
        <f t="shared" si="4"/>
        <v>1643.5045317220543</v>
      </c>
    </row>
    <row r="43" spans="1:13" ht="13.5" thickTop="1" x14ac:dyDescent="0.2">
      <c r="A43" s="16"/>
      <c r="B43" s="8"/>
      <c r="C43" s="7"/>
      <c r="D43" s="7"/>
      <c r="E43" s="17"/>
      <c r="F43" s="5"/>
      <c r="G43" s="16"/>
      <c r="H43" s="8"/>
      <c r="J43" s="7"/>
      <c r="K43" s="17"/>
    </row>
    <row r="44" spans="1:13" ht="15.75" x14ac:dyDescent="0.25">
      <c r="A44" s="53" t="s">
        <v>11</v>
      </c>
      <c r="B44" s="8"/>
      <c r="C44" s="7"/>
      <c r="D44" s="7"/>
      <c r="E44" s="17"/>
      <c r="F44" s="5"/>
      <c r="G44" s="53" t="s">
        <v>15</v>
      </c>
      <c r="H44" s="8"/>
      <c r="J44" s="7"/>
      <c r="K44" s="17"/>
    </row>
    <row r="45" spans="1:13" ht="15.75" x14ac:dyDescent="0.25">
      <c r="A45" s="54" t="s">
        <v>19</v>
      </c>
      <c r="B45" s="8"/>
      <c r="C45" s="7"/>
      <c r="D45" s="7"/>
      <c r="E45" s="17"/>
      <c r="F45" s="5"/>
      <c r="G45" s="54" t="s">
        <v>18</v>
      </c>
      <c r="H45" s="8"/>
      <c r="J45" s="7"/>
      <c r="K45" s="17"/>
    </row>
    <row r="46" spans="1:13" x14ac:dyDescent="0.2">
      <c r="A46" s="25">
        <v>1.4999999999999999E-2</v>
      </c>
      <c r="B46" s="14">
        <f t="shared" ref="B46:E53" si="5">B35*$D$4/$D$5</f>
        <v>60366.149999999994</v>
      </c>
      <c r="C46" s="14">
        <f t="shared" si="5"/>
        <v>120732.29999999999</v>
      </c>
      <c r="D46" s="14">
        <f t="shared" si="5"/>
        <v>181098.44999999995</v>
      </c>
      <c r="E46" s="26">
        <f t="shared" si="5"/>
        <v>241464.59999999998</v>
      </c>
      <c r="F46" s="5"/>
      <c r="G46" s="39">
        <v>5</v>
      </c>
      <c r="H46" s="64">
        <f t="shared" ref="H46:K53" si="6">H$31*$G46*$K$4*$J$6*$J$7/$J$5</f>
        <v>81609.950906344413</v>
      </c>
      <c r="I46" s="3">
        <f t="shared" si="6"/>
        <v>163219.90181268883</v>
      </c>
      <c r="J46" s="64">
        <f t="shared" si="6"/>
        <v>244829.85271903322</v>
      </c>
      <c r="K46" s="65">
        <f t="shared" si="6"/>
        <v>326439.80362537765</v>
      </c>
    </row>
    <row r="47" spans="1:13" x14ac:dyDescent="0.2">
      <c r="A47" s="25">
        <v>0.02</v>
      </c>
      <c r="B47" s="14">
        <f t="shared" si="5"/>
        <v>80488.2</v>
      </c>
      <c r="C47" s="14">
        <f t="shared" si="5"/>
        <v>160976.4</v>
      </c>
      <c r="D47" s="14">
        <f t="shared" si="5"/>
        <v>241464.6</v>
      </c>
      <c r="E47" s="26">
        <f t="shared" si="5"/>
        <v>321952.8</v>
      </c>
      <c r="F47" s="5"/>
      <c r="G47" s="39">
        <v>10</v>
      </c>
      <c r="H47" s="64">
        <f t="shared" si="6"/>
        <v>163219.90181268883</v>
      </c>
      <c r="I47" s="3">
        <f t="shared" si="6"/>
        <v>326439.80362537765</v>
      </c>
      <c r="J47" s="64">
        <f t="shared" si="6"/>
        <v>489659.70543806645</v>
      </c>
      <c r="K47" s="65">
        <f t="shared" si="6"/>
        <v>652879.6072507553</v>
      </c>
    </row>
    <row r="48" spans="1:13" x14ac:dyDescent="0.2">
      <c r="A48" s="25">
        <v>2.5000000000000001E-2</v>
      </c>
      <c r="B48" s="14">
        <f t="shared" si="5"/>
        <v>100610.24999999999</v>
      </c>
      <c r="C48" s="14">
        <f t="shared" si="5"/>
        <v>201220.49999999997</v>
      </c>
      <c r="D48" s="14">
        <f t="shared" si="5"/>
        <v>301830.75</v>
      </c>
      <c r="E48" s="26">
        <f t="shared" si="5"/>
        <v>402440.99999999994</v>
      </c>
      <c r="F48" s="5"/>
      <c r="G48" s="39">
        <v>15</v>
      </c>
      <c r="H48" s="64">
        <f t="shared" si="6"/>
        <v>244829.85271903322</v>
      </c>
      <c r="I48" s="3">
        <f t="shared" si="6"/>
        <v>489659.70543806645</v>
      </c>
      <c r="J48" s="64">
        <f t="shared" si="6"/>
        <v>734489.55815709964</v>
      </c>
      <c r="K48" s="65">
        <f t="shared" si="6"/>
        <v>979319.4108761329</v>
      </c>
    </row>
    <row r="49" spans="1:11" x14ac:dyDescent="0.2">
      <c r="A49" s="25">
        <v>0.03</v>
      </c>
      <c r="B49" s="14">
        <f t="shared" si="5"/>
        <v>120732.29999999999</v>
      </c>
      <c r="C49" s="14">
        <f t="shared" si="5"/>
        <v>241464.59999999998</v>
      </c>
      <c r="D49" s="14">
        <f t="shared" si="5"/>
        <v>362196.89999999991</v>
      </c>
      <c r="E49" s="26">
        <f t="shared" si="5"/>
        <v>482929.19999999995</v>
      </c>
      <c r="F49" s="5"/>
      <c r="G49" s="39">
        <v>20</v>
      </c>
      <c r="H49" s="64">
        <f t="shared" si="6"/>
        <v>326439.80362537765</v>
      </c>
      <c r="I49" s="3">
        <f t="shared" si="6"/>
        <v>652879.6072507553</v>
      </c>
      <c r="J49" s="64">
        <f t="shared" si="6"/>
        <v>979319.4108761329</v>
      </c>
      <c r="K49" s="65">
        <f t="shared" si="6"/>
        <v>1305759.2145015106</v>
      </c>
    </row>
    <row r="50" spans="1:11" x14ac:dyDescent="0.2">
      <c r="A50" s="25">
        <v>3.5000000000000003E-2</v>
      </c>
      <c r="B50" s="14">
        <f t="shared" si="5"/>
        <v>140854.34999999998</v>
      </c>
      <c r="C50" s="14">
        <f t="shared" si="5"/>
        <v>281708.69999999995</v>
      </c>
      <c r="D50" s="14">
        <f t="shared" si="5"/>
        <v>422563.05000000005</v>
      </c>
      <c r="E50" s="26">
        <f t="shared" si="5"/>
        <v>563417.39999999991</v>
      </c>
      <c r="F50" s="5"/>
      <c r="G50" s="39">
        <v>25</v>
      </c>
      <c r="H50" s="64">
        <f t="shared" si="6"/>
        <v>408049.75453172199</v>
      </c>
      <c r="I50" s="3">
        <f t="shared" si="6"/>
        <v>816099.50906344398</v>
      </c>
      <c r="J50" s="64">
        <f t="shared" si="6"/>
        <v>1224149.2635951662</v>
      </c>
      <c r="K50" s="65">
        <f t="shared" si="6"/>
        <v>1632199.018126888</v>
      </c>
    </row>
    <row r="51" spans="1:11" x14ac:dyDescent="0.2">
      <c r="A51" s="25">
        <v>0.04</v>
      </c>
      <c r="B51" s="14">
        <f t="shared" si="5"/>
        <v>160976.4</v>
      </c>
      <c r="C51" s="14">
        <f t="shared" si="5"/>
        <v>321952.8</v>
      </c>
      <c r="D51" s="14">
        <f t="shared" si="5"/>
        <v>482929.2</v>
      </c>
      <c r="E51" s="26">
        <f t="shared" si="5"/>
        <v>643905.6</v>
      </c>
      <c r="F51" s="5"/>
      <c r="G51" s="39">
        <v>30</v>
      </c>
      <c r="H51" s="64">
        <f t="shared" si="6"/>
        <v>489659.70543806645</v>
      </c>
      <c r="I51" s="3">
        <f t="shared" si="6"/>
        <v>979319.4108761329</v>
      </c>
      <c r="J51" s="64">
        <f t="shared" si="6"/>
        <v>1468979.1163141993</v>
      </c>
      <c r="K51" s="65">
        <f t="shared" si="6"/>
        <v>1958638.8217522658</v>
      </c>
    </row>
    <row r="52" spans="1:11" x14ac:dyDescent="0.2">
      <c r="A52" s="25">
        <v>4.4999999999999998E-2</v>
      </c>
      <c r="B52" s="14">
        <f t="shared" si="5"/>
        <v>181098.44999999995</v>
      </c>
      <c r="C52" s="14">
        <f t="shared" si="5"/>
        <v>362196.89999999991</v>
      </c>
      <c r="D52" s="14">
        <f t="shared" si="5"/>
        <v>543295.35</v>
      </c>
      <c r="E52" s="26">
        <f t="shared" si="5"/>
        <v>724393.79999999981</v>
      </c>
      <c r="F52" s="5"/>
      <c r="G52" s="39">
        <v>35</v>
      </c>
      <c r="H52" s="64">
        <f t="shared" si="6"/>
        <v>571269.65634441085</v>
      </c>
      <c r="I52" s="3">
        <f t="shared" si="6"/>
        <v>1142539.3126888217</v>
      </c>
      <c r="J52" s="64">
        <f t="shared" si="6"/>
        <v>1713808.9690332324</v>
      </c>
      <c r="K52" s="65">
        <f t="shared" si="6"/>
        <v>2285078.6253776434</v>
      </c>
    </row>
    <row r="53" spans="1:11" ht="13.5" thickBot="1" x14ac:dyDescent="0.25">
      <c r="A53" s="27">
        <v>0.05</v>
      </c>
      <c r="B53" s="28">
        <f t="shared" si="5"/>
        <v>201220.49999999997</v>
      </c>
      <c r="C53" s="28">
        <f t="shared" si="5"/>
        <v>402440.99999999994</v>
      </c>
      <c r="D53" s="28">
        <f t="shared" si="5"/>
        <v>603661.5</v>
      </c>
      <c r="E53" s="29">
        <f t="shared" si="5"/>
        <v>804881.99999999988</v>
      </c>
      <c r="F53" s="5"/>
      <c r="G53" s="42">
        <v>40</v>
      </c>
      <c r="H53" s="66">
        <f t="shared" si="6"/>
        <v>652879.6072507553</v>
      </c>
      <c r="I53" s="28">
        <f t="shared" si="6"/>
        <v>1305759.2145015106</v>
      </c>
      <c r="J53" s="66">
        <f t="shared" si="6"/>
        <v>1958638.8217522658</v>
      </c>
      <c r="K53" s="67">
        <f t="shared" si="6"/>
        <v>2611518.4290030212</v>
      </c>
    </row>
    <row r="54" spans="1:11" ht="13.5" thickTop="1" x14ac:dyDescent="0.2">
      <c r="A54" s="16"/>
      <c r="B54" s="14"/>
      <c r="C54" s="14"/>
      <c r="D54" s="14"/>
      <c r="E54" s="26"/>
      <c r="F54" s="5"/>
      <c r="G54" s="16"/>
      <c r="H54" s="64"/>
      <c r="I54" s="3"/>
      <c r="J54" s="64"/>
      <c r="K54" s="65"/>
    </row>
    <row r="55" spans="1:11" ht="15.75" x14ac:dyDescent="0.25">
      <c r="A55" s="89" t="s">
        <v>35</v>
      </c>
      <c r="B55" s="103"/>
      <c r="C55" s="103"/>
      <c r="D55" s="103"/>
      <c r="E55" s="104"/>
      <c r="F55" s="5"/>
      <c r="G55" s="89" t="s">
        <v>34</v>
      </c>
      <c r="H55" s="90"/>
      <c r="I55" s="91"/>
      <c r="J55" s="90"/>
      <c r="K55" s="92"/>
    </row>
    <row r="56" spans="1:11" ht="15.75" x14ac:dyDescent="0.25">
      <c r="A56" s="93" t="s">
        <v>19</v>
      </c>
      <c r="B56" s="103"/>
      <c r="C56" s="103"/>
      <c r="D56" s="103"/>
      <c r="E56" s="104"/>
      <c r="F56" s="5"/>
      <c r="G56" s="93" t="s">
        <v>18</v>
      </c>
      <c r="H56" s="90"/>
      <c r="I56" s="91"/>
      <c r="J56" s="90"/>
      <c r="K56" s="92"/>
    </row>
    <row r="57" spans="1:11" x14ac:dyDescent="0.2">
      <c r="A57" s="105">
        <v>1.4999999999999999E-2</v>
      </c>
      <c r="B57" s="103">
        <f t="shared" ref="B57:E64" si="7">B46-($B$31*$D$16)</f>
        <v>40782.149999999994</v>
      </c>
      <c r="C57" s="103">
        <f t="shared" si="7"/>
        <v>101148.29999999999</v>
      </c>
      <c r="D57" s="103">
        <f t="shared" si="7"/>
        <v>161514.44999999995</v>
      </c>
      <c r="E57" s="104">
        <f t="shared" si="7"/>
        <v>221880.59999999998</v>
      </c>
      <c r="F57" s="5"/>
      <c r="G57" s="94">
        <v>5</v>
      </c>
      <c r="H57" s="95">
        <f t="shared" ref="H57:K64" si="8">H46-(H$31*$J$16)</f>
        <v>65969.950906344413</v>
      </c>
      <c r="I57" s="96">
        <f t="shared" si="8"/>
        <v>131939.90181268883</v>
      </c>
      <c r="J57" s="95">
        <f t="shared" si="8"/>
        <v>197909.85271903322</v>
      </c>
      <c r="K57" s="97">
        <f t="shared" si="8"/>
        <v>263879.80362537765</v>
      </c>
    </row>
    <row r="58" spans="1:11" x14ac:dyDescent="0.2">
      <c r="A58" s="105">
        <v>0.02</v>
      </c>
      <c r="B58" s="103">
        <f t="shared" si="7"/>
        <v>60904.2</v>
      </c>
      <c r="C58" s="103">
        <f t="shared" si="7"/>
        <v>141392.4</v>
      </c>
      <c r="D58" s="103">
        <f t="shared" si="7"/>
        <v>221880.6</v>
      </c>
      <c r="E58" s="104">
        <f t="shared" si="7"/>
        <v>302368.8</v>
      </c>
      <c r="F58" s="5"/>
      <c r="G58" s="94">
        <v>10</v>
      </c>
      <c r="H58" s="95">
        <f t="shared" si="8"/>
        <v>147579.90181268883</v>
      </c>
      <c r="I58" s="96">
        <f t="shared" si="8"/>
        <v>295159.80362537765</v>
      </c>
      <c r="J58" s="95">
        <f t="shared" si="8"/>
        <v>442739.70543806645</v>
      </c>
      <c r="K58" s="97">
        <f t="shared" si="8"/>
        <v>590319.6072507553</v>
      </c>
    </row>
    <row r="59" spans="1:11" x14ac:dyDescent="0.2">
      <c r="A59" s="105">
        <v>2.5000000000000001E-2</v>
      </c>
      <c r="B59" s="103">
        <f t="shared" si="7"/>
        <v>81026.249999999985</v>
      </c>
      <c r="C59" s="103">
        <f t="shared" si="7"/>
        <v>181636.49999999997</v>
      </c>
      <c r="D59" s="103">
        <f t="shared" si="7"/>
        <v>282246.75</v>
      </c>
      <c r="E59" s="104">
        <f t="shared" si="7"/>
        <v>382856.99999999994</v>
      </c>
      <c r="F59" s="5"/>
      <c r="G59" s="94">
        <v>15</v>
      </c>
      <c r="H59" s="95">
        <f t="shared" si="8"/>
        <v>229189.85271903322</v>
      </c>
      <c r="I59" s="96">
        <f t="shared" si="8"/>
        <v>458379.70543806645</v>
      </c>
      <c r="J59" s="95">
        <f t="shared" si="8"/>
        <v>687569.55815709964</v>
      </c>
      <c r="K59" s="97">
        <f t="shared" si="8"/>
        <v>916759.4108761329</v>
      </c>
    </row>
    <row r="60" spans="1:11" x14ac:dyDescent="0.2">
      <c r="A60" s="105">
        <v>0.03</v>
      </c>
      <c r="B60" s="103">
        <f t="shared" si="7"/>
        <v>101148.29999999999</v>
      </c>
      <c r="C60" s="103">
        <f t="shared" si="7"/>
        <v>221880.59999999998</v>
      </c>
      <c r="D60" s="103">
        <f t="shared" si="7"/>
        <v>342612.89999999991</v>
      </c>
      <c r="E60" s="104">
        <f t="shared" si="7"/>
        <v>463345.19999999995</v>
      </c>
      <c r="F60" s="5"/>
      <c r="G60" s="94">
        <v>20</v>
      </c>
      <c r="H60" s="95">
        <f t="shared" si="8"/>
        <v>310799.80362537765</v>
      </c>
      <c r="I60" s="96">
        <f t="shared" si="8"/>
        <v>621599.6072507553</v>
      </c>
      <c r="J60" s="95">
        <f t="shared" si="8"/>
        <v>932399.4108761329</v>
      </c>
      <c r="K60" s="97">
        <f t="shared" si="8"/>
        <v>1243199.2145015106</v>
      </c>
    </row>
    <row r="61" spans="1:11" x14ac:dyDescent="0.2">
      <c r="A61" s="105">
        <v>3.5000000000000003E-2</v>
      </c>
      <c r="B61" s="103">
        <f t="shared" si="7"/>
        <v>121270.34999999998</v>
      </c>
      <c r="C61" s="103">
        <f t="shared" si="7"/>
        <v>262124.69999999995</v>
      </c>
      <c r="D61" s="103">
        <f t="shared" si="7"/>
        <v>402979.05000000005</v>
      </c>
      <c r="E61" s="104">
        <f t="shared" si="7"/>
        <v>543833.39999999991</v>
      </c>
      <c r="F61" s="5"/>
      <c r="G61" s="94">
        <v>25</v>
      </c>
      <c r="H61" s="95">
        <f t="shared" si="8"/>
        <v>392409.75453172199</v>
      </c>
      <c r="I61" s="96">
        <f t="shared" si="8"/>
        <v>784819.50906344398</v>
      </c>
      <c r="J61" s="95">
        <f t="shared" si="8"/>
        <v>1177229.2635951662</v>
      </c>
      <c r="K61" s="97">
        <f t="shared" si="8"/>
        <v>1569639.018126888</v>
      </c>
    </row>
    <row r="62" spans="1:11" x14ac:dyDescent="0.2">
      <c r="A62" s="105">
        <v>0.04</v>
      </c>
      <c r="B62" s="103">
        <f t="shared" si="7"/>
        <v>141392.4</v>
      </c>
      <c r="C62" s="103">
        <f t="shared" si="7"/>
        <v>302368.8</v>
      </c>
      <c r="D62" s="103">
        <f t="shared" si="7"/>
        <v>463345.2</v>
      </c>
      <c r="E62" s="104">
        <f t="shared" si="7"/>
        <v>624321.6</v>
      </c>
      <c r="F62" s="5"/>
      <c r="G62" s="94">
        <v>30</v>
      </c>
      <c r="H62" s="95">
        <f t="shared" si="8"/>
        <v>474019.70543806645</v>
      </c>
      <c r="I62" s="96">
        <f t="shared" si="8"/>
        <v>948039.4108761329</v>
      </c>
      <c r="J62" s="95">
        <f t="shared" si="8"/>
        <v>1422059.1163141993</v>
      </c>
      <c r="K62" s="97">
        <f t="shared" si="8"/>
        <v>1896078.8217522658</v>
      </c>
    </row>
    <row r="63" spans="1:11" x14ac:dyDescent="0.2">
      <c r="A63" s="105">
        <v>4.4999999999999998E-2</v>
      </c>
      <c r="B63" s="103">
        <f t="shared" si="7"/>
        <v>161514.44999999995</v>
      </c>
      <c r="C63" s="103">
        <f t="shared" si="7"/>
        <v>342612.89999999991</v>
      </c>
      <c r="D63" s="103">
        <f t="shared" si="7"/>
        <v>523711.35</v>
      </c>
      <c r="E63" s="104">
        <f t="shared" si="7"/>
        <v>704809.79999999981</v>
      </c>
      <c r="F63" s="5"/>
      <c r="G63" s="94">
        <v>35</v>
      </c>
      <c r="H63" s="95">
        <f t="shared" si="8"/>
        <v>555629.65634441085</v>
      </c>
      <c r="I63" s="96">
        <f t="shared" si="8"/>
        <v>1111259.3126888217</v>
      </c>
      <c r="J63" s="95">
        <f t="shared" si="8"/>
        <v>1666888.9690332324</v>
      </c>
      <c r="K63" s="97">
        <f t="shared" si="8"/>
        <v>2222518.6253776434</v>
      </c>
    </row>
    <row r="64" spans="1:11" ht="13.5" thickBot="1" x14ac:dyDescent="0.25">
      <c r="A64" s="106">
        <v>0.05</v>
      </c>
      <c r="B64" s="107">
        <f t="shared" si="7"/>
        <v>181636.49999999997</v>
      </c>
      <c r="C64" s="107">
        <f t="shared" si="7"/>
        <v>382856.99999999994</v>
      </c>
      <c r="D64" s="107">
        <f t="shared" si="7"/>
        <v>584077.5</v>
      </c>
      <c r="E64" s="108">
        <f t="shared" si="7"/>
        <v>785297.99999999988</v>
      </c>
      <c r="F64" s="5"/>
      <c r="G64" s="98">
        <v>40</v>
      </c>
      <c r="H64" s="99">
        <f t="shared" si="8"/>
        <v>637239.6072507553</v>
      </c>
      <c r="I64" s="100">
        <f t="shared" si="8"/>
        <v>1274479.2145015106</v>
      </c>
      <c r="J64" s="99">
        <f t="shared" si="8"/>
        <v>1911718.8217522658</v>
      </c>
      <c r="K64" s="101">
        <f t="shared" si="8"/>
        <v>2548958.4290030212</v>
      </c>
    </row>
    <row r="65" spans="1:9" ht="13.5" thickTop="1" x14ac:dyDescent="0.2">
      <c r="A65" s="35"/>
      <c r="B65" s="34"/>
      <c r="C65" s="15"/>
      <c r="D65" s="35"/>
      <c r="E65" s="35"/>
      <c r="F65" s="5"/>
      <c r="H65" s="2"/>
      <c r="I65" s="15"/>
    </row>
    <row r="66" spans="1:9" ht="15" x14ac:dyDescent="0.2">
      <c r="B66" s="52"/>
    </row>
    <row r="67" spans="1:9" x14ac:dyDescent="0.2">
      <c r="B67"/>
    </row>
    <row r="68" spans="1:9" x14ac:dyDescent="0.2">
      <c r="B68"/>
    </row>
    <row r="69" spans="1:9" x14ac:dyDescent="0.2">
      <c r="B69"/>
    </row>
    <row r="70" spans="1:9" x14ac:dyDescent="0.2">
      <c r="B70"/>
    </row>
    <row r="71" spans="1:9" x14ac:dyDescent="0.2">
      <c r="B71"/>
    </row>
    <row r="72" spans="1:9" x14ac:dyDescent="0.2">
      <c r="B72"/>
    </row>
    <row r="73" spans="1:9" x14ac:dyDescent="0.2">
      <c r="B73"/>
    </row>
    <row r="74" spans="1:9" x14ac:dyDescent="0.2">
      <c r="B74"/>
    </row>
    <row r="75" spans="1:9" x14ac:dyDescent="0.2">
      <c r="B75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 09 2017 Ni, Au price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Krzysztof Biegaj</cp:lastModifiedBy>
  <cp:lastPrinted>2008-10-09T03:30:57Z</cp:lastPrinted>
  <dcterms:created xsi:type="dcterms:W3CDTF">2007-01-10T21:04:22Z</dcterms:created>
  <dcterms:modified xsi:type="dcterms:W3CDTF">2017-09-06T03:54:39Z</dcterms:modified>
</cp:coreProperties>
</file>