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90" windowWidth="11800" windowHeight="2950" firstSheet="7" activeTab="8"/>
  </bookViews>
  <sheets>
    <sheet name="Y2KBUDGET" sheetId="1" r:id="rId1"/>
    <sheet name="TODATE" sheetId="2" r:id="rId2"/>
    <sheet name="2016 Estimated Budget" sheetId="3" r:id="rId3"/>
    <sheet name="2017 Final Budget" sheetId="4" r:id="rId4"/>
    <sheet name="2018 Budget 1st Draft" sheetId="5" r:id="rId5"/>
    <sheet name="2018 Working Budget" sheetId="6" r:id="rId6"/>
    <sheet name="2019 Working Budget" sheetId="7" r:id="rId7"/>
    <sheet name="2020 Working Budget" sheetId="8" r:id="rId8"/>
    <sheet name="2021 Working Budget" sheetId="9" r:id="rId9"/>
    <sheet name="Sheet15" sheetId="10" r:id="rId10"/>
    <sheet name="Sheet16" sheetId="11" r:id="rId11"/>
  </sheets>
  <definedNames>
    <definedName name="_xlnm.Print_Area" localSheetId="2">'2016 Estimated Budget'!$A$1:$G$67</definedName>
    <definedName name="_xlnm.Print_Area" localSheetId="4">'2018 Budget 1st Draft'!$A$1:$F$72</definedName>
    <definedName name="_xlnm.Print_Area" localSheetId="7">'2020 Working Budget'!$A$1:$H$69</definedName>
  </definedNames>
  <calcPr fullCalcOnLoad="1"/>
</workbook>
</file>

<file path=xl/sharedStrings.xml><?xml version="1.0" encoding="utf-8"?>
<sst xmlns="http://schemas.openxmlformats.org/spreadsheetml/2006/main" count="747" uniqueCount="259">
  <si>
    <t>ROCK CREEK MESA WATER DISTRICT  Y2K BUDGET</t>
  </si>
  <si>
    <t>ITEM</t>
  </si>
  <si>
    <t>ACCT. NO.</t>
  </si>
  <si>
    <t>FUND DESCRIPTION</t>
  </si>
  <si>
    <t>1998    ACTUAL</t>
  </si>
  <si>
    <t>1999 ADOPTED</t>
  </si>
  <si>
    <t>1999 ESTIMATED</t>
  </si>
  <si>
    <t>2000            BUDGET</t>
  </si>
  <si>
    <t>BEGINNING FUND BALANCE: JAN.1</t>
  </si>
  <si>
    <t>INCOME</t>
  </si>
  <si>
    <t>OPERATING REVENUE:</t>
  </si>
  <si>
    <t>TAP &amp; DEVELOPMENT FEES</t>
  </si>
  <si>
    <t>WATER DEPOSITS</t>
  </si>
  <si>
    <t>FEES AND FINES</t>
  </si>
  <si>
    <t>SALES OF WATER</t>
  </si>
  <si>
    <t>NON-OPERATING REVENUE:</t>
  </si>
  <si>
    <t>REIMBURSED EXPENSES</t>
  </si>
  <si>
    <t>INTEREST INCOME</t>
  </si>
  <si>
    <t>OTHER INCOME</t>
  </si>
  <si>
    <t>TOTAL INCOME:</t>
  </si>
  <si>
    <t>EXPENDITURES</t>
  </si>
  <si>
    <t>CAPITAL PROJECTS:</t>
  </si>
  <si>
    <t>CHLORINE BUILDING</t>
  </si>
  <si>
    <t>COLL. TRANS. &amp; DIST.</t>
  </si>
  <si>
    <t>EQUIPMENT</t>
  </si>
  <si>
    <t>OFFICE EQUIPMENT</t>
  </si>
  <si>
    <t>UTILITY BUILDING</t>
  </si>
  <si>
    <t>WATER TREATMENT PLANT</t>
  </si>
  <si>
    <t>TOTAL CAPITAL PROJECTS:</t>
  </si>
  <si>
    <t>ADMINISTRATIVE EXPENSE:</t>
  </si>
  <si>
    <t>BAD DEBT</t>
  </si>
  <si>
    <t>BANK SERVICE CHARGES</t>
  </si>
  <si>
    <t>CONTRIBUTIONS</t>
  </si>
  <si>
    <t>DIRECTORS FEES</t>
  </si>
  <si>
    <t>DUES AND SUBSCRIPTIONS</t>
  </si>
  <si>
    <t>INSURANCE</t>
  </si>
  <si>
    <t>INVESTMENT EXPENSE</t>
  </si>
  <si>
    <t>LEGAL NOTICES</t>
  </si>
  <si>
    <t>LICENSES &amp; PERMITS</t>
  </si>
  <si>
    <t>2000    BUDGET</t>
  </si>
  <si>
    <t>EXPENDITURES CON'T.</t>
  </si>
  <si>
    <t>MILEAGE REIMBURSEMENT</t>
  </si>
  <si>
    <t>OFFICE EXPENSE</t>
  </si>
  <si>
    <t>OFFICE SUPPLIES</t>
  </si>
  <si>
    <t>PAYROLL EXPENSES</t>
  </si>
  <si>
    <t>POSTAGE &amp; DELIVERY</t>
  </si>
  <si>
    <t>PRINTING &amp; REPRODUCTION</t>
  </si>
  <si>
    <t>PROFFESIONAL DEVELOPMENT</t>
  </si>
  <si>
    <t>ACCOUNTING FEES</t>
  </si>
  <si>
    <t>LEGAL FEES</t>
  </si>
  <si>
    <t>TRAVEL AND EXPENSES</t>
  </si>
  <si>
    <t>WATER EXPENSE</t>
  </si>
  <si>
    <t>OTHER EXPENSE</t>
  </si>
  <si>
    <t>TOTAL ADMINISTRATIVE EXPENSE:</t>
  </si>
  <si>
    <t>OPERATING EXPENSE:</t>
  </si>
  <si>
    <t>AUTOMOTIVE EXPENSE</t>
  </si>
  <si>
    <t>CHEMICAL</t>
  </si>
  <si>
    <t>CONSTRUCTION</t>
  </si>
  <si>
    <t>CONTRACT LABOR</t>
  </si>
  <si>
    <t>EQUIPMENT RENTAL</t>
  </si>
  <si>
    <t>EQUIP. REPAIR &amp; SUPPLY</t>
  </si>
  <si>
    <t>PUMPING REPAIR &amp; SUPPLY</t>
  </si>
  <si>
    <t>TESTING</t>
  </si>
  <si>
    <t>UTILITIES</t>
  </si>
  <si>
    <t>WATER SUPPLY</t>
  </si>
  <si>
    <t>TOTAL OPERATING EXPENSE:</t>
  </si>
  <si>
    <t>TOTAL EXPENDITURES:</t>
  </si>
  <si>
    <t>TOTAL OPERATING INCOME OR (LOSS)</t>
  </si>
  <si>
    <t>OPERATING REVENUE</t>
  </si>
  <si>
    <t>OPERATING EXPENSE</t>
  </si>
  <si>
    <t>EMERGENCY RESERVE (1%)</t>
  </si>
  <si>
    <t>NET OPERATING INCOME OR (LOSS)</t>
  </si>
  <si>
    <t>ENDING FUND BALANCE</t>
  </si>
  <si>
    <t>ROCK CREEK MESA WATER DISTRICT  2003 BUDGET-TO-DATE</t>
  </si>
  <si>
    <t>2003              BUDGET</t>
  </si>
  <si>
    <t>DEC. 31,   2003</t>
  </si>
  <si>
    <t>AMOUNT              REMAINING</t>
  </si>
  <si>
    <t>CAPITAL EXPENDITURES</t>
  </si>
  <si>
    <t>$   1300    METER &amp; VALVE</t>
  </si>
  <si>
    <t>$   1500    FIRE HYDRANTS</t>
  </si>
  <si>
    <t>$   7000    IMPROVEMENTS &amp; EXPENSES</t>
  </si>
  <si>
    <t>$   2500    VEHICLE MAINTENANCE</t>
  </si>
  <si>
    <t>$   1000    MAP REVISIONS</t>
  </si>
  <si>
    <t>FILTER BUILDING</t>
  </si>
  <si>
    <t>$   1000    3" TURBO METER</t>
  </si>
  <si>
    <t>TOTAL CAPITAL EXPENDITURES:</t>
  </si>
  <si>
    <t>OPERATING EXPENDITURES</t>
  </si>
  <si>
    <t>EQUIPMENT REPAIR &amp; SUPPLY</t>
  </si>
  <si>
    <t>$ 37,000    WATER FOREMAN</t>
  </si>
  <si>
    <t>$    8,500    ON-CALL TECHNICIAN</t>
  </si>
  <si>
    <t>$    5,000    PART TIME TECHNICIAN</t>
  </si>
  <si>
    <t>$    5,000    BOOKKEEPER</t>
  </si>
  <si>
    <t>$    4,500    PAYROLL LIABILITY</t>
  </si>
  <si>
    <t>PUMPING SUPPLY &amp; EXPENSE</t>
  </si>
  <si>
    <t>LAB TESTING</t>
  </si>
  <si>
    <t>SUPPLIES</t>
  </si>
  <si>
    <t>$ 6500    ELECTRIC</t>
  </si>
  <si>
    <t>$    500    PROPANE</t>
  </si>
  <si>
    <t>$ 2000   TELEPHONE</t>
  </si>
  <si>
    <t>TOTAL OPERATING EXPENDITURES:</t>
  </si>
  <si>
    <t>TOTAL INCOME</t>
  </si>
  <si>
    <t>TOTAL CAPITAL EXPENDITURES</t>
  </si>
  <si>
    <t>TOTAL OPERATING EXPENDITURES</t>
  </si>
  <si>
    <t>2014               ESTIMATED YEAR</t>
  </si>
  <si>
    <t>2015             ADOPTED BUDGET</t>
  </si>
  <si>
    <t>CME REVENUE</t>
  </si>
  <si>
    <t>LATE FEES/FINES</t>
  </si>
  <si>
    <t>RESIDENTIAL INCOME-NON CME</t>
  </si>
  <si>
    <t>INTEREST INCOME - COLOTRUST</t>
  </si>
  <si>
    <t>2015             ACTUAL BUDGET</t>
  </si>
  <si>
    <t>BANKING FEES</t>
  </si>
  <si>
    <t>EQUIP REPAIR, SUPPLY,TOOLS</t>
  </si>
  <si>
    <t>CDS Property Liability Pool - Business Insurance</t>
  </si>
  <si>
    <t>CDS Property Liability Pool - Workman's Compensation</t>
  </si>
  <si>
    <t>FIELD OFFICE EXPENSES</t>
  </si>
  <si>
    <t>PROFESSIONAL DEVELOPMENT</t>
  </si>
  <si>
    <t>ELECTRIV</t>
  </si>
  <si>
    <t>PROPANE</t>
  </si>
  <si>
    <t>OTHER EXPENSE/GIFTS</t>
  </si>
  <si>
    <t>ARBITRATION LOAN PAYMENT</t>
  </si>
  <si>
    <t>Employer Match FICA/MED on payroll $99,548</t>
  </si>
  <si>
    <t>FED/FICA/MED Employee Liabilities</t>
  </si>
  <si>
    <t>State Tax Deposit - Employee</t>
  </si>
  <si>
    <t>Employee/Employer</t>
  </si>
  <si>
    <t>Federal Tax Deposit - Payroll Liabilities; Includes FED/FICA/MED</t>
  </si>
  <si>
    <t>2016              ADOPTED BUDGET</t>
  </si>
  <si>
    <t>ROCK CREEK MESA WATER DISTRICT 2016 ADOPTED BUDGET</t>
  </si>
  <si>
    <t>ROCK CREEK MESA WATER DISTRICT 2017 FINAL BUDGET</t>
  </si>
  <si>
    <t>GENERAL FUND DESCRIPTION</t>
  </si>
  <si>
    <t>Beginning Fund Balance: January 1</t>
  </si>
  <si>
    <t>2017              FINAL BUDGET</t>
  </si>
  <si>
    <t>2015               ACTUAL BUDGET</t>
  </si>
  <si>
    <t>CHEYENNE MTN. MOBILE HOME PARK</t>
  </si>
  <si>
    <t>NON-CHEYENNE MTN. MOBILE HOME PARK</t>
  </si>
  <si>
    <t>INTEREST INCOME - COLOTRUST INVESTMENT</t>
  </si>
  <si>
    <t>ESTIMATED CAPITAL EXPENDITURES</t>
  </si>
  <si>
    <t>2016             ESTIMATED BUDGET</t>
  </si>
  <si>
    <t>TOTAL ESTIMATED CAPITAL EXPENDITURES</t>
  </si>
  <si>
    <t>ESTIMATED OPERATING EXPENDITURES</t>
  </si>
  <si>
    <t>TOTAL ESTIMATED OPERATING EXPENDITURES</t>
  </si>
  <si>
    <t>TOTAL ESTIMATED INCOME</t>
  </si>
  <si>
    <t>EMERGENCY RESERVE (1% OF INCOME)</t>
  </si>
  <si>
    <t>ESTIMATED NET OPERATING INCOME OR (LOSS)</t>
  </si>
  <si>
    <t>ESTIMATED FUND BALANCE</t>
  </si>
  <si>
    <t>TOTAL ESTMATED REVENUE - SALES OF WATER/LATE FEES/INTEREST INCOME</t>
  </si>
  <si>
    <t>ESTIMATED REVENUE - SALES OF WATER/                  LATE FEES/INTEREST INCOME</t>
  </si>
  <si>
    <t xml:space="preserve">EMPLOYER MATCH FICA/MED ON PAYROLL OF </t>
  </si>
  <si>
    <t>GENERAL LEDGER ACCT. NO.</t>
  </si>
  <si>
    <t>ROCK CREEK MESA WATER DISTRICT 2018 1st BUDGET DRAFT</t>
  </si>
  <si>
    <t>ESTIMATED REVENUE - SALES OF WATER                                                                                                                                                LATE FEES/INTEREST INCOME</t>
  </si>
  <si>
    <t>Soda Ash - 52 bags yearly</t>
  </si>
  <si>
    <t>(2) 150 bottles of Chlorine</t>
  </si>
  <si>
    <t xml:space="preserve">COLL. TRANS. &amp; DIST.  </t>
  </si>
  <si>
    <t>Top Vents for Tanks 1 &amp; 8</t>
  </si>
  <si>
    <t>1 Outlet Riser for Tank #8</t>
  </si>
  <si>
    <t>Booster Pump</t>
  </si>
  <si>
    <t>Soda Ash Pump</t>
  </si>
  <si>
    <t>Refurbish Tank #3</t>
  </si>
  <si>
    <t>CW Divers Comprehensive Inspection Tanks 2 &amp; 3</t>
  </si>
  <si>
    <t>Tires for White Truck</t>
  </si>
  <si>
    <t>Rental (2) Chlorine Bottles</t>
  </si>
  <si>
    <r>
      <t xml:space="preserve">EQUIPMENT RENTAL - </t>
    </r>
    <r>
      <rPr>
        <b/>
        <i/>
        <sz val="10"/>
        <rFont val="Arial"/>
        <family val="2"/>
      </rPr>
      <t>(2) CHLORINE BOTTLES</t>
    </r>
  </si>
  <si>
    <t>Electric</t>
  </si>
  <si>
    <t>Propane</t>
  </si>
  <si>
    <t>2018                                       APPROVED BUDGET</t>
  </si>
  <si>
    <t>ROCK CREEK MESA WATER DISTRICT   2018 BUDGET-TO-DATE</t>
  </si>
  <si>
    <t>2018 BUDGET</t>
  </si>
  <si>
    <t>AUG 30          2018</t>
  </si>
  <si>
    <t>NON CME RESIDENTS</t>
  </si>
  <si>
    <t>BOOSTER PUMP</t>
  </si>
  <si>
    <t>OUTLET RISER FOR TANK #8</t>
  </si>
  <si>
    <t>TOP VENTS FOR TANKS 1 &amp; 8</t>
  </si>
  <si>
    <t>SODA ASH PUMP</t>
  </si>
  <si>
    <t>REFURBISH TANK #3</t>
  </si>
  <si>
    <t>CW DIVERS COMP INSP TANKS 2 &amp; 3</t>
  </si>
  <si>
    <t>TIRES FOR WHITE TRUCK</t>
  </si>
  <si>
    <t>SODA ASH - 52 BAGS YEARLY</t>
  </si>
  <si>
    <t>(2) 150# BOTTLES CHLORINE</t>
  </si>
  <si>
    <t>EQUIPMENT RENTAL - CHLORINE BTLS</t>
  </si>
  <si>
    <t>EQUIPMENT REPAIR/SUPPLY &amp; TOOLS</t>
  </si>
  <si>
    <t>CDS PROPERTY LIABILITY INSURANCE</t>
  </si>
  <si>
    <t>CDS WORKMAN'S COMP INSURANCE</t>
  </si>
  <si>
    <t xml:space="preserve">EMPLOYER MATCH FICA/MED </t>
  </si>
  <si>
    <t>ELECTRIC</t>
  </si>
  <si>
    <t>2019 ADJUSTMENT</t>
  </si>
  <si>
    <t xml:space="preserve">                                 TOTAL CAPITAL EXPENDITURES:</t>
  </si>
  <si>
    <t>BOTTLES OF CLOROX</t>
  </si>
  <si>
    <t>DPD TABLETS</t>
  </si>
  <si>
    <t>ROCK CREEK MESA WATER DISTRICT 2019 1st BUDGET DRAFT</t>
  </si>
  <si>
    <t>2019                                       APPROVED BUDGET</t>
  </si>
  <si>
    <t>ESTIMATED REVENUE - SALES OF WATER/O&amp;M FEE                                                                                                                                                LATE FEES/INTEREST INCOME</t>
  </si>
  <si>
    <t>Brakes for Trucks</t>
  </si>
  <si>
    <t>CHEYENNE MTN. MOBILE HOME PARK &amp; O&amp;M FEE</t>
  </si>
  <si>
    <t>NON-CHEYENNE MTN. MOBILE HOME PARK &amp; O&amp;M FEE</t>
  </si>
  <si>
    <t>New pipeline Reservoir #1A to Reservior #5</t>
  </si>
  <si>
    <t>DPD Tablets &amp; Bottles of Clorox</t>
  </si>
  <si>
    <t>Meters - Replacement &amp; Inactive Accounts O&amp;M Fee - $65.00 each - Purchase 6 for 2019</t>
  </si>
  <si>
    <t>Refurbish Tank #3-New Tank Support-Add Tide Flex Static Mixer</t>
  </si>
  <si>
    <t>2019              BUDGET</t>
  </si>
  <si>
    <t>SEPT. 30,   2019</t>
  </si>
  <si>
    <t>2020 WORKING BUDGET</t>
  </si>
  <si>
    <t xml:space="preserve">               ROCK CREEK MESA WATER DISTRICT   2019 BUDGET-TO-DATE</t>
  </si>
  <si>
    <t>OPERATING REVENUE: SALES OF WATER - O&amp;M FEE</t>
  </si>
  <si>
    <t>CME MOBILE HOME PARK - O&amp;M FEE</t>
  </si>
  <si>
    <t>GENERAL LEDGER #</t>
  </si>
  <si>
    <t>NON-CME - O&amp;M FEE</t>
  </si>
  <si>
    <t>Meters - Replacement &amp; Inactive Accounts O&amp;M Fee -                           $65.00 each - Purchase 6 for 2019</t>
  </si>
  <si>
    <t>Refurbish tank #3 - New Tank Support-Add Tide Flex Static Mixer</t>
  </si>
  <si>
    <t>New pipeline Reservoir #1A to Reservoir #5</t>
  </si>
  <si>
    <t>Brakes for trucks</t>
  </si>
  <si>
    <t>Oil Changes/Maintenance</t>
  </si>
  <si>
    <t>Gasoline</t>
  </si>
  <si>
    <t>Returned Check Fees</t>
  </si>
  <si>
    <t>Purchase New Checks</t>
  </si>
  <si>
    <t>DPD Tablets &amp; Bottles of Chlorox</t>
  </si>
  <si>
    <t>(2) 150# Bottles of Liquid Chlorine</t>
  </si>
  <si>
    <t>Payroll</t>
  </si>
  <si>
    <t>Employee State</t>
  </si>
  <si>
    <t>Employee FICA/MED/FEDERAL</t>
  </si>
  <si>
    <t>Employer Match/FICA &amp; MED</t>
  </si>
  <si>
    <t>Colorado Springs Utilities</t>
  </si>
  <si>
    <t>Glaser Energy</t>
  </si>
  <si>
    <t xml:space="preserve">EQUIPMENT RENTAL </t>
  </si>
  <si>
    <t>Chlorine Bottles</t>
  </si>
  <si>
    <t>PROPERTY LIABILITY</t>
  </si>
  <si>
    <t>WORKMANSCOMP</t>
  </si>
  <si>
    <t>Misc. Tools for Operations Area</t>
  </si>
  <si>
    <t>New 4" pipeline from Division Box to Outley at Reservoir 1A</t>
  </si>
  <si>
    <t>Replace electronic panel at upper storage tank yard</t>
  </si>
  <si>
    <t>Paint Exterior North Upper Tank</t>
  </si>
  <si>
    <t>Oil Changes/Maintenance/Ball Joints &amp; Shocks</t>
  </si>
  <si>
    <t>Chlorine Bottles Yearly Rental</t>
  </si>
  <si>
    <t>CME MOBILE HOME PARK &amp; O&amp;M FEE</t>
  </si>
  <si>
    <t>NON-CME &amp; O&amp;M FEE</t>
  </si>
  <si>
    <t>2019                                ACTUAL BUDGET</t>
  </si>
  <si>
    <t>2020              ESTIMATED    CURRENT YEAR</t>
  </si>
  <si>
    <t>2021                       ADOPTED                  BUDGET</t>
  </si>
  <si>
    <t>2021 - moved to GL Acct# 6140</t>
  </si>
  <si>
    <t>The Board of Directors of the Rock Creek Mesa Water District appointed Kathy</t>
  </si>
  <si>
    <r>
      <t xml:space="preserve">The Board of Directors of the Rock Creek Mesa Water District approved the </t>
    </r>
    <r>
      <rPr>
        <b/>
        <sz val="11"/>
        <rFont val="Bookman Old Style"/>
        <family val="1"/>
      </rPr>
      <t>2021</t>
    </r>
  </si>
  <si>
    <r>
      <rPr>
        <b/>
        <sz val="11"/>
        <rFont val="Bookman Old Style"/>
        <family val="1"/>
      </rPr>
      <t>Budget</t>
    </r>
    <r>
      <rPr>
        <sz val="11"/>
        <rFont val="Bookman Old Style"/>
        <family val="1"/>
      </rPr>
      <t xml:space="preserve"> at their monthly board meeting on December 9, 2020.</t>
    </r>
  </si>
  <si>
    <r>
      <t xml:space="preserve">Olson, Business General Manager to prepare and submit the </t>
    </r>
    <r>
      <rPr>
        <b/>
        <sz val="11"/>
        <rFont val="Bookman Old Style"/>
        <family val="1"/>
      </rPr>
      <t>2021 Budget</t>
    </r>
    <r>
      <rPr>
        <sz val="11"/>
        <rFont val="Bookman Old Style"/>
        <family val="1"/>
      </rPr>
      <t>.</t>
    </r>
  </si>
  <si>
    <t>Final and approved by:</t>
  </si>
  <si>
    <t>Elizabeth McCowen</t>
  </si>
  <si>
    <t>__________________________________</t>
  </si>
  <si>
    <t>President - Board of Directors</t>
  </si>
  <si>
    <t>Melynda Charlick</t>
  </si>
  <si>
    <t>Vice President - Board of Directors</t>
  </si>
  <si>
    <t>Christine Carranza</t>
  </si>
  <si>
    <t>Secretary-Treasurer</t>
  </si>
  <si>
    <t>Billy Joe Stephenson</t>
  </si>
  <si>
    <t>Board of Directors</t>
  </si>
  <si>
    <t>Carrie Haze</t>
  </si>
  <si>
    <t>Kathy Olson</t>
  </si>
  <si>
    <t>Business General Manager</t>
  </si>
  <si>
    <t>4 Fire Hydrant Locks</t>
  </si>
  <si>
    <t xml:space="preserve"> </t>
  </si>
  <si>
    <t xml:space="preserve">Meters - Replacement &amp; Inactive Accounts O&amp;M Fee -                           $65.00 each - Purchase 6 for 2021                                                               </t>
  </si>
  <si>
    <t xml:space="preserve">               ROCK CREEK MESA WATER DISTRICT 2021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</si>
</sst>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;[Red]&quot;$&quot;#,##0"/>
    <numFmt numFmtId="166" formatCode="&quot;$&quot;#,##0.00"/>
    <numFmt numFmtId="167" formatCode="&quot;$&quot;#,##0"/>
    <numFmt numFmtId="168" formatCode="mmmm\ d\,\ yyyy"/>
    <numFmt numFmtId="169" formatCode="mmmm\-yy"/>
    <numFmt numFmtId="170" formatCode="00000"/>
    <numFmt numFmtId="171" formatCode="[$-409]dddd\,\ mmmm\ dd\,\ yyyy"/>
    <numFmt numFmtId="172" formatCode="[$-409]h:mm:ss\ AM/PM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man Old Style"/>
      <family val="1"/>
    </font>
    <font>
      <sz val="11"/>
      <name val="Arial"/>
      <family val="2"/>
    </font>
    <font>
      <sz val="17"/>
      <name val="Bookman Old Style"/>
      <family val="1"/>
    </font>
    <font>
      <sz val="17"/>
      <name val="Arial"/>
      <family val="2"/>
    </font>
    <font>
      <u val="single"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sz val="7"/>
      <name val="Bookman Old Style"/>
      <family val="1"/>
    </font>
    <font>
      <b/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Bookman Old Style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9"/>
      <name val="Arial"/>
      <family val="2"/>
    </font>
    <font>
      <b/>
      <sz val="14"/>
      <name val="Bookman Old Style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trike/>
      <sz val="11"/>
      <name val="Cambria"/>
      <family val="1"/>
    </font>
    <font>
      <b/>
      <strike/>
      <sz val="10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Bookman Old Style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darkTrellis"/>
    </fill>
    <fill>
      <patternFill patternType="solid">
        <fgColor theme="0" tint="-0.3499799966812134"/>
        <bgColor indexed="64"/>
      </patternFill>
    </fill>
    <fill>
      <patternFill patternType="solid">
        <fgColor rgb="FF36E6D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5" fontId="6" fillId="0" borderId="0" xfId="0" applyNumberFormat="1" applyFont="1" applyAlignment="1">
      <alignment horizontal="centerContinuous" vertical="center"/>
    </xf>
    <xf numFmtId="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5" borderId="0" xfId="0" applyFont="1" applyFill="1" applyAlignment="1">
      <alignment horizontal="centerContinuous" vertical="center"/>
    </xf>
    <xf numFmtId="5" fontId="4" fillId="5" borderId="0" xfId="0" applyNumberFormat="1" applyFont="1" applyFill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5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5" fontId="9" fillId="0" borderId="0" xfId="0" applyNumberFormat="1" applyFont="1" applyBorder="1" applyAlignment="1">
      <alignment horizontal="right" vertical="center"/>
    </xf>
    <xf numFmtId="5" fontId="9" fillId="0" borderId="10" xfId="0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5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5" borderId="0" xfId="0" applyFont="1" applyFill="1" applyBorder="1" applyAlignment="1">
      <alignment horizontal="centerContinuous" vertical="center"/>
    </xf>
    <xf numFmtId="5" fontId="4" fillId="5" borderId="0" xfId="0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5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5" fontId="12" fillId="0" borderId="16" xfId="0" applyNumberFormat="1" applyFont="1" applyBorder="1" applyAlignment="1">
      <alignment horizontal="right" vertical="center"/>
    </xf>
    <xf numFmtId="0" fontId="12" fillId="5" borderId="17" xfId="0" applyFont="1" applyFill="1" applyBorder="1" applyAlignment="1">
      <alignment horizontal="centerContinuous" vertical="center"/>
    </xf>
    <xf numFmtId="0" fontId="5" fillId="5" borderId="0" xfId="0" applyFont="1" applyFill="1" applyAlignment="1">
      <alignment horizontal="centerContinuous" vertical="center"/>
    </xf>
    <xf numFmtId="0" fontId="5" fillId="5" borderId="0" xfId="0" applyFont="1" applyFill="1" applyBorder="1" applyAlignment="1">
      <alignment horizontal="centerContinuous" vertical="center"/>
    </xf>
    <xf numFmtId="5" fontId="5" fillId="5" borderId="18" xfId="0" applyNumberFormat="1" applyFont="1" applyFill="1" applyBorder="1" applyAlignment="1">
      <alignment horizontal="centerContinuous" vertical="center"/>
    </xf>
    <xf numFmtId="0" fontId="13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5" fontId="0" fillId="1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5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3" fillId="0" borderId="1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Continuous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5" borderId="0" xfId="0" applyFont="1" applyFill="1" applyBorder="1" applyAlignment="1">
      <alignment horizontal="centerContinuous" vertical="center"/>
    </xf>
    <xf numFmtId="5" fontId="12" fillId="5" borderId="18" xfId="0" applyNumberFormat="1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5" fontId="5" fillId="0" borderId="13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Continuous" vertical="center"/>
    </xf>
    <xf numFmtId="5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5" fontId="5" fillId="0" borderId="16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5" fontId="15" fillId="0" borderId="18" xfId="0" applyNumberFormat="1" applyFont="1" applyBorder="1" applyAlignment="1">
      <alignment horizontal="right" vertical="center"/>
    </xf>
    <xf numFmtId="5" fontId="15" fillId="0" borderId="18" xfId="0" applyNumberFormat="1" applyFont="1" applyBorder="1" applyAlignment="1">
      <alignment horizontal="left" vertical="center"/>
    </xf>
    <xf numFmtId="0" fontId="16" fillId="0" borderId="0" xfId="0" applyFont="1" applyFill="1" applyAlignment="1">
      <alignment/>
    </xf>
    <xf numFmtId="6" fontId="15" fillId="0" borderId="0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6" fontId="15" fillId="0" borderId="10" xfId="0" applyNumberFormat="1" applyFont="1" applyBorder="1" applyAlignment="1">
      <alignment horizontal="left" vertical="center"/>
    </xf>
    <xf numFmtId="5" fontId="15" fillId="0" borderId="13" xfId="0" applyNumberFormat="1" applyFont="1" applyBorder="1" applyAlignment="1">
      <alignment horizontal="right" vertical="center"/>
    </xf>
    <xf numFmtId="5" fontId="15" fillId="0" borderId="13" xfId="0" applyNumberFormat="1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5" fillId="0" borderId="12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5" fontId="0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8" fillId="0" borderId="23" xfId="0" applyFont="1" applyBorder="1" applyAlignment="1">
      <alignment horizontal="centerContinuous" vertical="center"/>
    </xf>
    <xf numFmtId="0" fontId="19" fillId="0" borderId="21" xfId="0" applyFont="1" applyBorder="1" applyAlignment="1">
      <alignment horizontal="centerContinuous" vertical="center"/>
    </xf>
    <xf numFmtId="5" fontId="19" fillId="0" borderId="24" xfId="0" applyNumberFormat="1" applyFont="1" applyBorder="1" applyAlignment="1">
      <alignment horizontal="centerContinuous" vertical="center"/>
    </xf>
    <xf numFmtId="49" fontId="12" fillId="0" borderId="14" xfId="0" applyNumberFormat="1" applyFont="1" applyBorder="1" applyAlignment="1">
      <alignment horizontal="right" vertical="center" wrapText="1"/>
    </xf>
    <xf numFmtId="5" fontId="12" fillId="0" borderId="16" xfId="0" applyNumberFormat="1" applyFont="1" applyBorder="1" applyAlignment="1">
      <alignment horizontal="right" vertical="center"/>
    </xf>
    <xf numFmtId="5" fontId="12" fillId="0" borderId="25" xfId="0" applyNumberFormat="1" applyFont="1" applyBorder="1" applyAlignment="1">
      <alignment horizontal="right" vertical="center"/>
    </xf>
    <xf numFmtId="166" fontId="15" fillId="0" borderId="13" xfId="0" applyNumberFormat="1" applyFont="1" applyBorder="1" applyAlignment="1">
      <alignment horizontal="right" vertical="center"/>
    </xf>
    <xf numFmtId="167" fontId="15" fillId="0" borderId="18" xfId="0" applyNumberFormat="1" applyFont="1" applyBorder="1" applyAlignment="1">
      <alignment horizontal="right" vertical="center"/>
    </xf>
    <xf numFmtId="167" fontId="15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0" fillId="0" borderId="1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Continuous" vertical="center"/>
    </xf>
    <xf numFmtId="5" fontId="12" fillId="0" borderId="3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5" fontId="12" fillId="0" borderId="31" xfId="0" applyNumberFormat="1" applyFont="1" applyBorder="1" applyAlignment="1">
      <alignment horizontal="right" vertical="center"/>
    </xf>
    <xf numFmtId="0" fontId="12" fillId="33" borderId="32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13" fillId="0" borderId="33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5" fontId="0" fillId="34" borderId="21" xfId="0" applyNumberFormat="1" applyFont="1" applyFill="1" applyBorder="1" applyAlignment="1">
      <alignment horizontal="right" vertical="center"/>
    </xf>
    <xf numFmtId="5" fontId="0" fillId="34" borderId="34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5" fontId="0" fillId="0" borderId="3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5" fontId="0" fillId="0" borderId="20" xfId="0" applyNumberFormat="1" applyFont="1" applyBorder="1" applyAlignment="1">
      <alignment horizontal="right" vertical="center"/>
    </xf>
    <xf numFmtId="5" fontId="0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5" fontId="0" fillId="34" borderId="10" xfId="0" applyNumberFormat="1" applyFont="1" applyFill="1" applyBorder="1" applyAlignment="1">
      <alignment horizontal="right" vertical="center"/>
    </xf>
    <xf numFmtId="5" fontId="0" fillId="34" borderId="35" xfId="0" applyNumberFormat="1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vertical="center"/>
    </xf>
    <xf numFmtId="0" fontId="12" fillId="33" borderId="16" xfId="0" applyFont="1" applyFill="1" applyBorder="1" applyAlignment="1">
      <alignment horizontal="centerContinuous" vertical="center"/>
    </xf>
    <xf numFmtId="5" fontId="12" fillId="33" borderId="31" xfId="0" applyNumberFormat="1" applyFont="1" applyFill="1" applyBorder="1" applyAlignment="1">
      <alignment horizontal="right" vertical="center"/>
    </xf>
    <xf numFmtId="0" fontId="12" fillId="35" borderId="32" xfId="0" applyFont="1" applyFill="1" applyBorder="1" applyAlignment="1">
      <alignment horizontal="centerContinuous" vertical="center"/>
    </xf>
    <xf numFmtId="0" fontId="5" fillId="35" borderId="0" xfId="0" applyFont="1" applyFill="1" applyBorder="1" applyAlignment="1">
      <alignment horizontal="centerContinuous" vertical="center"/>
    </xf>
    <xf numFmtId="5" fontId="5" fillId="35" borderId="0" xfId="0" applyNumberFormat="1" applyFont="1" applyFill="1" applyBorder="1" applyAlignment="1">
      <alignment horizontal="centerContinuous" vertical="center"/>
    </xf>
    <xf numFmtId="5" fontId="5" fillId="35" borderId="37" xfId="0" applyNumberFormat="1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5" fontId="0" fillId="0" borderId="14" xfId="0" applyNumberFormat="1" applyFont="1" applyBorder="1" applyAlignment="1">
      <alignment horizontal="right" vertical="center"/>
    </xf>
    <xf numFmtId="5" fontId="0" fillId="0" borderId="3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5" fontId="15" fillId="34" borderId="0" xfId="0" applyNumberFormat="1" applyFont="1" applyFill="1" applyBorder="1" applyAlignment="1">
      <alignment horizontal="right" vertical="center"/>
    </xf>
    <xf numFmtId="5" fontId="15" fillId="34" borderId="37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Continuous" vertical="center"/>
    </xf>
    <xf numFmtId="5" fontId="15" fillId="34" borderId="10" xfId="0" applyNumberFormat="1" applyFont="1" applyFill="1" applyBorder="1" applyAlignment="1">
      <alignment horizontal="right" vertical="center"/>
    </xf>
    <xf numFmtId="5" fontId="15" fillId="34" borderId="35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2" fillId="5" borderId="32" xfId="0" applyFont="1" applyFill="1" applyBorder="1" applyAlignment="1">
      <alignment horizontal="centerContinuous" vertical="center"/>
    </xf>
    <xf numFmtId="5" fontId="12" fillId="5" borderId="0" xfId="0" applyNumberFormat="1" applyFont="1" applyFill="1" applyBorder="1" applyAlignment="1">
      <alignment horizontal="centerContinuous" vertical="center"/>
    </xf>
    <xf numFmtId="5" fontId="12" fillId="5" borderId="37" xfId="0" applyNumberFormat="1" applyFont="1" applyFill="1" applyBorder="1" applyAlignment="1">
      <alignment horizontal="centerContinuous" vertical="center"/>
    </xf>
    <xf numFmtId="0" fontId="12" fillId="33" borderId="33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5" fontId="5" fillId="33" borderId="14" xfId="0" applyNumberFormat="1" applyFont="1" applyFill="1" applyBorder="1" applyAlignment="1">
      <alignment horizontal="right" vertical="center"/>
    </xf>
    <xf numFmtId="5" fontId="5" fillId="33" borderId="34" xfId="0" applyNumberFormat="1" applyFont="1" applyFill="1" applyBorder="1" applyAlignment="1">
      <alignment horizontal="right" vertical="center"/>
    </xf>
    <xf numFmtId="0" fontId="12" fillId="35" borderId="26" xfId="0" applyFont="1" applyFill="1" applyBorder="1" applyAlignment="1">
      <alignment horizontal="centerContinuous" vertical="center"/>
    </xf>
    <xf numFmtId="0" fontId="5" fillId="35" borderId="10" xfId="0" applyFont="1" applyFill="1" applyBorder="1" applyAlignment="1">
      <alignment horizontal="centerContinuous" vertical="center"/>
    </xf>
    <xf numFmtId="0" fontId="5" fillId="35" borderId="13" xfId="0" applyFont="1" applyFill="1" applyBorder="1" applyAlignment="1">
      <alignment horizontal="centerContinuous" vertical="center"/>
    </xf>
    <xf numFmtId="5" fontId="5" fillId="35" borderId="13" xfId="0" applyNumberFormat="1" applyFont="1" applyFill="1" applyBorder="1" applyAlignment="1">
      <alignment horizontal="right" vertical="center"/>
    </xf>
    <xf numFmtId="5" fontId="5" fillId="35" borderId="35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35" xfId="0" applyNumberFormat="1" applyFont="1" applyBorder="1" applyAlignment="1">
      <alignment horizontal="right" vertical="center"/>
    </xf>
    <xf numFmtId="0" fontId="12" fillId="36" borderId="29" xfId="0" applyFont="1" applyFill="1" applyBorder="1" applyAlignment="1">
      <alignment horizontal="centerContinuous" vertical="center"/>
    </xf>
    <xf numFmtId="0" fontId="5" fillId="36" borderId="11" xfId="0" applyFont="1" applyFill="1" applyBorder="1" applyAlignment="1">
      <alignment horizontal="centerContinuous" vertical="center"/>
    </xf>
    <xf numFmtId="0" fontId="5" fillId="36" borderId="16" xfId="0" applyFont="1" applyFill="1" applyBorder="1" applyAlignment="1">
      <alignment horizontal="centerContinuous" vertical="center"/>
    </xf>
    <xf numFmtId="5" fontId="5" fillId="36" borderId="16" xfId="0" applyNumberFormat="1" applyFont="1" applyFill="1" applyBorder="1" applyAlignment="1">
      <alignment horizontal="right" vertical="center"/>
    </xf>
    <xf numFmtId="5" fontId="5" fillId="36" borderId="31" xfId="0" applyNumberFormat="1" applyFont="1" applyFill="1" applyBorder="1" applyAlignment="1">
      <alignment horizontal="right" vertical="center"/>
    </xf>
    <xf numFmtId="0" fontId="12" fillId="0" borderId="38" xfId="0" applyFont="1" applyBorder="1" applyAlignment="1">
      <alignment horizontal="centerContinuous" vertical="center"/>
    </xf>
    <xf numFmtId="0" fontId="12" fillId="0" borderId="3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5" fontId="12" fillId="0" borderId="40" xfId="0" applyNumberFormat="1" applyFont="1" applyBorder="1" applyAlignment="1">
      <alignment horizontal="right" vertical="center"/>
    </xf>
    <xf numFmtId="0" fontId="22" fillId="0" borderId="41" xfId="0" applyFont="1" applyBorder="1" applyAlignment="1">
      <alignment horizontal="centerContinuous" vertical="center"/>
    </xf>
    <xf numFmtId="0" fontId="21" fillId="0" borderId="42" xfId="0" applyFont="1" applyBorder="1" applyAlignment="1">
      <alignment horizontal="centerContinuous" vertical="center"/>
    </xf>
    <xf numFmtId="5" fontId="21" fillId="0" borderId="42" xfId="0" applyNumberFormat="1" applyFont="1" applyBorder="1" applyAlignment="1">
      <alignment horizontal="centerContinuous" vertical="center"/>
    </xf>
    <xf numFmtId="5" fontId="21" fillId="0" borderId="43" xfId="0" applyNumberFormat="1" applyFont="1" applyBorder="1" applyAlignment="1">
      <alignment horizontal="centerContinuous" vertical="center"/>
    </xf>
    <xf numFmtId="5" fontId="12" fillId="0" borderId="44" xfId="0" applyNumberFormat="1" applyFont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Continuous" vertical="center"/>
    </xf>
    <xf numFmtId="0" fontId="12" fillId="35" borderId="46" xfId="0" applyFont="1" applyFill="1" applyBorder="1" applyAlignment="1">
      <alignment horizontal="centerContinuous" vertical="center"/>
    </xf>
    <xf numFmtId="0" fontId="14" fillId="35" borderId="46" xfId="0" applyFont="1" applyFill="1" applyBorder="1" applyAlignment="1">
      <alignment horizontal="centerContinuous" vertical="center"/>
    </xf>
    <xf numFmtId="0" fontId="14" fillId="35" borderId="47" xfId="0" applyFont="1" applyFill="1" applyBorder="1" applyAlignment="1">
      <alignment horizontal="centerContinuous" vertical="center"/>
    </xf>
    <xf numFmtId="5" fontId="12" fillId="35" borderId="47" xfId="0" applyNumberFormat="1" applyFont="1" applyFill="1" applyBorder="1" applyAlignment="1">
      <alignment horizontal="right" vertical="center"/>
    </xf>
    <xf numFmtId="5" fontId="12" fillId="35" borderId="48" xfId="0" applyNumberFormat="1" applyFont="1" applyFill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0" xfId="0" applyFont="1" applyBorder="1" applyAlignment="1">
      <alignment horizontal="centerContinuous" vertical="center"/>
    </xf>
    <xf numFmtId="5" fontId="12" fillId="0" borderId="5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Continuous" vertical="center"/>
    </xf>
    <xf numFmtId="0" fontId="12" fillId="16" borderId="0" xfId="0" applyFont="1" applyFill="1" applyBorder="1" applyAlignment="1">
      <alignment horizontal="centerContinuous" vertical="center"/>
    </xf>
    <xf numFmtId="5" fontId="12" fillId="16" borderId="0" xfId="0" applyNumberFormat="1" applyFont="1" applyFill="1" applyBorder="1" applyAlignment="1">
      <alignment horizontal="centerContinuous" vertical="center"/>
    </xf>
    <xf numFmtId="5" fontId="12" fillId="16" borderId="37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5" fontId="0" fillId="0" borderId="10" xfId="0" applyNumberFormat="1" applyFont="1" applyBorder="1" applyAlignment="1">
      <alignment horizontal="right" vertical="center"/>
    </xf>
    <xf numFmtId="5" fontId="0" fillId="0" borderId="35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12" fillId="16" borderId="32" xfId="0" applyFont="1" applyFill="1" applyBorder="1" applyAlignment="1">
      <alignment horizontal="centerContinuous" vertical="center"/>
    </xf>
    <xf numFmtId="0" fontId="12" fillId="16" borderId="26" xfId="0" applyFont="1" applyFill="1" applyBorder="1" applyAlignment="1">
      <alignment horizontal="centerContinuous" vertical="center"/>
    </xf>
    <xf numFmtId="0" fontId="5" fillId="16" borderId="10" xfId="0" applyFont="1" applyFill="1" applyBorder="1" applyAlignment="1">
      <alignment horizontal="centerContinuous" vertical="center"/>
    </xf>
    <xf numFmtId="5" fontId="5" fillId="16" borderId="12" xfId="0" applyNumberFormat="1" applyFont="1" applyFill="1" applyBorder="1" applyAlignment="1">
      <alignment horizontal="right" vertical="center"/>
    </xf>
    <xf numFmtId="5" fontId="5" fillId="16" borderId="53" xfId="0" applyNumberFormat="1" applyFont="1" applyFill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5" fontId="15" fillId="34" borderId="39" xfId="0" applyNumberFormat="1" applyFont="1" applyFill="1" applyBorder="1" applyAlignment="1">
      <alignment horizontal="right" vertical="center"/>
    </xf>
    <xf numFmtId="5" fontId="15" fillId="34" borderId="40" xfId="0" applyNumberFormat="1" applyFont="1" applyFill="1" applyBorder="1" applyAlignment="1">
      <alignment horizontal="right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31" xfId="0" applyNumberFormat="1" applyFont="1" applyBorder="1" applyAlignment="1">
      <alignment horizontal="center" vertical="center"/>
    </xf>
    <xf numFmtId="5" fontId="5" fillId="37" borderId="0" xfId="0" applyNumberFormat="1" applyFont="1" applyFill="1" applyBorder="1" applyAlignment="1">
      <alignment horizontal="left" vertical="top"/>
    </xf>
    <xf numFmtId="5" fontId="5" fillId="37" borderId="37" xfId="0" applyNumberFormat="1" applyFont="1" applyFill="1" applyBorder="1" applyAlignment="1">
      <alignment horizontal="centerContinuous" vertical="center"/>
    </xf>
    <xf numFmtId="5" fontId="0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5" fontId="12" fillId="0" borderId="5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5" fontId="21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5" fontId="1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5" fontId="0" fillId="0" borderId="0" xfId="0" applyNumberFormat="1" applyFont="1" applyBorder="1" applyAlignment="1">
      <alignment horizontal="right" vertical="center"/>
    </xf>
    <xf numFmtId="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5" fillId="16" borderId="0" xfId="0" applyFont="1" applyFill="1" applyBorder="1" applyAlignment="1">
      <alignment horizontal="centerContinuous" vertical="center"/>
    </xf>
    <xf numFmtId="5" fontId="5" fillId="16" borderId="0" xfId="0" applyNumberFormat="1" applyFont="1" applyFill="1" applyBorder="1" applyAlignment="1">
      <alignment horizontal="right" vertical="center"/>
    </xf>
    <xf numFmtId="0" fontId="75" fillId="38" borderId="0" xfId="0" applyFont="1" applyFill="1" applyBorder="1" applyAlignment="1">
      <alignment horizontal="centerContinuous" vertical="center"/>
    </xf>
    <xf numFmtId="5" fontId="75" fillId="38" borderId="0" xfId="0" applyNumberFormat="1" applyFont="1" applyFill="1" applyBorder="1" applyAlignment="1">
      <alignment horizontal="center" vertical="center" wrapText="1"/>
    </xf>
    <xf numFmtId="5" fontId="5" fillId="16" borderId="0" xfId="0" applyNumberFormat="1" applyFont="1" applyFill="1" applyBorder="1" applyAlignment="1">
      <alignment horizontal="left" vertical="top"/>
    </xf>
    <xf numFmtId="5" fontId="5" fillId="16" borderId="0" xfId="0" applyNumberFormat="1" applyFont="1" applyFill="1" applyBorder="1" applyAlignment="1">
      <alignment horizontal="centerContinuous" vertical="center"/>
    </xf>
    <xf numFmtId="5" fontId="12" fillId="16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Continuous" vertical="center"/>
    </xf>
    <xf numFmtId="5" fontId="12" fillId="0" borderId="0" xfId="0" applyNumberFormat="1" applyFont="1" applyFill="1" applyBorder="1" applyAlignment="1">
      <alignment horizontal="right" vertical="center"/>
    </xf>
    <xf numFmtId="0" fontId="12" fillId="11" borderId="0" xfId="0" applyFont="1" applyFill="1" applyBorder="1" applyAlignment="1">
      <alignment horizontal="centerContinuous" vertical="center"/>
    </xf>
    <xf numFmtId="5" fontId="12" fillId="11" borderId="0" xfId="0" applyNumberFormat="1" applyFont="1" applyFill="1" applyBorder="1" applyAlignment="1">
      <alignment horizontal="right" vertical="center"/>
    </xf>
    <xf numFmtId="0" fontId="12" fillId="39" borderId="0" xfId="0" applyFont="1" applyFill="1" applyBorder="1" applyAlignment="1">
      <alignment horizontal="centerContinuous" vertical="center"/>
    </xf>
    <xf numFmtId="5" fontId="12" fillId="39" borderId="0" xfId="0" applyNumberFormat="1" applyFont="1" applyFill="1" applyBorder="1" applyAlignment="1">
      <alignment horizontal="right" vertical="center"/>
    </xf>
    <xf numFmtId="5" fontId="0" fillId="0" borderId="11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11" borderId="0" xfId="0" applyFont="1" applyFill="1" applyBorder="1" applyAlignment="1">
      <alignment horizontal="centerContinuous" vertical="center"/>
    </xf>
    <xf numFmtId="0" fontId="12" fillId="40" borderId="0" xfId="0" applyFont="1" applyFill="1" applyBorder="1" applyAlignment="1">
      <alignment horizontal="centerContinuous" vertical="center"/>
    </xf>
    <xf numFmtId="0" fontId="14" fillId="40" borderId="0" xfId="0" applyFont="1" applyFill="1" applyBorder="1" applyAlignment="1">
      <alignment horizontal="centerContinuous" vertical="center"/>
    </xf>
    <xf numFmtId="5" fontId="12" fillId="40" borderId="0" xfId="0" applyNumberFormat="1" applyFont="1" applyFill="1" applyBorder="1" applyAlignment="1">
      <alignment horizontal="right" vertical="center"/>
    </xf>
    <xf numFmtId="0" fontId="26" fillId="34" borderId="0" xfId="0" applyFont="1" applyFill="1" applyBorder="1" applyAlignment="1">
      <alignment horizontal="left" vertical="center"/>
    </xf>
    <xf numFmtId="5" fontId="26" fillId="34" borderId="0" xfId="0" applyNumberFormat="1" applyFont="1" applyFill="1" applyBorder="1" applyAlignment="1">
      <alignment horizontal="right" vertical="center"/>
    </xf>
    <xf numFmtId="0" fontId="5" fillId="40" borderId="0" xfId="0" applyFont="1" applyFill="1" applyBorder="1" applyAlignment="1">
      <alignment horizontal="centerContinuous" vertical="center"/>
    </xf>
    <xf numFmtId="5" fontId="5" fillId="40" borderId="0" xfId="0" applyNumberFormat="1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centerContinuous" vertical="center" wrapText="1"/>
    </xf>
    <xf numFmtId="0" fontId="5" fillId="11" borderId="0" xfId="0" applyFont="1" applyFill="1" applyBorder="1" applyAlignment="1">
      <alignment horizontal="centerContinuous" vertical="center"/>
    </xf>
    <xf numFmtId="5" fontId="5" fillId="11" borderId="0" xfId="0" applyNumberFormat="1" applyFont="1" applyFill="1" applyBorder="1" applyAlignment="1">
      <alignment horizontal="right" vertical="center"/>
    </xf>
    <xf numFmtId="5" fontId="15" fillId="34" borderId="0" xfId="0" applyNumberFormat="1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Continuous" vertical="center"/>
    </xf>
    <xf numFmtId="5" fontId="5" fillId="41" borderId="0" xfId="0" applyNumberFormat="1" applyFont="1" applyFill="1" applyBorder="1" applyAlignment="1">
      <alignment horizontal="right" vertical="center"/>
    </xf>
    <xf numFmtId="0" fontId="12" fillId="41" borderId="0" xfId="0" applyFont="1" applyFill="1" applyBorder="1" applyAlignment="1">
      <alignment horizontal="centerContinuous" vertical="center"/>
    </xf>
    <xf numFmtId="5" fontId="12" fillId="41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5" fillId="38" borderId="0" xfId="0" applyFont="1" applyFill="1" applyBorder="1" applyAlignment="1">
      <alignment horizontal="center" vertical="center" wrapText="1"/>
    </xf>
    <xf numFmtId="5" fontId="75" fillId="4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5" fontId="1" fillId="16" borderId="0" xfId="0" applyNumberFormat="1" applyFont="1" applyFill="1" applyBorder="1" applyAlignment="1">
      <alignment horizontal="right" vertical="center"/>
    </xf>
    <xf numFmtId="0" fontId="29" fillId="34" borderId="0" xfId="0" applyFont="1" applyFill="1" applyBorder="1" applyAlignment="1">
      <alignment horizontal="left" vertical="center"/>
    </xf>
    <xf numFmtId="5" fontId="29" fillId="34" borderId="0" xfId="0" applyNumberFormat="1" applyFont="1" applyFill="1" applyBorder="1" applyAlignment="1">
      <alignment horizontal="left" vertical="center"/>
    </xf>
    <xf numFmtId="5" fontId="1" fillId="0" borderId="0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5" fontId="2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5" fontId="3" fillId="34" borderId="0" xfId="0" applyNumberFormat="1" applyFont="1" applyFill="1" applyBorder="1" applyAlignment="1">
      <alignment horizontal="right" vertical="center"/>
    </xf>
    <xf numFmtId="5" fontId="28" fillId="34" borderId="0" xfId="0" applyNumberFormat="1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horizontal="centerContinuous" vertical="center"/>
    </xf>
    <xf numFmtId="5" fontId="29" fillId="34" borderId="0" xfId="0" applyNumberFormat="1" applyFont="1" applyFill="1" applyBorder="1" applyAlignment="1">
      <alignment horizontal="right" vertical="center"/>
    </xf>
    <xf numFmtId="5" fontId="29" fillId="34" borderId="11" xfId="0" applyNumberFormat="1" applyFont="1" applyFill="1" applyBorder="1" applyAlignment="1">
      <alignment horizontal="right" vertical="center"/>
    </xf>
    <xf numFmtId="5" fontId="28" fillId="34" borderId="11" xfId="0" applyNumberFormat="1" applyFont="1" applyFill="1" applyBorder="1" applyAlignment="1">
      <alignment horizontal="right" vertical="center"/>
    </xf>
    <xf numFmtId="5" fontId="1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Continuous" vertical="center"/>
    </xf>
    <xf numFmtId="5" fontId="75" fillId="0" borderId="0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Continuous"/>
    </xf>
    <xf numFmtId="0" fontId="20" fillId="0" borderId="2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3" fillId="0" borderId="2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5" fontId="15" fillId="34" borderId="18" xfId="0" applyNumberFormat="1" applyFont="1" applyFill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12" fillId="43" borderId="12" xfId="0" applyFont="1" applyFill="1" applyBorder="1" applyAlignment="1">
      <alignment horizontal="center" vertical="center"/>
    </xf>
    <xf numFmtId="0" fontId="12" fillId="43" borderId="13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Continuous" vertical="center"/>
    </xf>
    <xf numFmtId="0" fontId="12" fillId="43" borderId="13" xfId="0" applyFont="1" applyFill="1" applyBorder="1" applyAlignment="1">
      <alignment horizontal="centerContinuous" vertical="center"/>
    </xf>
    <xf numFmtId="5" fontId="12" fillId="43" borderId="14" xfId="0" applyNumberFormat="1" applyFont="1" applyFill="1" applyBorder="1" applyAlignment="1">
      <alignment horizontal="right" vertical="center" wrapText="1"/>
    </xf>
    <xf numFmtId="49" fontId="12" fillId="43" borderId="14" xfId="0" applyNumberFormat="1" applyFont="1" applyFill="1" applyBorder="1" applyAlignment="1">
      <alignment horizontal="right" vertical="center" wrapText="1"/>
    </xf>
    <xf numFmtId="5" fontId="12" fillId="44" borderId="14" xfId="0" applyNumberFormat="1" applyFont="1" applyFill="1" applyBorder="1" applyAlignment="1">
      <alignment horizontal="right" vertical="center" wrapText="1"/>
    </xf>
    <xf numFmtId="0" fontId="12" fillId="16" borderId="17" xfId="0" applyFont="1" applyFill="1" applyBorder="1" applyAlignment="1">
      <alignment horizontal="centerContinuous" vertical="center"/>
    </xf>
    <xf numFmtId="5" fontId="5" fillId="16" borderId="18" xfId="0" applyNumberFormat="1" applyFont="1" applyFill="1" applyBorder="1" applyAlignment="1">
      <alignment horizontal="centerContinuous" vertical="center"/>
    </xf>
    <xf numFmtId="0" fontId="12" fillId="16" borderId="11" xfId="0" applyFont="1" applyFill="1" applyBorder="1" applyAlignment="1">
      <alignment horizontal="centerContinuous" vertical="center"/>
    </xf>
    <xf numFmtId="0" fontId="12" fillId="16" borderId="16" xfId="0" applyFont="1" applyFill="1" applyBorder="1" applyAlignment="1">
      <alignment horizontal="centerContinuous" vertical="center"/>
    </xf>
    <xf numFmtId="5" fontId="12" fillId="16" borderId="16" xfId="0" applyNumberFormat="1" applyFont="1" applyFill="1" applyBorder="1" applyAlignment="1">
      <alignment horizontal="right" vertical="center"/>
    </xf>
    <xf numFmtId="0" fontId="12" fillId="11" borderId="17" xfId="0" applyFont="1" applyFill="1" applyBorder="1" applyAlignment="1">
      <alignment horizontal="centerContinuous" vertical="center"/>
    </xf>
    <xf numFmtId="5" fontId="5" fillId="11" borderId="18" xfId="0" applyNumberFormat="1" applyFont="1" applyFill="1" applyBorder="1" applyAlignment="1">
      <alignment horizontal="centerContinuous" vertical="center"/>
    </xf>
    <xf numFmtId="5" fontId="5" fillId="11" borderId="13" xfId="0" applyNumberFormat="1" applyFont="1" applyFill="1" applyBorder="1" applyAlignment="1">
      <alignment horizontal="centerContinuous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Continuous" vertical="center"/>
    </xf>
    <xf numFmtId="0" fontId="12" fillId="8" borderId="14" xfId="0" applyFont="1" applyFill="1" applyBorder="1" applyAlignment="1">
      <alignment horizontal="centerContinuous" vertical="center"/>
    </xf>
    <xf numFmtId="5" fontId="12" fillId="8" borderId="14" xfId="0" applyNumberFormat="1" applyFont="1" applyFill="1" applyBorder="1" applyAlignment="1">
      <alignment horizontal="right" vertical="center" wrapText="1"/>
    </xf>
    <xf numFmtId="49" fontId="12" fillId="8" borderId="14" xfId="0" applyNumberFormat="1" applyFont="1" applyFill="1" applyBorder="1" applyAlignment="1">
      <alignment horizontal="right" vertical="center" wrapText="1"/>
    </xf>
    <xf numFmtId="0" fontId="12" fillId="9" borderId="17" xfId="0" applyFont="1" applyFill="1" applyBorder="1" applyAlignment="1">
      <alignment horizontal="centerContinuous" vertical="center"/>
    </xf>
    <xf numFmtId="0" fontId="12" fillId="9" borderId="0" xfId="0" applyFont="1" applyFill="1" applyBorder="1" applyAlignment="1">
      <alignment horizontal="centerContinuous" vertical="center"/>
    </xf>
    <xf numFmtId="5" fontId="12" fillId="9" borderId="18" xfId="0" applyNumberFormat="1" applyFont="1" applyFill="1" applyBorder="1" applyAlignment="1">
      <alignment horizontal="centerContinuous" vertical="center"/>
    </xf>
    <xf numFmtId="5" fontId="12" fillId="9" borderId="13" xfId="0" applyNumberFormat="1" applyFont="1" applyFill="1" applyBorder="1" applyAlignment="1">
      <alignment horizontal="centerContinuous" vertical="center"/>
    </xf>
    <xf numFmtId="6" fontId="15" fillId="0" borderId="23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Continuous" vertical="center"/>
    </xf>
    <xf numFmtId="167" fontId="15" fillId="0" borderId="0" xfId="0" applyNumberFormat="1" applyFont="1" applyBorder="1" applyAlignment="1">
      <alignment horizontal="left" vertical="center"/>
    </xf>
    <xf numFmtId="6" fontId="15" fillId="0" borderId="56" xfId="0" applyNumberFormat="1" applyFont="1" applyBorder="1" applyAlignment="1">
      <alignment horizontal="left" vertical="center"/>
    </xf>
    <xf numFmtId="6" fontId="15" fillId="0" borderId="17" xfId="0" applyNumberFormat="1" applyFont="1" applyBorder="1" applyAlignment="1">
      <alignment horizontal="left" vertical="center"/>
    </xf>
    <xf numFmtId="0" fontId="12" fillId="0" borderId="57" xfId="0" applyFont="1" applyFill="1" applyBorder="1" applyAlignment="1">
      <alignment horizontal="centerContinuous" vertical="center"/>
    </xf>
    <xf numFmtId="0" fontId="14" fillId="11" borderId="58" xfId="0" applyFont="1" applyFill="1" applyBorder="1" applyAlignment="1">
      <alignment horizontal="centerContinuous" vertical="center"/>
    </xf>
    <xf numFmtId="5" fontId="12" fillId="11" borderId="58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167" fontId="15" fillId="0" borderId="10" xfId="0" applyNumberFormat="1" applyFont="1" applyBorder="1" applyAlignment="1">
      <alignment horizontal="left" vertical="center"/>
    </xf>
    <xf numFmtId="167" fontId="15" fillId="0" borderId="14" xfId="0" applyNumberFormat="1" applyFont="1" applyBorder="1" applyAlignment="1">
      <alignment horizontal="right" vertical="center"/>
    </xf>
    <xf numFmtId="5" fontId="0" fillId="45" borderId="14" xfId="0" applyNumberFormat="1" applyFont="1" applyFill="1" applyBorder="1" applyAlignment="1">
      <alignment horizontal="right" vertical="center"/>
    </xf>
    <xf numFmtId="5" fontId="15" fillId="34" borderId="24" xfId="0" applyNumberFormat="1" applyFont="1" applyFill="1" applyBorder="1" applyAlignment="1">
      <alignment horizontal="left" vertical="center"/>
    </xf>
    <xf numFmtId="5" fontId="0" fillId="45" borderId="13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4" fillId="11" borderId="57" xfId="0" applyFont="1" applyFill="1" applyBorder="1" applyAlignment="1">
      <alignment horizontal="centerContinuous" vertical="center"/>
    </xf>
    <xf numFmtId="0" fontId="12" fillId="0" borderId="58" xfId="0" applyFont="1" applyFill="1" applyBorder="1" applyAlignment="1">
      <alignment horizontal="centerContinuous" vertical="center"/>
    </xf>
    <xf numFmtId="5" fontId="12" fillId="46" borderId="14" xfId="0" applyNumberFormat="1" applyFont="1" applyFill="1" applyBorder="1" applyAlignment="1">
      <alignment horizontal="right" vertical="center" wrapText="1"/>
    </xf>
    <xf numFmtId="5" fontId="12" fillId="46" borderId="16" xfId="0" applyNumberFormat="1" applyFont="1" applyFill="1" applyBorder="1" applyAlignment="1">
      <alignment horizontal="right" vertical="center"/>
    </xf>
    <xf numFmtId="5" fontId="12" fillId="46" borderId="58" xfId="0" applyNumberFormat="1" applyFont="1" applyFill="1" applyBorder="1" applyAlignment="1">
      <alignment horizontal="right" vertical="center"/>
    </xf>
    <xf numFmtId="167" fontId="15" fillId="0" borderId="0" xfId="0" applyNumberFormat="1" applyFont="1" applyBorder="1" applyAlignment="1">
      <alignment horizontal="right" vertical="center"/>
    </xf>
    <xf numFmtId="167" fontId="15" fillId="0" borderId="10" xfId="0" applyNumberFormat="1" applyFont="1" applyBorder="1" applyAlignment="1">
      <alignment horizontal="right" vertical="center"/>
    </xf>
    <xf numFmtId="5" fontId="15" fillId="34" borderId="56" xfId="0" applyNumberFormat="1" applyFont="1" applyFill="1" applyBorder="1" applyAlignment="1">
      <alignment horizontal="right" vertical="center"/>
    </xf>
    <xf numFmtId="5" fontId="15" fillId="34" borderId="17" xfId="0" applyNumberFormat="1" applyFont="1" applyFill="1" applyBorder="1" applyAlignment="1">
      <alignment horizontal="right" vertical="center"/>
    </xf>
    <xf numFmtId="167" fontId="15" fillId="0" borderId="55" xfId="0" applyNumberFormat="1" applyFont="1" applyBorder="1" applyAlignment="1">
      <alignment horizontal="right" vertical="center"/>
    </xf>
    <xf numFmtId="5" fontId="15" fillId="34" borderId="59" xfId="0" applyNumberFormat="1" applyFont="1" applyFill="1" applyBorder="1" applyAlignment="1">
      <alignment horizontal="left" vertical="center"/>
    </xf>
    <xf numFmtId="5" fontId="15" fillId="34" borderId="12" xfId="0" applyNumberFormat="1" applyFont="1" applyFill="1" applyBorder="1" applyAlignment="1">
      <alignment horizontal="left" vertical="center"/>
    </xf>
    <xf numFmtId="5" fontId="15" fillId="34" borderId="12" xfId="0" applyNumberFormat="1" applyFont="1" applyFill="1" applyBorder="1" applyAlignment="1">
      <alignment horizontal="right" vertical="center"/>
    </xf>
    <xf numFmtId="5" fontId="12" fillId="44" borderId="16" xfId="0" applyNumberFormat="1" applyFont="1" applyFill="1" applyBorder="1" applyAlignment="1">
      <alignment horizontal="right" vertical="center"/>
    </xf>
    <xf numFmtId="5" fontId="12" fillId="44" borderId="58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5" fontId="15" fillId="34" borderId="19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left" vertical="center"/>
    </xf>
    <xf numFmtId="0" fontId="15" fillId="0" borderId="56" xfId="0" applyFont="1" applyBorder="1" applyAlignment="1">
      <alignment horizontal="centerContinuous" vertical="center"/>
    </xf>
    <xf numFmtId="0" fontId="12" fillId="9" borderId="10" xfId="0" applyFont="1" applyFill="1" applyBorder="1" applyAlignment="1">
      <alignment horizontal="centerContinuous" vertical="center"/>
    </xf>
    <xf numFmtId="0" fontId="14" fillId="9" borderId="10" xfId="0" applyFont="1" applyFill="1" applyBorder="1" applyAlignment="1">
      <alignment horizontal="centerContinuous" vertical="center"/>
    </xf>
    <xf numFmtId="0" fontId="14" fillId="9" borderId="13" xfId="0" applyFont="1" applyFill="1" applyBorder="1" applyAlignment="1">
      <alignment horizontal="centerContinuous" vertical="center"/>
    </xf>
    <xf numFmtId="5" fontId="12" fillId="9" borderId="13" xfId="0" applyNumberFormat="1" applyFont="1" applyFill="1" applyBorder="1" applyAlignment="1">
      <alignment horizontal="right" vertical="center"/>
    </xf>
    <xf numFmtId="5" fontId="12" fillId="46" borderId="13" xfId="0" applyNumberFormat="1" applyFont="1" applyFill="1" applyBorder="1" applyAlignment="1">
      <alignment horizontal="right" vertical="center"/>
    </xf>
    <xf numFmtId="5" fontId="12" fillId="44" borderId="13" xfId="0" applyNumberFormat="1" applyFont="1" applyFill="1" applyBorder="1" applyAlignment="1">
      <alignment horizontal="right" vertical="center"/>
    </xf>
    <xf numFmtId="0" fontId="29" fillId="34" borderId="0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1" fillId="0" borderId="32" xfId="0" applyFont="1" applyBorder="1" applyAlignment="1">
      <alignment horizontal="centerContinuous" vertical="center"/>
    </xf>
    <xf numFmtId="5" fontId="21" fillId="0" borderId="37" xfId="0" applyNumberFormat="1" applyFont="1" applyBorder="1" applyAlignment="1">
      <alignment horizontal="centerContinuous" vertical="center"/>
    </xf>
    <xf numFmtId="0" fontId="75" fillId="38" borderId="32" xfId="0" applyFont="1" applyFill="1" applyBorder="1" applyAlignment="1">
      <alignment horizontal="center" vertical="center" wrapText="1"/>
    </xf>
    <xf numFmtId="5" fontId="75" fillId="42" borderId="37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Continuous" vertical="center"/>
    </xf>
    <xf numFmtId="5" fontId="12" fillId="0" borderId="37" xfId="0" applyNumberFormat="1" applyFont="1" applyBorder="1" applyAlignment="1">
      <alignment horizontal="center" vertical="center"/>
    </xf>
    <xf numFmtId="0" fontId="5" fillId="16" borderId="32" xfId="0" applyFont="1" applyFill="1" applyBorder="1" applyAlignment="1">
      <alignment horizontal="centerContinuous" vertical="center"/>
    </xf>
    <xf numFmtId="5" fontId="5" fillId="16" borderId="37" xfId="0" applyNumberFormat="1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5" fontId="0" fillId="0" borderId="37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5" fontId="0" fillId="0" borderId="37" xfId="0" applyNumberFormat="1" applyFont="1" applyBorder="1" applyAlignment="1">
      <alignment horizontal="right" vertical="center"/>
    </xf>
    <xf numFmtId="5" fontId="1" fillId="16" borderId="37" xfId="0" applyNumberFormat="1" applyFont="1" applyFill="1" applyBorder="1" applyAlignment="1">
      <alignment horizontal="right" vertical="center"/>
    </xf>
    <xf numFmtId="0" fontId="12" fillId="39" borderId="32" xfId="0" applyFont="1" applyFill="1" applyBorder="1" applyAlignment="1">
      <alignment horizontal="centerContinuous" vertical="center"/>
    </xf>
    <xf numFmtId="5" fontId="12" fillId="39" borderId="37" xfId="0" applyNumberFormat="1" applyFont="1" applyFill="1" applyBorder="1" applyAlignment="1">
      <alignment horizontal="right" vertical="center"/>
    </xf>
    <xf numFmtId="0" fontId="12" fillId="11" borderId="32" xfId="0" applyFont="1" applyFill="1" applyBorder="1" applyAlignment="1">
      <alignment horizontal="centerContinuous" vertical="center"/>
    </xf>
    <xf numFmtId="5" fontId="12" fillId="11" borderId="37" xfId="0" applyNumberFormat="1" applyFont="1" applyFill="1" applyBorder="1" applyAlignment="1">
      <alignment horizontal="right" vertical="center"/>
    </xf>
    <xf numFmtId="5" fontId="1" fillId="0" borderId="37" xfId="0" applyNumberFormat="1" applyFont="1" applyBorder="1" applyAlignment="1">
      <alignment horizontal="right" vertical="center"/>
    </xf>
    <xf numFmtId="5" fontId="28" fillId="34" borderId="37" xfId="0" applyNumberFormat="1" applyFont="1" applyFill="1" applyBorder="1" applyAlignment="1">
      <alignment horizontal="right" vertical="center"/>
    </xf>
    <xf numFmtId="0" fontId="12" fillId="40" borderId="32" xfId="0" applyFont="1" applyFill="1" applyBorder="1" applyAlignment="1">
      <alignment horizontal="centerContinuous" vertical="center"/>
    </xf>
    <xf numFmtId="5" fontId="12" fillId="40" borderId="37" xfId="0" applyNumberFormat="1" applyFont="1" applyFill="1" applyBorder="1" applyAlignment="1">
      <alignment horizontal="right" vertical="center"/>
    </xf>
    <xf numFmtId="5" fontId="1" fillId="0" borderId="37" xfId="0" applyNumberFormat="1" applyFont="1" applyFill="1" applyBorder="1" applyAlignment="1">
      <alignment horizontal="right" vertical="center"/>
    </xf>
    <xf numFmtId="0" fontId="75" fillId="0" borderId="32" xfId="0" applyFont="1" applyFill="1" applyBorder="1" applyAlignment="1">
      <alignment horizontal="center" vertical="center" wrapText="1"/>
    </xf>
    <xf numFmtId="5" fontId="75" fillId="0" borderId="37" xfId="0" applyNumberFormat="1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Continuous" vertical="center"/>
    </xf>
    <xf numFmtId="5" fontId="5" fillId="41" borderId="37" xfId="0" applyNumberFormat="1" applyFont="1" applyFill="1" applyBorder="1" applyAlignment="1">
      <alignment horizontal="right" vertical="center"/>
    </xf>
    <xf numFmtId="0" fontId="12" fillId="41" borderId="38" xfId="0" applyFont="1" applyFill="1" applyBorder="1" applyAlignment="1">
      <alignment horizontal="centerContinuous" vertical="center"/>
    </xf>
    <xf numFmtId="0" fontId="5" fillId="41" borderId="39" xfId="0" applyFont="1" applyFill="1" applyBorder="1" applyAlignment="1">
      <alignment horizontal="centerContinuous" vertical="center"/>
    </xf>
    <xf numFmtId="0" fontId="12" fillId="41" borderId="39" xfId="0" applyFont="1" applyFill="1" applyBorder="1" applyAlignment="1">
      <alignment horizontal="centerContinuous" vertical="center"/>
    </xf>
    <xf numFmtId="5" fontId="12" fillId="41" borderId="39" xfId="0" applyNumberFormat="1" applyFont="1" applyFill="1" applyBorder="1" applyAlignment="1">
      <alignment horizontal="right" vertical="center"/>
    </xf>
    <xf numFmtId="5" fontId="12" fillId="41" borderId="40" xfId="0" applyNumberFormat="1" applyFont="1" applyFill="1" applyBorder="1" applyAlignment="1">
      <alignment horizontal="right" vertical="center"/>
    </xf>
    <xf numFmtId="0" fontId="12" fillId="39" borderId="38" xfId="0" applyFont="1" applyFill="1" applyBorder="1" applyAlignment="1">
      <alignment horizontal="centerContinuous" vertical="center"/>
    </xf>
    <xf numFmtId="0" fontId="12" fillId="39" borderId="39" xfId="0" applyFont="1" applyFill="1" applyBorder="1" applyAlignment="1">
      <alignment horizontal="centerContinuous" vertical="center"/>
    </xf>
    <xf numFmtId="5" fontId="12" fillId="39" borderId="39" xfId="0" applyNumberFormat="1" applyFont="1" applyFill="1" applyBorder="1" applyAlignment="1">
      <alignment horizontal="right" vertical="center"/>
    </xf>
    <xf numFmtId="5" fontId="12" fillId="39" borderId="40" xfId="0" applyNumberFormat="1" applyFont="1" applyFill="1" applyBorder="1" applyAlignment="1">
      <alignment horizontal="right" vertical="center"/>
    </xf>
    <xf numFmtId="0" fontId="12" fillId="40" borderId="38" xfId="0" applyFont="1" applyFill="1" applyBorder="1" applyAlignment="1">
      <alignment horizontal="centerContinuous" vertical="center"/>
    </xf>
    <xf numFmtId="0" fontId="12" fillId="40" borderId="39" xfId="0" applyFont="1" applyFill="1" applyBorder="1" applyAlignment="1">
      <alignment horizontal="centerContinuous" vertical="center"/>
    </xf>
    <xf numFmtId="0" fontId="14" fillId="40" borderId="39" xfId="0" applyFont="1" applyFill="1" applyBorder="1" applyAlignment="1">
      <alignment horizontal="centerContinuous" vertical="center"/>
    </xf>
    <xf numFmtId="5" fontId="12" fillId="40" borderId="39" xfId="0" applyNumberFormat="1" applyFont="1" applyFill="1" applyBorder="1" applyAlignment="1">
      <alignment horizontal="right" vertical="center"/>
    </xf>
    <xf numFmtId="5" fontId="12" fillId="40" borderId="40" xfId="0" applyNumberFormat="1" applyFont="1" applyFill="1" applyBorder="1" applyAlignment="1">
      <alignment horizontal="right" vertical="center"/>
    </xf>
    <xf numFmtId="0" fontId="75" fillId="38" borderId="41" xfId="0" applyFont="1" applyFill="1" applyBorder="1" applyAlignment="1">
      <alignment horizontal="center" vertical="center" wrapText="1"/>
    </xf>
    <xf numFmtId="0" fontId="75" fillId="38" borderId="42" xfId="0" applyFont="1" applyFill="1" applyBorder="1" applyAlignment="1">
      <alignment horizontal="centerContinuous" vertical="center"/>
    </xf>
    <xf numFmtId="5" fontId="75" fillId="38" borderId="42" xfId="0" applyNumberFormat="1" applyFont="1" applyFill="1" applyBorder="1" applyAlignment="1">
      <alignment horizontal="center" vertical="center" wrapText="1"/>
    </xf>
    <xf numFmtId="5" fontId="26" fillId="34" borderId="37" xfId="0" applyNumberFormat="1" applyFont="1" applyFill="1" applyBorder="1" applyAlignment="1">
      <alignment horizontal="right" vertical="center"/>
    </xf>
    <xf numFmtId="5" fontId="0" fillId="34" borderId="0" xfId="0" applyNumberFormat="1" applyFont="1" applyFill="1" applyBorder="1" applyAlignment="1">
      <alignment horizontal="right" vertical="center"/>
    </xf>
    <xf numFmtId="5" fontId="0" fillId="34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9" fillId="0" borderId="37" xfId="0" applyFont="1" applyBorder="1" applyAlignment="1">
      <alignment/>
    </xf>
    <xf numFmtId="0" fontId="13" fillId="0" borderId="32" xfId="0" applyFont="1" applyFill="1" applyBorder="1" applyAlignment="1">
      <alignment horizontal="centerContinuous" vertical="center"/>
    </xf>
    <xf numFmtId="0" fontId="13" fillId="0" borderId="32" xfId="0" applyFont="1" applyBorder="1" applyAlignment="1">
      <alignment horizontal="centerContinuous" vertical="center"/>
    </xf>
    <xf numFmtId="0" fontId="9" fillId="0" borderId="37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5" fontId="0" fillId="0" borderId="39" xfId="0" applyNumberFormat="1" applyFont="1" applyBorder="1" applyAlignment="1">
      <alignment horizontal="right" vertical="center"/>
    </xf>
    <xf numFmtId="0" fontId="12" fillId="43" borderId="32" xfId="0" applyFont="1" applyFill="1" applyBorder="1" applyAlignment="1">
      <alignment horizontal="centerContinuous" vertical="center"/>
    </xf>
    <xf numFmtId="5" fontId="5" fillId="11" borderId="0" xfId="0" applyNumberFormat="1" applyFont="1" applyFill="1" applyBorder="1" applyAlignment="1">
      <alignment horizontal="centerContinuous" vertical="center"/>
    </xf>
    <xf numFmtId="0" fontId="4" fillId="11" borderId="37" xfId="0" applyFont="1" applyFill="1" applyBorder="1" applyAlignment="1">
      <alignment/>
    </xf>
    <xf numFmtId="0" fontId="5" fillId="43" borderId="0" xfId="0" applyFont="1" applyFill="1" applyBorder="1" applyAlignment="1">
      <alignment horizontal="centerContinuous" vertical="center"/>
    </xf>
    <xf numFmtId="5" fontId="5" fillId="43" borderId="0" xfId="0" applyNumberFormat="1" applyFont="1" applyFill="1" applyBorder="1" applyAlignment="1">
      <alignment horizontal="centerContinuous" vertical="center"/>
    </xf>
    <xf numFmtId="0" fontId="9" fillId="43" borderId="37" xfId="0" applyFont="1" applyFill="1" applyBorder="1" applyAlignment="1">
      <alignment/>
    </xf>
    <xf numFmtId="0" fontId="12" fillId="16" borderId="41" xfId="0" applyFont="1" applyFill="1" applyBorder="1" applyAlignment="1">
      <alignment horizontal="centerContinuous" vertical="center"/>
    </xf>
    <xf numFmtId="0" fontId="12" fillId="16" borderId="42" xfId="0" applyFont="1" applyFill="1" applyBorder="1" applyAlignment="1">
      <alignment horizontal="centerContinuous" vertical="center"/>
    </xf>
    <xf numFmtId="5" fontId="12" fillId="16" borderId="42" xfId="0" applyNumberFormat="1" applyFont="1" applyFill="1" applyBorder="1" applyAlignment="1">
      <alignment horizontal="centerContinuous" vertical="center"/>
    </xf>
    <xf numFmtId="0" fontId="11" fillId="16" borderId="43" xfId="0" applyFont="1" applyFill="1" applyBorder="1" applyAlignment="1">
      <alignment/>
    </xf>
    <xf numFmtId="0" fontId="18" fillId="0" borderId="60" xfId="0" applyFont="1" applyBorder="1" applyAlignment="1">
      <alignment horizontal="centerContinuous" vertical="center"/>
    </xf>
    <xf numFmtId="0" fontId="19" fillId="0" borderId="51" xfId="0" applyFont="1" applyBorder="1" applyAlignment="1">
      <alignment horizontal="centerContinuous" vertical="center"/>
    </xf>
    <xf numFmtId="5" fontId="19" fillId="0" borderId="51" xfId="0" applyNumberFormat="1" applyFont="1" applyBorder="1" applyAlignment="1">
      <alignment horizontal="centerContinuous" vertical="center"/>
    </xf>
    <xf numFmtId="0" fontId="20" fillId="0" borderId="51" xfId="0" applyFont="1" applyBorder="1" applyAlignment="1">
      <alignment horizontal="centerContinuous"/>
    </xf>
    <xf numFmtId="0" fontId="23" fillId="0" borderId="52" xfId="0" applyFont="1" applyBorder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Continuous" vertical="center"/>
    </xf>
    <xf numFmtId="5" fontId="12" fillId="0" borderId="42" xfId="0" applyNumberFormat="1" applyFont="1" applyFill="1" applyBorder="1" applyAlignment="1">
      <alignment horizontal="right" vertical="center" wrapText="1"/>
    </xf>
    <xf numFmtId="49" fontId="12" fillId="0" borderId="42" xfId="0" applyNumberFormat="1" applyFont="1" applyFill="1" applyBorder="1" applyAlignment="1">
      <alignment horizontal="right" vertical="center" wrapText="1"/>
    </xf>
    <xf numFmtId="0" fontId="10" fillId="0" borderId="43" xfId="0" applyFont="1" applyFill="1" applyBorder="1" applyAlignment="1">
      <alignment horizontal="right" vertical="center" wrapText="1"/>
    </xf>
    <xf numFmtId="0" fontId="12" fillId="43" borderId="0" xfId="0" applyFont="1" applyFill="1" applyBorder="1" applyAlignment="1">
      <alignment horizontal="centerContinuous" vertical="center"/>
    </xf>
    <xf numFmtId="5" fontId="12" fillId="43" borderId="0" xfId="0" applyNumberFormat="1" applyFont="1" applyFill="1" applyBorder="1" applyAlignment="1">
      <alignment horizontal="right" vertical="center"/>
    </xf>
    <xf numFmtId="5" fontId="12" fillId="43" borderId="0" xfId="0" applyNumberFormat="1" applyFont="1" applyFill="1" applyBorder="1" applyAlignment="1">
      <alignment horizontal="right" vertical="center"/>
    </xf>
    <xf numFmtId="0" fontId="12" fillId="11" borderId="38" xfId="0" applyFont="1" applyFill="1" applyBorder="1" applyAlignment="1">
      <alignment horizontal="centerContinuous" vertical="center"/>
    </xf>
    <xf numFmtId="0" fontId="12" fillId="11" borderId="39" xfId="0" applyFont="1" applyFill="1" applyBorder="1" applyAlignment="1">
      <alignment horizontal="centerContinuous" vertical="center"/>
    </xf>
    <xf numFmtId="0" fontId="14" fillId="11" borderId="39" xfId="0" applyFont="1" applyFill="1" applyBorder="1" applyAlignment="1">
      <alignment horizontal="centerContinuous" vertical="center"/>
    </xf>
    <xf numFmtId="5" fontId="12" fillId="11" borderId="39" xfId="0" applyNumberFormat="1" applyFont="1" applyFill="1" applyBorder="1" applyAlignment="1">
      <alignment horizontal="right" vertical="center"/>
    </xf>
    <xf numFmtId="5" fontId="12" fillId="11" borderId="39" xfId="0" applyNumberFormat="1" applyFont="1" applyFill="1" applyBorder="1" applyAlignment="1">
      <alignment horizontal="right" vertical="center"/>
    </xf>
    <xf numFmtId="0" fontId="10" fillId="11" borderId="40" xfId="0" applyFont="1" applyFill="1" applyBorder="1" applyAlignment="1">
      <alignment/>
    </xf>
    <xf numFmtId="0" fontId="14" fillId="16" borderId="0" xfId="0" applyFont="1" applyFill="1" applyBorder="1" applyAlignment="1">
      <alignment horizontal="centerContinuous" vertical="center"/>
    </xf>
    <xf numFmtId="5" fontId="12" fillId="16" borderId="0" xfId="0" applyNumberFormat="1" applyFont="1" applyFill="1" applyBorder="1" applyAlignment="1">
      <alignment horizontal="right" vertical="center"/>
    </xf>
    <xf numFmtId="0" fontId="3" fillId="47" borderId="0" xfId="0" applyFont="1" applyFill="1" applyBorder="1" applyAlignment="1">
      <alignment horizontal="left" vertical="center" wrapText="1"/>
    </xf>
    <xf numFmtId="167" fontId="3" fillId="47" borderId="0" xfId="0" applyNumberFormat="1" applyFont="1" applyFill="1" applyBorder="1" applyAlignment="1">
      <alignment horizontal="left" vertical="center"/>
    </xf>
    <xf numFmtId="5" fontId="0" fillId="47" borderId="0" xfId="0" applyNumberFormat="1" applyFont="1" applyFill="1" applyBorder="1" applyAlignment="1">
      <alignment horizontal="right" vertical="center"/>
    </xf>
    <xf numFmtId="0" fontId="9" fillId="47" borderId="37" xfId="0" applyFont="1" applyFill="1" applyBorder="1" applyAlignment="1">
      <alignment/>
    </xf>
    <xf numFmtId="6" fontId="3" fillId="47" borderId="0" xfId="0" applyNumberFormat="1" applyFont="1" applyFill="1" applyBorder="1" applyAlignment="1">
      <alignment horizontal="left" vertical="center" wrapText="1"/>
    </xf>
    <xf numFmtId="5" fontId="3" fillId="47" borderId="0" xfId="0" applyNumberFormat="1" applyFont="1" applyFill="1" applyBorder="1" applyAlignment="1">
      <alignment horizontal="left" vertical="center"/>
    </xf>
    <xf numFmtId="5" fontId="15" fillId="47" borderId="0" xfId="0" applyNumberFormat="1" applyFont="1" applyFill="1" applyBorder="1" applyAlignment="1">
      <alignment horizontal="right" vertical="center"/>
    </xf>
    <xf numFmtId="0" fontId="16" fillId="47" borderId="37" xfId="0" applyFont="1" applyFill="1" applyBorder="1" applyAlignment="1">
      <alignment/>
    </xf>
    <xf numFmtId="0" fontId="3" fillId="47" borderId="0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 vertical="center"/>
    </xf>
    <xf numFmtId="5" fontId="3" fillId="47" borderId="0" xfId="0" applyNumberFormat="1" applyFont="1" applyFill="1" applyBorder="1" applyAlignment="1">
      <alignment horizontal="right" vertical="center"/>
    </xf>
    <xf numFmtId="5" fontId="1" fillId="47" borderId="0" xfId="0" applyNumberFormat="1" applyFont="1" applyFill="1" applyBorder="1" applyAlignment="1">
      <alignment horizontal="right" vertical="center"/>
    </xf>
    <xf numFmtId="167" fontId="3" fillId="47" borderId="0" xfId="0" applyNumberFormat="1" applyFont="1" applyFill="1" applyBorder="1" applyAlignment="1">
      <alignment horizontal="right" vertical="center"/>
    </xf>
    <xf numFmtId="167" fontId="15" fillId="47" borderId="0" xfId="0" applyNumberFormat="1" applyFont="1" applyFill="1" applyBorder="1" applyAlignment="1">
      <alignment horizontal="right" vertical="center"/>
    </xf>
    <xf numFmtId="167" fontId="0" fillId="0" borderId="37" xfId="0" applyNumberFormat="1" applyFont="1" applyBorder="1" applyAlignment="1">
      <alignment/>
    </xf>
    <xf numFmtId="167" fontId="0" fillId="47" borderId="37" xfId="0" applyNumberFormat="1" applyFont="1" applyFill="1" applyBorder="1" applyAlignment="1">
      <alignment/>
    </xf>
    <xf numFmtId="167" fontId="15" fillId="47" borderId="37" xfId="0" applyNumberFormat="1" applyFont="1" applyFill="1" applyBorder="1" applyAlignment="1">
      <alignment/>
    </xf>
    <xf numFmtId="167" fontId="12" fillId="16" borderId="37" xfId="0" applyNumberFormat="1" applyFont="1" applyFill="1" applyBorder="1" applyAlignment="1">
      <alignment/>
    </xf>
    <xf numFmtId="167" fontId="76" fillId="0" borderId="37" xfId="0" applyNumberFormat="1" applyFont="1" applyBorder="1" applyAlignment="1">
      <alignment/>
    </xf>
    <xf numFmtId="167" fontId="77" fillId="43" borderId="37" xfId="0" applyNumberFormat="1" applyFont="1" applyFill="1" applyBorder="1" applyAlignment="1">
      <alignment/>
    </xf>
    <xf numFmtId="167" fontId="76" fillId="47" borderId="37" xfId="0" applyNumberFormat="1" applyFont="1" applyFill="1" applyBorder="1" applyAlignment="1">
      <alignment/>
    </xf>
    <xf numFmtId="167" fontId="76" fillId="0" borderId="40" xfId="0" applyNumberFormat="1" applyFont="1" applyBorder="1" applyAlignment="1">
      <alignment/>
    </xf>
    <xf numFmtId="0" fontId="31" fillId="5" borderId="32" xfId="0" applyFont="1" applyFill="1" applyBorder="1" applyAlignment="1">
      <alignment horizontal="centerContinuous" vertical="center"/>
    </xf>
    <xf numFmtId="0" fontId="31" fillId="5" borderId="0" xfId="0" applyFont="1" applyFill="1" applyBorder="1" applyAlignment="1">
      <alignment horizontal="centerContinuous" vertical="center"/>
    </xf>
    <xf numFmtId="5" fontId="31" fillId="5" borderId="0" xfId="0" applyNumberFormat="1" applyFont="1" applyFill="1" applyBorder="1" applyAlignment="1">
      <alignment horizontal="centerContinuous" vertical="center"/>
    </xf>
    <xf numFmtId="0" fontId="31" fillId="48" borderId="37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32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5" fontId="31" fillId="0" borderId="0" xfId="0" applyNumberFormat="1" applyFont="1" applyBorder="1" applyAlignment="1">
      <alignment horizontal="right" vertical="center"/>
    </xf>
    <xf numFmtId="167" fontId="32" fillId="0" borderId="37" xfId="0" applyNumberFormat="1" applyFont="1" applyBorder="1" applyAlignment="1">
      <alignment/>
    </xf>
    <xf numFmtId="0" fontId="31" fillId="0" borderId="32" xfId="0" applyFont="1" applyFill="1" applyBorder="1" applyAlignment="1">
      <alignment horizontal="centerContinuous" vertical="center"/>
    </xf>
    <xf numFmtId="0" fontId="31" fillId="0" borderId="38" xfId="0" applyFont="1" applyBorder="1" applyAlignment="1">
      <alignment horizontal="centerContinuous" vertical="center"/>
    </xf>
    <xf numFmtId="0" fontId="31" fillId="0" borderId="39" xfId="0" applyFont="1" applyBorder="1" applyAlignment="1">
      <alignment horizontal="centerContinuous" vertical="center"/>
    </xf>
    <xf numFmtId="5" fontId="31" fillId="0" borderId="39" xfId="0" applyNumberFormat="1" applyFont="1" applyBorder="1" applyAlignment="1">
      <alignment horizontal="right" vertical="center"/>
    </xf>
    <xf numFmtId="167" fontId="32" fillId="0" borderId="40" xfId="0" applyNumberFormat="1" applyFont="1" applyBorder="1" applyAlignment="1">
      <alignment/>
    </xf>
    <xf numFmtId="6" fontId="3" fillId="0" borderId="0" xfId="0" applyNumberFormat="1" applyFont="1" applyBorder="1" applyAlignment="1">
      <alignment horizontal="left" vertical="center"/>
    </xf>
    <xf numFmtId="0" fontId="78" fillId="47" borderId="37" xfId="0" applyFont="1" applyFill="1" applyBorder="1" applyAlignment="1">
      <alignment wrapText="1"/>
    </xf>
    <xf numFmtId="167" fontId="1" fillId="47" borderId="37" xfId="0" applyNumberFormat="1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Continuous" vertical="center"/>
    </xf>
    <xf numFmtId="0" fontId="33" fillId="0" borderId="32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5" fontId="33" fillId="0" borderId="0" xfId="0" applyNumberFormat="1" applyFont="1" applyBorder="1" applyAlignment="1">
      <alignment horizontal="right" vertical="center"/>
    </xf>
    <xf numFmtId="0" fontId="33" fillId="0" borderId="32" xfId="0" applyFont="1" applyFill="1" applyBorder="1" applyAlignment="1">
      <alignment horizontal="centerContinuous" vertical="center"/>
    </xf>
    <xf numFmtId="0" fontId="33" fillId="0" borderId="38" xfId="0" applyFont="1" applyBorder="1" applyAlignment="1">
      <alignment horizontal="centerContinuous" vertical="center"/>
    </xf>
    <xf numFmtId="0" fontId="33" fillId="0" borderId="39" xfId="0" applyFont="1" applyBorder="1" applyAlignment="1">
      <alignment horizontal="centerContinuous" vertical="center"/>
    </xf>
    <xf numFmtId="5" fontId="33" fillId="0" borderId="39" xfId="0" applyNumberFormat="1" applyFont="1" applyBorder="1" applyAlignment="1">
      <alignment horizontal="right" vertical="center"/>
    </xf>
    <xf numFmtId="167" fontId="33" fillId="0" borderId="37" xfId="0" applyNumberFormat="1" applyFont="1" applyBorder="1" applyAlignment="1">
      <alignment horizontal="center" vertical="center"/>
    </xf>
    <xf numFmtId="5" fontId="33" fillId="0" borderId="37" xfId="0" applyNumberFormat="1" applyFont="1" applyBorder="1" applyAlignment="1">
      <alignment horizontal="center" vertical="center"/>
    </xf>
    <xf numFmtId="5" fontId="33" fillId="0" borderId="0" xfId="0" applyNumberFormat="1" applyFont="1" applyBorder="1" applyAlignment="1">
      <alignment horizontal="center" vertical="center"/>
    </xf>
    <xf numFmtId="5" fontId="1" fillId="0" borderId="42" xfId="0" applyNumberFormat="1" applyFont="1" applyFill="1" applyBorder="1" applyAlignment="1">
      <alignment horizontal="center" vertical="center" wrapText="1"/>
    </xf>
    <xf numFmtId="5" fontId="12" fillId="0" borderId="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167" fontId="1" fillId="0" borderId="37" xfId="0" applyNumberFormat="1" applyFont="1" applyFill="1" applyBorder="1" applyAlignment="1">
      <alignment horizontal="center" vertical="center"/>
    </xf>
    <xf numFmtId="5" fontId="12" fillId="43" borderId="37" xfId="0" applyNumberFormat="1" applyFont="1" applyFill="1" applyBorder="1" applyAlignment="1">
      <alignment horizontal="right" vertical="center"/>
    </xf>
    <xf numFmtId="5" fontId="33" fillId="0" borderId="40" xfId="0" applyNumberFormat="1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Continuous" vertical="center"/>
    </xf>
    <xf numFmtId="5" fontId="1" fillId="0" borderId="51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Continuous" vertical="center"/>
    </xf>
    <xf numFmtId="0" fontId="12" fillId="16" borderId="39" xfId="0" applyFont="1" applyFill="1" applyBorder="1" applyAlignment="1">
      <alignment horizontal="centerContinuous" vertical="center"/>
    </xf>
    <xf numFmtId="0" fontId="14" fillId="16" borderId="39" xfId="0" applyFont="1" applyFill="1" applyBorder="1" applyAlignment="1">
      <alignment horizontal="centerContinuous" vertical="center"/>
    </xf>
    <xf numFmtId="5" fontId="12" fillId="16" borderId="39" xfId="0" applyNumberFormat="1" applyFont="1" applyFill="1" applyBorder="1" applyAlignment="1">
      <alignment horizontal="right" vertical="center"/>
    </xf>
    <xf numFmtId="167" fontId="12" fillId="16" borderId="40" xfId="0" applyNumberFormat="1" applyFont="1" applyFill="1" applyBorder="1" applyAlignment="1">
      <alignment vertical="center"/>
    </xf>
    <xf numFmtId="0" fontId="33" fillId="5" borderId="60" xfId="0" applyFont="1" applyFill="1" applyBorder="1" applyAlignment="1">
      <alignment horizontal="centerContinuous" vertical="center"/>
    </xf>
    <xf numFmtId="0" fontId="33" fillId="5" borderId="51" xfId="0" applyFont="1" applyFill="1" applyBorder="1" applyAlignment="1">
      <alignment horizontal="centerContinuous" vertical="center"/>
    </xf>
    <xf numFmtId="5" fontId="33" fillId="5" borderId="51" xfId="0" applyNumberFormat="1" applyFont="1" applyFill="1" applyBorder="1" applyAlignment="1">
      <alignment horizontal="centerContinuous" vertical="center"/>
    </xf>
    <xf numFmtId="0" fontId="33" fillId="48" borderId="52" xfId="0" applyFont="1" applyFill="1" applyBorder="1" applyAlignment="1">
      <alignment/>
    </xf>
    <xf numFmtId="166" fontId="1" fillId="0" borderId="37" xfId="0" applyNumberFormat="1" applyFont="1" applyFill="1" applyBorder="1" applyAlignment="1">
      <alignment/>
    </xf>
    <xf numFmtId="167" fontId="1" fillId="47" borderId="37" xfId="0" applyNumberFormat="1" applyFont="1" applyFill="1" applyBorder="1" applyAlignment="1">
      <alignment vertical="center"/>
    </xf>
    <xf numFmtId="167" fontId="1" fillId="0" borderId="37" xfId="0" applyNumberFormat="1" applyFont="1" applyFill="1" applyBorder="1" applyAlignment="1">
      <alignment/>
    </xf>
    <xf numFmtId="167" fontId="1" fillId="47" borderId="37" xfId="0" applyNumberFormat="1" applyFont="1" applyFill="1" applyBorder="1" applyAlignment="1">
      <alignment wrapText="1"/>
    </xf>
    <xf numFmtId="167" fontId="10" fillId="11" borderId="40" xfId="0" applyNumberFormat="1" applyFont="1" applyFill="1" applyBorder="1" applyAlignment="1">
      <alignment horizontal="right" vertical="center"/>
    </xf>
    <xf numFmtId="167" fontId="1" fillId="0" borderId="37" xfId="0" applyNumberFormat="1" applyFont="1" applyBorder="1" applyAlignment="1">
      <alignment/>
    </xf>
    <xf numFmtId="167" fontId="1" fillId="0" borderId="37" xfId="0" applyNumberFormat="1" applyFont="1" applyBorder="1" applyAlignment="1">
      <alignment wrapText="1"/>
    </xf>
    <xf numFmtId="167" fontId="1" fillId="0" borderId="37" xfId="0" applyNumberFormat="1" applyFont="1" applyBorder="1" applyAlignment="1">
      <alignment horizontal="right"/>
    </xf>
    <xf numFmtId="167" fontId="1" fillId="0" borderId="4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="91" zoomScaleNormal="91" zoomScalePageLayoutView="0" workbookViewId="0" topLeftCell="A1">
      <selection activeCell="C36" sqref="C36"/>
    </sheetView>
  </sheetViews>
  <sheetFormatPr defaultColWidth="9.140625" defaultRowHeight="12.75"/>
  <cols>
    <col min="1" max="1" width="6.57421875" style="6" customWidth="1"/>
    <col min="2" max="2" width="15.57421875" style="6" customWidth="1"/>
    <col min="3" max="3" width="36.00390625" style="13" customWidth="1"/>
    <col min="4" max="7" width="15.57421875" style="9" customWidth="1"/>
    <col min="8" max="10" width="8.8515625" style="6" customWidth="1"/>
    <col min="11" max="12" width="8.8515625" style="1" customWidth="1"/>
  </cols>
  <sheetData>
    <row r="1" spans="1:12" s="4" customFormat="1" ht="45" customHeight="1">
      <c r="A1" s="7" t="s">
        <v>0</v>
      </c>
      <c r="B1" s="7"/>
      <c r="C1" s="7"/>
      <c r="D1" s="8"/>
      <c r="E1" s="8"/>
      <c r="F1" s="8"/>
      <c r="G1" s="8"/>
      <c r="H1" s="5"/>
      <c r="I1" s="5"/>
      <c r="J1" s="5"/>
      <c r="K1" s="3"/>
      <c r="L1" s="3"/>
    </row>
    <row r="2" spans="1:12" s="2" customFormat="1" ht="30.75" customHeight="1">
      <c r="A2" s="6" t="s">
        <v>1</v>
      </c>
      <c r="B2" s="6" t="s">
        <v>2</v>
      </c>
      <c r="C2" s="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6"/>
      <c r="I2" s="6"/>
      <c r="J2" s="6"/>
      <c r="K2" s="1"/>
      <c r="L2" s="1"/>
    </row>
    <row r="3" spans="1:12" s="2" customFormat="1" ht="18" customHeight="1" thickBot="1">
      <c r="A3" s="16" t="s">
        <v>8</v>
      </c>
      <c r="B3" s="16"/>
      <c r="C3" s="16"/>
      <c r="D3" s="15">
        <v>206875</v>
      </c>
      <c r="E3" s="15">
        <v>217579</v>
      </c>
      <c r="F3" s="15">
        <v>217579</v>
      </c>
      <c r="G3" s="15">
        <v>226648</v>
      </c>
      <c r="H3" s="6"/>
      <c r="I3" s="6"/>
      <c r="J3" s="6"/>
      <c r="K3" s="1"/>
      <c r="L3" s="1"/>
    </row>
    <row r="4" spans="1:7" ht="18" customHeight="1" thickTop="1">
      <c r="A4" s="11" t="s">
        <v>9</v>
      </c>
      <c r="B4" s="11"/>
      <c r="C4" s="11"/>
      <c r="D4" s="12"/>
      <c r="E4" s="12"/>
      <c r="F4" s="12"/>
      <c r="G4" s="12"/>
    </row>
    <row r="5" spans="1:12" s="22" customFormat="1" ht="16.5" customHeight="1">
      <c r="A5" s="32" t="s">
        <v>10</v>
      </c>
      <c r="B5" s="33"/>
      <c r="C5" s="33"/>
      <c r="D5" s="19"/>
      <c r="E5" s="19"/>
      <c r="F5" s="19"/>
      <c r="G5" s="19"/>
      <c r="H5" s="20"/>
      <c r="I5" s="20"/>
      <c r="J5" s="20"/>
      <c r="K5" s="21"/>
      <c r="L5" s="21"/>
    </row>
    <row r="6" spans="1:12" s="22" customFormat="1" ht="15" customHeight="1">
      <c r="A6" s="20">
        <v>1</v>
      </c>
      <c r="B6" s="20">
        <v>1120</v>
      </c>
      <c r="C6" s="23" t="s">
        <v>11</v>
      </c>
      <c r="D6" s="19">
        <v>0</v>
      </c>
      <c r="E6" s="19">
        <v>0</v>
      </c>
      <c r="F6" s="19">
        <v>0</v>
      </c>
      <c r="G6" s="19">
        <v>0</v>
      </c>
      <c r="H6" s="20"/>
      <c r="I6" s="20"/>
      <c r="J6" s="20"/>
      <c r="K6" s="21"/>
      <c r="L6" s="21"/>
    </row>
    <row r="7" spans="1:12" s="22" customFormat="1" ht="15" customHeight="1">
      <c r="A7" s="20">
        <v>2</v>
      </c>
      <c r="B7" s="20">
        <v>1150</v>
      </c>
      <c r="C7" s="23" t="s">
        <v>12</v>
      </c>
      <c r="D7" s="24">
        <v>0</v>
      </c>
      <c r="E7" s="24">
        <v>0</v>
      </c>
      <c r="F7" s="24">
        <v>-378.41</v>
      </c>
      <c r="G7" s="24">
        <v>-111</v>
      </c>
      <c r="H7" s="20"/>
      <c r="I7" s="20"/>
      <c r="J7" s="20"/>
      <c r="K7" s="21"/>
      <c r="L7" s="21"/>
    </row>
    <row r="8" spans="1:12" s="22" customFormat="1" ht="15" customHeight="1">
      <c r="A8" s="20">
        <v>3</v>
      </c>
      <c r="B8" s="20">
        <v>4010</v>
      </c>
      <c r="C8" s="23" t="s">
        <v>13</v>
      </c>
      <c r="D8" s="19">
        <v>363</v>
      </c>
      <c r="E8" s="19">
        <v>500</v>
      </c>
      <c r="F8" s="19">
        <v>687</v>
      </c>
      <c r="G8" s="19">
        <v>700</v>
      </c>
      <c r="H8" s="20"/>
      <c r="I8" s="20"/>
      <c r="J8" s="20"/>
      <c r="K8" s="21"/>
      <c r="L8" s="21"/>
    </row>
    <row r="9" spans="1:12" s="22" customFormat="1" ht="15" customHeight="1">
      <c r="A9" s="20">
        <v>4</v>
      </c>
      <c r="B9" s="20">
        <v>4050</v>
      </c>
      <c r="C9" s="23" t="s">
        <v>14</v>
      </c>
      <c r="D9" s="24">
        <v>110824</v>
      </c>
      <c r="E9" s="24">
        <v>115000</v>
      </c>
      <c r="F9" s="24">
        <v>101831</v>
      </c>
      <c r="G9" s="24">
        <v>105000</v>
      </c>
      <c r="H9" s="20"/>
      <c r="I9" s="20"/>
      <c r="J9" s="20"/>
      <c r="K9" s="21"/>
      <c r="L9" s="21"/>
    </row>
    <row r="10" spans="1:12" s="22" customFormat="1" ht="15" customHeight="1">
      <c r="A10" s="38" t="s">
        <v>15</v>
      </c>
      <c r="B10" s="18"/>
      <c r="C10" s="18"/>
      <c r="D10" s="19"/>
      <c r="E10" s="19"/>
      <c r="F10" s="19"/>
      <c r="G10" s="19"/>
      <c r="H10" s="20"/>
      <c r="I10" s="20"/>
      <c r="J10" s="20"/>
      <c r="K10" s="21"/>
      <c r="L10" s="21"/>
    </row>
    <row r="11" spans="1:12" s="22" customFormat="1" ht="15" customHeight="1">
      <c r="A11" s="20">
        <v>5</v>
      </c>
      <c r="B11" s="20">
        <v>4030</v>
      </c>
      <c r="C11" s="23" t="s">
        <v>16</v>
      </c>
      <c r="D11" s="19">
        <v>0</v>
      </c>
      <c r="E11" s="19">
        <v>0</v>
      </c>
      <c r="F11" s="19">
        <v>2437</v>
      </c>
      <c r="G11" s="19">
        <v>0</v>
      </c>
      <c r="H11" s="20"/>
      <c r="I11" s="20"/>
      <c r="J11" s="20"/>
      <c r="K11" s="21"/>
      <c r="L11" s="21"/>
    </row>
    <row r="12" spans="1:12" s="22" customFormat="1" ht="15" customHeight="1">
      <c r="A12" s="20">
        <v>6</v>
      </c>
      <c r="B12" s="20">
        <v>7010</v>
      </c>
      <c r="C12" s="23" t="s">
        <v>17</v>
      </c>
      <c r="D12" s="19">
        <v>5999</v>
      </c>
      <c r="E12" s="19">
        <v>6500</v>
      </c>
      <c r="F12" s="19">
        <v>11183</v>
      </c>
      <c r="G12" s="19">
        <v>13000</v>
      </c>
      <c r="H12" s="20"/>
      <c r="I12" s="20"/>
      <c r="J12" s="20"/>
      <c r="K12" s="21"/>
      <c r="L12" s="21"/>
    </row>
    <row r="13" spans="1:12" s="22" customFormat="1" ht="15" customHeight="1">
      <c r="A13" s="20">
        <v>7</v>
      </c>
      <c r="B13" s="20">
        <v>7030</v>
      </c>
      <c r="C13" s="23" t="s">
        <v>18</v>
      </c>
      <c r="D13" s="25">
        <v>0</v>
      </c>
      <c r="E13" s="25">
        <v>200</v>
      </c>
      <c r="F13" s="25">
        <v>320.85</v>
      </c>
      <c r="G13" s="25">
        <v>200</v>
      </c>
      <c r="H13" s="20"/>
      <c r="I13" s="20"/>
      <c r="J13" s="20"/>
      <c r="K13" s="21"/>
      <c r="L13" s="21"/>
    </row>
    <row r="14" spans="1:12" s="2" customFormat="1" ht="18" customHeight="1" thickBot="1">
      <c r="A14" s="16" t="s">
        <v>19</v>
      </c>
      <c r="B14" s="16"/>
      <c r="C14" s="16"/>
      <c r="D14" s="15">
        <f>SUM(D6:D13)</f>
        <v>117186</v>
      </c>
      <c r="E14" s="15">
        <f>SUM(E6:E13)</f>
        <v>122200</v>
      </c>
      <c r="F14" s="15">
        <f>SUM(F6:F13)</f>
        <v>116080.44</v>
      </c>
      <c r="G14" s="15">
        <f>SUM(G6:G13)</f>
        <v>118789</v>
      </c>
      <c r="H14" s="6"/>
      <c r="I14" s="6"/>
      <c r="J14" s="6"/>
      <c r="K14" s="1"/>
      <c r="L14" s="1"/>
    </row>
    <row r="15" spans="1:12" s="2" customFormat="1" ht="18" customHeight="1" thickTop="1">
      <c r="A15" s="11" t="s">
        <v>20</v>
      </c>
      <c r="B15" s="11"/>
      <c r="C15" s="11"/>
      <c r="D15" s="12"/>
      <c r="E15" s="12"/>
      <c r="F15" s="12"/>
      <c r="G15" s="12"/>
      <c r="H15" s="6"/>
      <c r="I15" s="6"/>
      <c r="J15" s="6"/>
      <c r="K15" s="1"/>
      <c r="L15" s="1"/>
    </row>
    <row r="16" spans="1:12" s="31" customFormat="1" ht="15" customHeight="1">
      <c r="A16" s="32" t="s">
        <v>21</v>
      </c>
      <c r="B16" s="33"/>
      <c r="C16" s="33"/>
      <c r="D16" s="29"/>
      <c r="E16" s="29"/>
      <c r="F16" s="29"/>
      <c r="G16" s="29"/>
      <c r="H16" s="27"/>
      <c r="I16" s="27"/>
      <c r="J16" s="27"/>
      <c r="K16" s="30"/>
      <c r="L16" s="30"/>
    </row>
    <row r="17" spans="1:12" s="31" customFormat="1" ht="15" customHeight="1">
      <c r="A17" s="27">
        <v>8</v>
      </c>
      <c r="B17" s="27">
        <v>1710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7"/>
      <c r="I17" s="27"/>
      <c r="J17" s="27"/>
      <c r="K17" s="30"/>
      <c r="L17" s="30"/>
    </row>
    <row r="18" spans="1:12" s="31" customFormat="1" ht="15" customHeight="1">
      <c r="A18" s="20">
        <v>9</v>
      </c>
      <c r="B18" s="20">
        <v>1720</v>
      </c>
      <c r="C18" s="23" t="s">
        <v>23</v>
      </c>
      <c r="D18" s="19">
        <v>8828</v>
      </c>
      <c r="E18" s="19">
        <v>28000</v>
      </c>
      <c r="F18" s="19">
        <v>3682</v>
      </c>
      <c r="G18" s="19">
        <v>28000</v>
      </c>
      <c r="H18" s="27"/>
      <c r="I18" s="27"/>
      <c r="J18" s="27"/>
      <c r="K18" s="30"/>
      <c r="L18" s="30"/>
    </row>
    <row r="19" spans="1:12" s="31" customFormat="1" ht="15" customHeight="1">
      <c r="A19" s="20">
        <v>10</v>
      </c>
      <c r="B19" s="20">
        <v>1750</v>
      </c>
      <c r="C19" s="23" t="s">
        <v>24</v>
      </c>
      <c r="D19" s="19">
        <v>0</v>
      </c>
      <c r="E19" s="19">
        <v>9000</v>
      </c>
      <c r="F19" s="19">
        <v>9865</v>
      </c>
      <c r="G19" s="19">
        <v>4000</v>
      </c>
      <c r="H19" s="27"/>
      <c r="I19" s="27"/>
      <c r="J19" s="27"/>
      <c r="K19" s="30"/>
      <c r="L19" s="30"/>
    </row>
    <row r="20" spans="1:12" s="31" customFormat="1" ht="15" customHeight="1">
      <c r="A20" s="20">
        <v>11</v>
      </c>
      <c r="B20" s="20">
        <v>1760</v>
      </c>
      <c r="C20" s="23" t="s">
        <v>25</v>
      </c>
      <c r="D20" s="19">
        <v>1443</v>
      </c>
      <c r="E20" s="19">
        <v>0</v>
      </c>
      <c r="F20" s="19">
        <v>0</v>
      </c>
      <c r="G20" s="19">
        <v>4000</v>
      </c>
      <c r="H20" s="27"/>
      <c r="I20" s="27"/>
      <c r="J20" s="27"/>
      <c r="K20" s="30"/>
      <c r="L20" s="30"/>
    </row>
    <row r="21" spans="1:12" s="31" customFormat="1" ht="15" customHeight="1">
      <c r="A21" s="20">
        <v>12</v>
      </c>
      <c r="B21" s="20">
        <v>1770</v>
      </c>
      <c r="C21" s="23" t="s">
        <v>26</v>
      </c>
      <c r="D21" s="19">
        <v>0</v>
      </c>
      <c r="E21" s="19">
        <v>3000</v>
      </c>
      <c r="F21" s="19">
        <v>600</v>
      </c>
      <c r="G21" s="19">
        <v>1000</v>
      </c>
      <c r="H21" s="27"/>
      <c r="I21" s="27"/>
      <c r="J21" s="27"/>
      <c r="K21" s="30"/>
      <c r="L21" s="30"/>
    </row>
    <row r="22" spans="1:12" s="31" customFormat="1" ht="15" customHeight="1">
      <c r="A22" s="20">
        <v>13</v>
      </c>
      <c r="B22" s="20">
        <v>1780</v>
      </c>
      <c r="C22" s="23" t="s">
        <v>27</v>
      </c>
      <c r="D22" s="19">
        <v>589</v>
      </c>
      <c r="E22" s="19">
        <v>1000</v>
      </c>
      <c r="F22" s="19">
        <v>1109</v>
      </c>
      <c r="G22" s="19">
        <v>2000</v>
      </c>
      <c r="H22" s="27"/>
      <c r="I22" s="27"/>
      <c r="J22" s="27"/>
      <c r="K22" s="30"/>
      <c r="L22" s="30"/>
    </row>
    <row r="23" spans="1:12" s="31" customFormat="1" ht="15" customHeight="1">
      <c r="A23" s="32"/>
      <c r="B23" s="33"/>
      <c r="C23" s="36" t="s">
        <v>28</v>
      </c>
      <c r="D23" s="25">
        <f>SUM(D17:D22)</f>
        <v>10860</v>
      </c>
      <c r="E23" s="25">
        <f>SUM(E17:E22)</f>
        <v>41000</v>
      </c>
      <c r="F23" s="25">
        <f>SUM(F17:F22)</f>
        <v>15256</v>
      </c>
      <c r="G23" s="25">
        <f>SUM(G17:G22)</f>
        <v>39000</v>
      </c>
      <c r="H23" s="27"/>
      <c r="I23" s="27"/>
      <c r="J23" s="27"/>
      <c r="K23" s="30"/>
      <c r="L23" s="30"/>
    </row>
    <row r="24" spans="1:12" s="22" customFormat="1" ht="15" customHeight="1">
      <c r="A24" s="38" t="s">
        <v>29</v>
      </c>
      <c r="B24" s="18"/>
      <c r="C24" s="18"/>
      <c r="D24" s="19"/>
      <c r="E24" s="19"/>
      <c r="F24" s="19"/>
      <c r="G24" s="19"/>
      <c r="H24" s="20"/>
      <c r="I24" s="20"/>
      <c r="J24" s="20"/>
      <c r="K24" s="21"/>
      <c r="L24" s="21"/>
    </row>
    <row r="25" spans="1:12" s="22" customFormat="1" ht="15" customHeight="1">
      <c r="A25" s="20">
        <v>14</v>
      </c>
      <c r="B25" s="20">
        <v>6120</v>
      </c>
      <c r="C25" s="23" t="s">
        <v>30</v>
      </c>
      <c r="D25" s="19">
        <v>0</v>
      </c>
      <c r="E25" s="19">
        <v>0</v>
      </c>
      <c r="F25" s="19">
        <v>21</v>
      </c>
      <c r="G25" s="19">
        <v>0</v>
      </c>
      <c r="H25" s="20"/>
      <c r="I25" s="20"/>
      <c r="J25" s="20"/>
      <c r="K25" s="21"/>
      <c r="L25" s="21"/>
    </row>
    <row r="26" spans="1:12" s="22" customFormat="1" ht="15" customHeight="1">
      <c r="A26" s="18">
        <v>15</v>
      </c>
      <c r="B26" s="20">
        <v>6130</v>
      </c>
      <c r="C26" s="23" t="s">
        <v>31</v>
      </c>
      <c r="D26" s="19">
        <v>0</v>
      </c>
      <c r="E26" s="19">
        <v>0</v>
      </c>
      <c r="F26" s="19">
        <v>13</v>
      </c>
      <c r="G26" s="19">
        <v>0</v>
      </c>
      <c r="H26" s="20"/>
      <c r="I26" s="20"/>
      <c r="J26" s="20"/>
      <c r="K26" s="21"/>
      <c r="L26" s="21"/>
    </row>
    <row r="27" spans="1:12" s="22" customFormat="1" ht="15" customHeight="1">
      <c r="A27" s="18">
        <v>16</v>
      </c>
      <c r="B27" s="20">
        <v>6150</v>
      </c>
      <c r="C27" s="23" t="s">
        <v>32</v>
      </c>
      <c r="D27" s="19">
        <v>125</v>
      </c>
      <c r="E27" s="19"/>
      <c r="F27" s="19">
        <v>0</v>
      </c>
      <c r="G27" s="19">
        <v>0</v>
      </c>
      <c r="H27" s="20"/>
      <c r="I27" s="20"/>
      <c r="J27" s="20"/>
      <c r="K27" s="21"/>
      <c r="L27" s="21"/>
    </row>
    <row r="28" spans="1:12" s="22" customFormat="1" ht="15" customHeight="1">
      <c r="A28" s="18">
        <v>17</v>
      </c>
      <c r="B28" s="20">
        <v>6200</v>
      </c>
      <c r="C28" s="23" t="s">
        <v>33</v>
      </c>
      <c r="D28" s="19">
        <v>4250</v>
      </c>
      <c r="E28" s="19">
        <v>5800</v>
      </c>
      <c r="F28" s="19">
        <v>4050</v>
      </c>
      <c r="G28" s="19">
        <v>4500</v>
      </c>
      <c r="H28" s="20"/>
      <c r="I28" s="20"/>
      <c r="J28" s="20"/>
      <c r="K28" s="21"/>
      <c r="L28" s="21"/>
    </row>
    <row r="29" spans="1:12" s="22" customFormat="1" ht="15" customHeight="1">
      <c r="A29" s="18">
        <v>18</v>
      </c>
      <c r="B29" s="20">
        <v>6210</v>
      </c>
      <c r="C29" s="23" t="s">
        <v>34</v>
      </c>
      <c r="D29" s="19">
        <v>888</v>
      </c>
      <c r="E29" s="19">
        <v>1000</v>
      </c>
      <c r="F29" s="19">
        <v>630</v>
      </c>
      <c r="G29" s="19">
        <v>700</v>
      </c>
      <c r="H29" s="20"/>
      <c r="I29" s="20"/>
      <c r="J29" s="20"/>
      <c r="K29" s="21"/>
      <c r="L29" s="21"/>
    </row>
    <row r="30" spans="1:12" s="22" customFormat="1" ht="15" customHeight="1">
      <c r="A30" s="18">
        <v>19</v>
      </c>
      <c r="B30" s="20">
        <v>6250</v>
      </c>
      <c r="C30" s="23" t="s">
        <v>35</v>
      </c>
      <c r="D30" s="19">
        <v>5353</v>
      </c>
      <c r="E30" s="19">
        <v>4500</v>
      </c>
      <c r="F30" s="19">
        <v>2250</v>
      </c>
      <c r="G30" s="19">
        <v>4500</v>
      </c>
      <c r="H30" s="20"/>
      <c r="I30" s="20"/>
      <c r="J30" s="20"/>
      <c r="K30" s="21"/>
      <c r="L30" s="21"/>
    </row>
    <row r="31" spans="1:12" s="22" customFormat="1" ht="15" customHeight="1">
      <c r="A31" s="18">
        <v>20</v>
      </c>
      <c r="B31" s="20">
        <v>6260</v>
      </c>
      <c r="C31" s="23" t="s">
        <v>36</v>
      </c>
      <c r="D31" s="19">
        <v>0</v>
      </c>
      <c r="E31" s="19">
        <v>0</v>
      </c>
      <c r="F31" s="19">
        <v>300.75</v>
      </c>
      <c r="G31" s="19">
        <v>0</v>
      </c>
      <c r="H31" s="20"/>
      <c r="I31" s="20"/>
      <c r="J31" s="20"/>
      <c r="K31" s="21"/>
      <c r="L31" s="21"/>
    </row>
    <row r="32" spans="1:12" s="22" customFormat="1" ht="15" customHeight="1">
      <c r="A32" s="18">
        <v>21</v>
      </c>
      <c r="B32" s="20">
        <v>6280</v>
      </c>
      <c r="C32" s="23" t="s">
        <v>37</v>
      </c>
      <c r="D32" s="19">
        <v>193</v>
      </c>
      <c r="E32" s="19">
        <v>100</v>
      </c>
      <c r="F32" s="19">
        <v>105</v>
      </c>
      <c r="G32" s="19">
        <v>200</v>
      </c>
      <c r="H32" s="20"/>
      <c r="I32" s="20"/>
      <c r="J32" s="20"/>
      <c r="K32" s="21"/>
      <c r="L32" s="21"/>
    </row>
    <row r="33" spans="1:12" s="22" customFormat="1" ht="15" customHeight="1">
      <c r="A33" s="18">
        <v>22</v>
      </c>
      <c r="B33" s="20">
        <v>6290</v>
      </c>
      <c r="C33" s="23" t="s">
        <v>38</v>
      </c>
      <c r="D33" s="19">
        <v>34</v>
      </c>
      <c r="E33" s="19">
        <v>50</v>
      </c>
      <c r="F33" s="19">
        <v>0</v>
      </c>
      <c r="G33" s="19">
        <v>50</v>
      </c>
      <c r="H33" s="20"/>
      <c r="I33" s="20"/>
      <c r="J33" s="20"/>
      <c r="K33" s="21"/>
      <c r="L33" s="21"/>
    </row>
    <row r="34" spans="1:12" s="2" customFormat="1" ht="30.75" customHeight="1">
      <c r="A34" s="6" t="s">
        <v>1</v>
      </c>
      <c r="B34" s="6" t="s">
        <v>2</v>
      </c>
      <c r="C34" s="6" t="s">
        <v>3</v>
      </c>
      <c r="D34" s="26" t="s">
        <v>4</v>
      </c>
      <c r="E34" s="26" t="s">
        <v>5</v>
      </c>
      <c r="F34" s="26" t="s">
        <v>6</v>
      </c>
      <c r="G34" s="26" t="s">
        <v>39</v>
      </c>
      <c r="H34" s="6"/>
      <c r="I34" s="6"/>
      <c r="J34" s="6"/>
      <c r="K34" s="1"/>
      <c r="L34" s="1"/>
    </row>
    <row r="35" spans="1:12" s="2" customFormat="1" ht="18" customHeight="1">
      <c r="A35" s="11" t="s">
        <v>40</v>
      </c>
      <c r="B35" s="11"/>
      <c r="C35" s="11"/>
      <c r="D35" s="12"/>
      <c r="E35" s="12"/>
      <c r="F35" s="12"/>
      <c r="G35" s="12"/>
      <c r="H35" s="6"/>
      <c r="I35" s="6"/>
      <c r="J35" s="6"/>
      <c r="K35" s="1"/>
      <c r="L35" s="1"/>
    </row>
    <row r="36" spans="1:12" s="22" customFormat="1" ht="15" customHeight="1">
      <c r="A36" s="18">
        <v>23</v>
      </c>
      <c r="B36" s="20">
        <v>6300</v>
      </c>
      <c r="C36" s="23" t="s">
        <v>41</v>
      </c>
      <c r="D36" s="19">
        <v>3484</v>
      </c>
      <c r="E36" s="19">
        <v>3550</v>
      </c>
      <c r="F36" s="19">
        <v>1099</v>
      </c>
      <c r="G36" s="19">
        <v>500</v>
      </c>
      <c r="H36" s="20"/>
      <c r="I36" s="20"/>
      <c r="J36" s="20"/>
      <c r="K36" s="21"/>
      <c r="L36" s="21"/>
    </row>
    <row r="37" spans="1:12" s="22" customFormat="1" ht="15" customHeight="1">
      <c r="A37" s="18">
        <v>24</v>
      </c>
      <c r="B37" s="20">
        <v>6330</v>
      </c>
      <c r="C37" s="23" t="s">
        <v>42</v>
      </c>
      <c r="D37" s="19">
        <v>435</v>
      </c>
      <c r="E37" s="19">
        <v>500</v>
      </c>
      <c r="F37" s="19">
        <v>573</v>
      </c>
      <c r="G37" s="19">
        <v>500</v>
      </c>
      <c r="H37" s="20"/>
      <c r="I37" s="20"/>
      <c r="J37" s="20"/>
      <c r="K37" s="21"/>
      <c r="L37" s="21"/>
    </row>
    <row r="38" spans="1:12" s="22" customFormat="1" ht="15" customHeight="1">
      <c r="A38" s="18">
        <v>25</v>
      </c>
      <c r="B38" s="20">
        <v>6340</v>
      </c>
      <c r="C38" s="23" t="s">
        <v>43</v>
      </c>
      <c r="D38" s="19">
        <v>180</v>
      </c>
      <c r="E38" s="19">
        <v>500</v>
      </c>
      <c r="F38" s="19">
        <v>388</v>
      </c>
      <c r="G38" s="19">
        <v>500</v>
      </c>
      <c r="H38" s="20"/>
      <c r="I38" s="20"/>
      <c r="J38" s="20"/>
      <c r="K38" s="21"/>
      <c r="L38" s="21"/>
    </row>
    <row r="39" spans="1:12" s="22" customFormat="1" ht="15" customHeight="1">
      <c r="A39" s="18">
        <v>26</v>
      </c>
      <c r="B39" s="20">
        <v>6350</v>
      </c>
      <c r="C39" s="23" t="s">
        <v>44</v>
      </c>
      <c r="D39" s="19">
        <v>32036</v>
      </c>
      <c r="E39" s="19">
        <v>30100</v>
      </c>
      <c r="F39" s="19">
        <v>30500</v>
      </c>
      <c r="G39" s="19">
        <v>37000</v>
      </c>
      <c r="H39" s="20"/>
      <c r="I39" s="20"/>
      <c r="J39" s="20"/>
      <c r="K39" s="21"/>
      <c r="L39" s="21"/>
    </row>
    <row r="40" spans="1:12" s="22" customFormat="1" ht="15" customHeight="1">
      <c r="A40" s="18">
        <v>27</v>
      </c>
      <c r="B40" s="20">
        <v>6360</v>
      </c>
      <c r="C40" s="23" t="s">
        <v>45</v>
      </c>
      <c r="D40" s="19">
        <v>159</v>
      </c>
      <c r="E40" s="19">
        <v>300</v>
      </c>
      <c r="F40" s="19">
        <v>269</v>
      </c>
      <c r="G40" s="19">
        <v>300</v>
      </c>
      <c r="H40" s="20"/>
      <c r="I40" s="20"/>
      <c r="J40" s="20"/>
      <c r="K40" s="21"/>
      <c r="L40" s="21"/>
    </row>
    <row r="41" spans="1:12" s="22" customFormat="1" ht="15" customHeight="1">
      <c r="A41" s="18">
        <v>28</v>
      </c>
      <c r="B41" s="20">
        <v>6370</v>
      </c>
      <c r="C41" s="23" t="s">
        <v>46</v>
      </c>
      <c r="D41" s="19">
        <v>0</v>
      </c>
      <c r="E41" s="19">
        <v>4000</v>
      </c>
      <c r="F41" s="19">
        <v>359</v>
      </c>
      <c r="G41" s="19">
        <v>500</v>
      </c>
      <c r="H41" s="20"/>
      <c r="I41" s="20"/>
      <c r="J41" s="20"/>
      <c r="K41" s="21"/>
      <c r="L41" s="21"/>
    </row>
    <row r="42" spans="1:12" s="22" customFormat="1" ht="15" customHeight="1">
      <c r="A42" s="18">
        <v>29</v>
      </c>
      <c r="B42" s="20">
        <v>6380</v>
      </c>
      <c r="C42" s="23" t="s">
        <v>47</v>
      </c>
      <c r="D42" s="19">
        <v>344</v>
      </c>
      <c r="E42" s="19">
        <v>150</v>
      </c>
      <c r="F42" s="19">
        <v>305</v>
      </c>
      <c r="G42" s="19">
        <v>400</v>
      </c>
      <c r="H42" s="20"/>
      <c r="I42" s="20"/>
      <c r="J42" s="20"/>
      <c r="K42" s="21"/>
      <c r="L42" s="21"/>
    </row>
    <row r="43" spans="1:12" s="22" customFormat="1" ht="15" customHeight="1">
      <c r="A43" s="18">
        <v>30</v>
      </c>
      <c r="B43" s="20">
        <v>6393</v>
      </c>
      <c r="C43" s="23" t="s">
        <v>48</v>
      </c>
      <c r="D43" s="19">
        <v>2850</v>
      </c>
      <c r="E43" s="19">
        <v>2000</v>
      </c>
      <c r="F43" s="19">
        <v>2815</v>
      </c>
      <c r="G43" s="19">
        <v>3000</v>
      </c>
      <c r="H43" s="20"/>
      <c r="I43" s="20"/>
      <c r="J43" s="20"/>
      <c r="K43" s="21"/>
      <c r="L43" s="21"/>
    </row>
    <row r="44" spans="1:12" s="22" customFormat="1" ht="15" customHeight="1">
      <c r="A44" s="18">
        <v>31</v>
      </c>
      <c r="B44" s="20">
        <v>6396</v>
      </c>
      <c r="C44" s="23" t="s">
        <v>49</v>
      </c>
      <c r="D44" s="19">
        <v>3600</v>
      </c>
      <c r="E44" s="19">
        <v>4000</v>
      </c>
      <c r="F44" s="19">
        <v>3600</v>
      </c>
      <c r="G44" s="19">
        <v>4000</v>
      </c>
      <c r="H44" s="20"/>
      <c r="I44" s="20"/>
      <c r="J44" s="20"/>
      <c r="K44" s="21"/>
      <c r="L44" s="21"/>
    </row>
    <row r="45" spans="1:12" s="22" customFormat="1" ht="15" customHeight="1">
      <c r="A45" s="18">
        <v>32</v>
      </c>
      <c r="B45" s="20">
        <v>6580</v>
      </c>
      <c r="C45" s="23" t="s">
        <v>50</v>
      </c>
      <c r="D45" s="19">
        <v>0</v>
      </c>
      <c r="E45" s="19">
        <v>0</v>
      </c>
      <c r="F45" s="19">
        <v>0</v>
      </c>
      <c r="G45" s="19">
        <v>0</v>
      </c>
      <c r="H45" s="20"/>
      <c r="I45" s="20"/>
      <c r="J45" s="20"/>
      <c r="K45" s="21"/>
      <c r="L45" s="21"/>
    </row>
    <row r="46" spans="1:12" s="22" customFormat="1" ht="15" customHeight="1">
      <c r="A46" s="18">
        <v>33</v>
      </c>
      <c r="B46" s="20">
        <v>6660</v>
      </c>
      <c r="C46" s="23" t="s">
        <v>51</v>
      </c>
      <c r="D46" s="19">
        <v>684</v>
      </c>
      <c r="E46" s="19">
        <v>500</v>
      </c>
      <c r="F46" s="19">
        <v>503</v>
      </c>
      <c r="G46" s="19">
        <v>750</v>
      </c>
      <c r="H46" s="20"/>
      <c r="I46" s="20"/>
      <c r="J46" s="20"/>
      <c r="K46" s="21"/>
      <c r="L46" s="21"/>
    </row>
    <row r="47" spans="1:12" s="22" customFormat="1" ht="15" customHeight="1">
      <c r="A47" s="18">
        <v>34</v>
      </c>
      <c r="B47" s="20">
        <v>8010</v>
      </c>
      <c r="C47" s="23" t="s">
        <v>52</v>
      </c>
      <c r="D47" s="24">
        <v>0</v>
      </c>
      <c r="E47" s="24">
        <v>100</v>
      </c>
      <c r="F47" s="24">
        <v>70</v>
      </c>
      <c r="G47" s="24">
        <v>100</v>
      </c>
      <c r="H47" s="20"/>
      <c r="I47" s="20"/>
      <c r="J47" s="20"/>
      <c r="K47" s="21"/>
      <c r="L47" s="21"/>
    </row>
    <row r="48" spans="1:12" s="22" customFormat="1" ht="15" customHeight="1">
      <c r="A48" s="18"/>
      <c r="B48" s="20"/>
      <c r="C48" s="37" t="s">
        <v>53</v>
      </c>
      <c r="D48" s="25">
        <f>SUM(D25:D47)</f>
        <v>54615</v>
      </c>
      <c r="E48" s="25">
        <f>SUM(E25:E47)</f>
        <v>57150</v>
      </c>
      <c r="F48" s="25">
        <f>SUM(F25:F47)</f>
        <v>47850.75</v>
      </c>
      <c r="G48" s="25">
        <f>SUM(G25:G47)</f>
        <v>57500</v>
      </c>
      <c r="H48" s="20"/>
      <c r="I48" s="20"/>
      <c r="J48" s="20"/>
      <c r="K48" s="21"/>
      <c r="L48" s="21"/>
    </row>
    <row r="49" spans="1:12" s="22" customFormat="1" ht="15" customHeight="1">
      <c r="A49" s="32" t="s">
        <v>54</v>
      </c>
      <c r="B49" s="33"/>
      <c r="C49" s="33"/>
      <c r="D49" s="29"/>
      <c r="E49" s="29"/>
      <c r="F49" s="29"/>
      <c r="G49" s="29"/>
      <c r="H49" s="20"/>
      <c r="I49" s="20"/>
      <c r="J49" s="20"/>
      <c r="K49" s="21"/>
      <c r="L49" s="21"/>
    </row>
    <row r="50" spans="1:12" s="22" customFormat="1" ht="15" customHeight="1">
      <c r="A50" s="20">
        <v>35</v>
      </c>
      <c r="B50" s="20">
        <v>6110</v>
      </c>
      <c r="C50" s="23" t="s">
        <v>55</v>
      </c>
      <c r="D50" s="19">
        <v>0</v>
      </c>
      <c r="E50" s="19">
        <v>2000</v>
      </c>
      <c r="F50" s="19">
        <v>1037</v>
      </c>
      <c r="G50" s="19">
        <v>2000</v>
      </c>
      <c r="H50" s="20"/>
      <c r="I50" s="20"/>
      <c r="J50" s="20"/>
      <c r="K50" s="21"/>
      <c r="L50" s="21"/>
    </row>
    <row r="51" spans="1:12" s="22" customFormat="1" ht="15" customHeight="1">
      <c r="A51" s="20">
        <v>36</v>
      </c>
      <c r="B51" s="20">
        <v>6140</v>
      </c>
      <c r="C51" s="23" t="s">
        <v>56</v>
      </c>
      <c r="D51" s="19">
        <v>546</v>
      </c>
      <c r="E51" s="19">
        <v>600</v>
      </c>
      <c r="F51" s="19">
        <v>642</v>
      </c>
      <c r="G51" s="19">
        <v>600</v>
      </c>
      <c r="H51" s="20"/>
      <c r="I51" s="20"/>
      <c r="J51" s="20"/>
      <c r="K51" s="21"/>
      <c r="L51" s="21"/>
    </row>
    <row r="52" spans="1:12" s="22" customFormat="1" ht="15" customHeight="1">
      <c r="A52" s="20">
        <v>37</v>
      </c>
      <c r="B52" s="20">
        <v>6160</v>
      </c>
      <c r="C52" s="23" t="s">
        <v>57</v>
      </c>
      <c r="D52" s="19">
        <v>0</v>
      </c>
      <c r="E52" s="19">
        <v>0</v>
      </c>
      <c r="F52" s="19">
        <v>2015</v>
      </c>
      <c r="G52" s="19">
        <v>1500</v>
      </c>
      <c r="H52" s="20"/>
      <c r="I52" s="20"/>
      <c r="J52" s="20"/>
      <c r="K52" s="21"/>
      <c r="L52" s="21"/>
    </row>
    <row r="53" spans="1:12" s="22" customFormat="1" ht="15" customHeight="1">
      <c r="A53" s="20">
        <v>38</v>
      </c>
      <c r="B53" s="20">
        <v>6170</v>
      </c>
      <c r="C53" s="23" t="s">
        <v>58</v>
      </c>
      <c r="D53" s="19">
        <v>900</v>
      </c>
      <c r="E53" s="19">
        <v>5000</v>
      </c>
      <c r="F53" s="19">
        <v>960</v>
      </c>
      <c r="G53" s="19">
        <v>2000</v>
      </c>
      <c r="H53" s="20"/>
      <c r="I53" s="20"/>
      <c r="J53" s="20"/>
      <c r="K53" s="21"/>
      <c r="L53" s="21"/>
    </row>
    <row r="54" spans="1:12" s="22" customFormat="1" ht="15" customHeight="1">
      <c r="A54" s="20">
        <v>39</v>
      </c>
      <c r="B54" s="20">
        <v>6230</v>
      </c>
      <c r="C54" s="23" t="s">
        <v>59</v>
      </c>
      <c r="D54" s="19">
        <v>106</v>
      </c>
      <c r="E54" s="19">
        <v>500</v>
      </c>
      <c r="F54" s="19">
        <v>0</v>
      </c>
      <c r="G54" s="19">
        <v>500</v>
      </c>
      <c r="H54" s="20"/>
      <c r="I54" s="20"/>
      <c r="J54" s="20"/>
      <c r="K54" s="21"/>
      <c r="L54" s="21"/>
    </row>
    <row r="55" spans="1:12" s="22" customFormat="1" ht="15" customHeight="1">
      <c r="A55" s="20">
        <v>40</v>
      </c>
      <c r="B55" s="20">
        <v>6240</v>
      </c>
      <c r="C55" s="23" t="s">
        <v>60</v>
      </c>
      <c r="D55" s="19">
        <v>1102</v>
      </c>
      <c r="E55" s="19">
        <v>1000</v>
      </c>
      <c r="F55" s="19">
        <v>472</v>
      </c>
      <c r="G55" s="19">
        <v>1000</v>
      </c>
      <c r="H55" s="20"/>
      <c r="I55" s="20"/>
      <c r="J55" s="20"/>
      <c r="K55" s="21"/>
      <c r="L55" s="21"/>
    </row>
    <row r="56" spans="1:12" s="22" customFormat="1" ht="15" customHeight="1">
      <c r="A56" s="20">
        <v>41</v>
      </c>
      <c r="B56" s="20">
        <v>6450</v>
      </c>
      <c r="C56" s="23" t="s">
        <v>61</v>
      </c>
      <c r="D56" s="19">
        <v>0</v>
      </c>
      <c r="E56" s="19">
        <v>3200</v>
      </c>
      <c r="F56" s="19">
        <v>280</v>
      </c>
      <c r="G56" s="19">
        <v>1000</v>
      </c>
      <c r="H56" s="20"/>
      <c r="I56" s="20"/>
      <c r="J56" s="20"/>
      <c r="K56" s="21"/>
      <c r="L56" s="21"/>
    </row>
    <row r="57" spans="1:12" s="22" customFormat="1" ht="15" customHeight="1">
      <c r="A57" s="20">
        <v>42</v>
      </c>
      <c r="B57" s="20">
        <v>6570</v>
      </c>
      <c r="C57" s="23" t="s">
        <v>62</v>
      </c>
      <c r="D57" s="19">
        <v>1107</v>
      </c>
      <c r="E57" s="19">
        <v>1200</v>
      </c>
      <c r="F57" s="19">
        <v>1371</v>
      </c>
      <c r="G57" s="19">
        <v>1500</v>
      </c>
      <c r="H57" s="20"/>
      <c r="I57" s="20"/>
      <c r="J57" s="20"/>
      <c r="K57" s="21"/>
      <c r="L57" s="21"/>
    </row>
    <row r="58" spans="1:12" s="22" customFormat="1" ht="15" customHeight="1">
      <c r="A58" s="20">
        <v>43</v>
      </c>
      <c r="B58" s="20">
        <v>6590</v>
      </c>
      <c r="C58" s="23" t="s">
        <v>63</v>
      </c>
      <c r="D58" s="19">
        <v>7941</v>
      </c>
      <c r="E58" s="19">
        <v>8150</v>
      </c>
      <c r="F58" s="19">
        <v>8628</v>
      </c>
      <c r="G58" s="19">
        <v>9000</v>
      </c>
      <c r="H58" s="20"/>
      <c r="I58" s="20"/>
      <c r="J58" s="20"/>
      <c r="K58" s="21"/>
      <c r="L58" s="21"/>
    </row>
    <row r="59" spans="1:12" s="22" customFormat="1" ht="15" customHeight="1">
      <c r="A59" s="20">
        <v>44</v>
      </c>
      <c r="B59" s="20">
        <v>6610</v>
      </c>
      <c r="C59" s="23" t="s">
        <v>64</v>
      </c>
      <c r="D59" s="19">
        <v>29305</v>
      </c>
      <c r="E59" s="19">
        <v>32000</v>
      </c>
      <c r="F59" s="19">
        <v>28500</v>
      </c>
      <c r="G59" s="19">
        <v>30000</v>
      </c>
      <c r="H59" s="20"/>
      <c r="I59" s="20"/>
      <c r="J59" s="20"/>
      <c r="K59" s="21"/>
      <c r="L59" s="21"/>
    </row>
    <row r="60" spans="1:12" s="22" customFormat="1" ht="15" customHeight="1">
      <c r="A60" s="20"/>
      <c r="B60" s="20"/>
      <c r="C60" s="36" t="s">
        <v>65</v>
      </c>
      <c r="D60" s="25">
        <f>SUM(D50:D59)</f>
        <v>41007</v>
      </c>
      <c r="E60" s="25">
        <f>SUM(E50:E59)</f>
        <v>53650</v>
      </c>
      <c r="F60" s="25">
        <f>SUM(F50:F59)</f>
        <v>43905</v>
      </c>
      <c r="G60" s="25">
        <f>SUM(G50:G59)</f>
        <v>49100</v>
      </c>
      <c r="H60" s="20"/>
      <c r="I60" s="20"/>
      <c r="J60" s="20"/>
      <c r="K60" s="21"/>
      <c r="L60" s="21"/>
    </row>
    <row r="61" spans="1:12" s="2" customFormat="1" ht="18" customHeight="1" thickBot="1">
      <c r="A61" s="16" t="s">
        <v>66</v>
      </c>
      <c r="B61" s="16"/>
      <c r="C61" s="16"/>
      <c r="D61" s="15">
        <f>SUM(D23,D48,D60)</f>
        <v>106482</v>
      </c>
      <c r="E61" s="15">
        <f>SUM(E23,E48,E60)</f>
        <v>151800</v>
      </c>
      <c r="F61" s="15">
        <f>SUM(F23,F48,F60)</f>
        <v>107011.75</v>
      </c>
      <c r="G61" s="15">
        <f>SUM(G23,G48,G60)</f>
        <v>145600</v>
      </c>
      <c r="H61" s="6"/>
      <c r="I61" s="6"/>
      <c r="J61" s="6"/>
      <c r="K61" s="1"/>
      <c r="L61" s="1"/>
    </row>
    <row r="62" spans="1:12" s="2" customFormat="1" ht="18" customHeight="1" thickTop="1">
      <c r="A62" s="34" t="s">
        <v>67</v>
      </c>
      <c r="B62" s="34"/>
      <c r="C62" s="34"/>
      <c r="D62" s="35"/>
      <c r="E62" s="35"/>
      <c r="F62" s="35"/>
      <c r="G62" s="35"/>
      <c r="H62" s="6"/>
      <c r="I62" s="6"/>
      <c r="J62" s="6"/>
      <c r="K62" s="1"/>
      <c r="L62" s="1"/>
    </row>
    <row r="63" spans="1:7" ht="16.5" customHeight="1">
      <c r="A63" s="10" t="s">
        <v>68</v>
      </c>
      <c r="B63" s="10"/>
      <c r="C63" s="10"/>
      <c r="D63" s="17">
        <f>SUM(D14)</f>
        <v>117186</v>
      </c>
      <c r="E63" s="17">
        <f>SUM(E14)</f>
        <v>122200</v>
      </c>
      <c r="F63" s="17">
        <f>SUM(F14)</f>
        <v>116080.44</v>
      </c>
      <c r="G63" s="17">
        <f>SUM(G14)</f>
        <v>118789</v>
      </c>
    </row>
    <row r="64" spans="1:7" ht="16.5" customHeight="1">
      <c r="A64" s="10" t="s">
        <v>69</v>
      </c>
      <c r="B64" s="10"/>
      <c r="C64" s="10"/>
      <c r="D64" s="17">
        <f>SUM(-D61)</f>
        <v>-106482</v>
      </c>
      <c r="E64" s="17">
        <f>SUM(-E61)</f>
        <v>-151800</v>
      </c>
      <c r="F64" s="17">
        <f>SUM(-F61)</f>
        <v>-107011.75</v>
      </c>
      <c r="G64" s="17">
        <f>SUM(-G61)</f>
        <v>-145600</v>
      </c>
    </row>
    <row r="65" spans="1:7" ht="16.5" customHeight="1">
      <c r="A65" s="10" t="s">
        <v>70</v>
      </c>
      <c r="B65" s="10"/>
      <c r="C65" s="10"/>
      <c r="D65" s="14">
        <v>0</v>
      </c>
      <c r="E65" s="14">
        <v>-1231</v>
      </c>
      <c r="F65" s="14">
        <v>0</v>
      </c>
      <c r="G65" s="14">
        <v>-1188</v>
      </c>
    </row>
    <row r="66" spans="1:7" ht="16.5" customHeight="1" thickBot="1">
      <c r="A66" s="16" t="s">
        <v>71</v>
      </c>
      <c r="B66" s="16"/>
      <c r="C66" s="16"/>
      <c r="D66" s="15">
        <f>SUM(D63:D65)</f>
        <v>10704</v>
      </c>
      <c r="E66" s="15">
        <f>SUM(E63:E65)</f>
        <v>-30831</v>
      </c>
      <c r="F66" s="15">
        <f>SUM(F63:F65)</f>
        <v>9068.690000000002</v>
      </c>
      <c r="G66" s="15">
        <f>SUM(G63:G65)</f>
        <v>-27999</v>
      </c>
    </row>
    <row r="67" spans="1:7" ht="18" customHeight="1" thickBot="1" thickTop="1">
      <c r="A67" s="16" t="s">
        <v>72</v>
      </c>
      <c r="B67" s="16"/>
      <c r="C67" s="16"/>
      <c r="D67" s="15">
        <f>SUM(D3,D66)</f>
        <v>217579</v>
      </c>
      <c r="E67" s="15">
        <f>SUM(E3,E66)</f>
        <v>186748</v>
      </c>
      <c r="F67" s="15">
        <f>SUM(F3,F66)</f>
        <v>226647.69</v>
      </c>
      <c r="G67" s="15">
        <f>SUM(G3,G66)</f>
        <v>198649</v>
      </c>
    </row>
    <row r="68" ht="16.5" customHeight="1" thickTop="1"/>
  </sheetData>
  <sheetProtection/>
  <printOptions gridLines="1" horizontalCentered="1"/>
  <pageMargins left="0.75" right="0.7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E80" sqref="E80"/>
    </sheetView>
  </sheetViews>
  <sheetFormatPr defaultColWidth="9.140625" defaultRowHeight="12.75"/>
  <cols>
    <col min="1" max="1" width="6.421875" style="40" customWidth="1"/>
    <col min="2" max="2" width="11.57421875" style="6" customWidth="1"/>
    <col min="3" max="3" width="27.8515625" style="13" customWidth="1"/>
    <col min="4" max="4" width="7.8515625" style="13" customWidth="1"/>
    <col min="5" max="7" width="14.57421875" style="17" customWidth="1"/>
    <col min="8" max="16384" width="9.140625" style="21" customWidth="1"/>
  </cols>
  <sheetData>
    <row r="1" spans="1:8" s="117" customFormat="1" ht="45" customHeight="1">
      <c r="A1" s="118" t="s">
        <v>73</v>
      </c>
      <c r="B1" s="119"/>
      <c r="C1" s="119"/>
      <c r="D1" s="119"/>
      <c r="E1" s="120"/>
      <c r="F1" s="120"/>
      <c r="G1" s="120"/>
      <c r="H1" s="116"/>
    </row>
    <row r="2" spans="1:7" s="41" customFormat="1" ht="30.75" customHeight="1">
      <c r="A2" s="44" t="s">
        <v>1</v>
      </c>
      <c r="B2" s="45" t="s">
        <v>2</v>
      </c>
      <c r="C2" s="46" t="s">
        <v>3</v>
      </c>
      <c r="D2" s="47"/>
      <c r="E2" s="48" t="s">
        <v>74</v>
      </c>
      <c r="F2" s="121" t="s">
        <v>75</v>
      </c>
      <c r="G2" s="48" t="s">
        <v>76</v>
      </c>
    </row>
    <row r="3" spans="1:7" s="41" customFormat="1" ht="18" customHeight="1" thickBot="1">
      <c r="A3" s="49" t="s">
        <v>8</v>
      </c>
      <c r="B3" s="50"/>
      <c r="C3" s="50"/>
      <c r="D3" s="51"/>
      <c r="E3" s="52">
        <v>168942</v>
      </c>
      <c r="F3" s="52">
        <v>168942</v>
      </c>
      <c r="G3" s="52">
        <v>168942</v>
      </c>
    </row>
    <row r="4" spans="1:7" ht="18" customHeight="1" thickTop="1">
      <c r="A4" s="53" t="s">
        <v>9</v>
      </c>
      <c r="B4" s="54"/>
      <c r="C4" s="55"/>
      <c r="D4" s="54"/>
      <c r="E4" s="56"/>
      <c r="F4" s="56"/>
      <c r="G4" s="56"/>
    </row>
    <row r="5" spans="1:7" ht="16.5" customHeight="1">
      <c r="A5" s="57" t="s">
        <v>10</v>
      </c>
      <c r="B5" s="58"/>
      <c r="C5" s="58"/>
      <c r="D5" s="59"/>
      <c r="E5" s="60"/>
      <c r="F5" s="60"/>
      <c r="G5" s="60"/>
    </row>
    <row r="6" spans="1:7" s="39" customFormat="1" ht="16.5" customHeight="1">
      <c r="A6" s="61">
        <v>1</v>
      </c>
      <c r="B6" s="62">
        <v>1120</v>
      </c>
      <c r="C6" s="63" t="s">
        <v>11</v>
      </c>
      <c r="D6" s="64"/>
      <c r="E6" s="65">
        <v>6000</v>
      </c>
      <c r="F6" s="65">
        <v>0</v>
      </c>
      <c r="G6" s="65">
        <f>SUM(E6-F6)</f>
        <v>6000</v>
      </c>
    </row>
    <row r="7" spans="1:7" s="39" customFormat="1" ht="15" customHeight="1">
      <c r="A7" s="66">
        <v>2</v>
      </c>
      <c r="B7" s="67">
        <v>1150</v>
      </c>
      <c r="C7" s="68" t="s">
        <v>12</v>
      </c>
      <c r="D7" s="69"/>
      <c r="E7" s="65">
        <v>0</v>
      </c>
      <c r="F7" s="65">
        <v>0</v>
      </c>
      <c r="G7" s="65">
        <f aca="true" t="shared" si="0" ref="G7:G17">SUM(E7-F7)</f>
        <v>0</v>
      </c>
    </row>
    <row r="8" spans="1:7" s="39" customFormat="1" ht="15" customHeight="1">
      <c r="A8" s="66">
        <v>3</v>
      </c>
      <c r="B8" s="67">
        <v>4010</v>
      </c>
      <c r="C8" s="68" t="s">
        <v>13</v>
      </c>
      <c r="D8" s="69"/>
      <c r="E8" s="65">
        <v>700</v>
      </c>
      <c r="F8" s="65">
        <v>656</v>
      </c>
      <c r="G8" s="65">
        <f t="shared" si="0"/>
        <v>44</v>
      </c>
    </row>
    <row r="9" spans="1:7" s="39" customFormat="1" ht="15" customHeight="1">
      <c r="A9" s="66">
        <v>4</v>
      </c>
      <c r="B9" s="67">
        <v>4050</v>
      </c>
      <c r="C9" s="68" t="s">
        <v>14</v>
      </c>
      <c r="D9" s="69"/>
      <c r="E9" s="65">
        <v>175000</v>
      </c>
      <c r="F9" s="65">
        <v>157834</v>
      </c>
      <c r="G9" s="65">
        <f t="shared" si="0"/>
        <v>17166</v>
      </c>
    </row>
    <row r="10" spans="1:7" ht="15" customHeight="1">
      <c r="A10" s="70" t="s">
        <v>15</v>
      </c>
      <c r="B10" s="71"/>
      <c r="C10" s="71"/>
      <c r="D10" s="72"/>
      <c r="E10" s="60"/>
      <c r="F10" s="60"/>
      <c r="G10" s="60"/>
    </row>
    <row r="11" spans="1:7" s="39" customFormat="1" ht="15" customHeight="1">
      <c r="A11" s="66">
        <v>5</v>
      </c>
      <c r="B11" s="67">
        <v>4030</v>
      </c>
      <c r="C11" s="68" t="s">
        <v>16</v>
      </c>
      <c r="D11" s="69"/>
      <c r="E11" s="65">
        <v>100</v>
      </c>
      <c r="F11" s="65">
        <v>0</v>
      </c>
      <c r="G11" s="65">
        <f t="shared" si="0"/>
        <v>100</v>
      </c>
    </row>
    <row r="12" spans="1:7" s="39" customFormat="1" ht="15" customHeight="1">
      <c r="A12" s="66">
        <v>6</v>
      </c>
      <c r="B12" s="67">
        <v>7010</v>
      </c>
      <c r="C12" s="68" t="s">
        <v>17</v>
      </c>
      <c r="D12" s="69"/>
      <c r="E12" s="65">
        <v>6500</v>
      </c>
      <c r="F12" s="65">
        <v>6080</v>
      </c>
      <c r="G12" s="65">
        <f t="shared" si="0"/>
        <v>420</v>
      </c>
    </row>
    <row r="13" spans="1:7" s="39" customFormat="1" ht="15" customHeight="1">
      <c r="A13" s="66">
        <v>7</v>
      </c>
      <c r="B13" s="67">
        <v>7030</v>
      </c>
      <c r="C13" s="68" t="s">
        <v>18</v>
      </c>
      <c r="D13" s="69"/>
      <c r="E13" s="65">
        <v>300</v>
      </c>
      <c r="F13" s="65">
        <v>209</v>
      </c>
      <c r="G13" s="65">
        <f t="shared" si="0"/>
        <v>91</v>
      </c>
    </row>
    <row r="14" spans="1:7" s="41" customFormat="1" ht="18" customHeight="1" thickBot="1">
      <c r="A14" s="49" t="s">
        <v>19</v>
      </c>
      <c r="B14" s="50"/>
      <c r="C14" s="50"/>
      <c r="D14" s="51"/>
      <c r="E14" s="52">
        <f>SUM(E6:E13)</f>
        <v>188600</v>
      </c>
      <c r="F14" s="52">
        <f>SUM(F6:F13)</f>
        <v>164779</v>
      </c>
      <c r="G14" s="122">
        <f t="shared" si="0"/>
        <v>23821</v>
      </c>
    </row>
    <row r="15" spans="1:7" s="1" customFormat="1" ht="18" customHeight="1" thickTop="1">
      <c r="A15" s="53" t="s">
        <v>77</v>
      </c>
      <c r="B15" s="54"/>
      <c r="C15" s="55"/>
      <c r="D15" s="54"/>
      <c r="E15" s="56"/>
      <c r="F15" s="56"/>
      <c r="G15" s="56"/>
    </row>
    <row r="16" spans="1:7" s="30" customFormat="1" ht="15" customHeight="1">
      <c r="A16" s="61">
        <v>8</v>
      </c>
      <c r="B16" s="62">
        <v>1710</v>
      </c>
      <c r="C16" s="63" t="s">
        <v>22</v>
      </c>
      <c r="D16" s="64"/>
      <c r="E16" s="65">
        <v>100</v>
      </c>
      <c r="F16" s="65">
        <v>0</v>
      </c>
      <c r="G16" s="65">
        <f t="shared" si="0"/>
        <v>100</v>
      </c>
    </row>
    <row r="17" spans="1:7" s="30" customFormat="1" ht="15" customHeight="1">
      <c r="A17" s="66">
        <v>9</v>
      </c>
      <c r="B17" s="67">
        <v>1720</v>
      </c>
      <c r="C17" s="68" t="s">
        <v>23</v>
      </c>
      <c r="D17" s="69"/>
      <c r="E17" s="65">
        <v>10500</v>
      </c>
      <c r="F17" s="65">
        <v>7235</v>
      </c>
      <c r="G17" s="65">
        <f t="shared" si="0"/>
        <v>3265</v>
      </c>
    </row>
    <row r="18" spans="1:7" s="101" customFormat="1" ht="12.75" customHeight="1">
      <c r="A18" s="96"/>
      <c r="B18" s="97"/>
      <c r="C18" s="102" t="s">
        <v>78</v>
      </c>
      <c r="D18" s="125"/>
      <c r="E18" s="100"/>
      <c r="F18" s="100"/>
      <c r="G18" s="100"/>
    </row>
    <row r="19" spans="1:7" s="101" customFormat="1" ht="12.75" customHeight="1">
      <c r="A19" s="96"/>
      <c r="B19" s="97"/>
      <c r="C19" s="102" t="s">
        <v>79</v>
      </c>
      <c r="D19" s="125">
        <v>4773</v>
      </c>
      <c r="E19" s="100"/>
      <c r="F19" s="100"/>
      <c r="G19" s="100"/>
    </row>
    <row r="20" spans="1:7" s="101" customFormat="1" ht="12.75" customHeight="1">
      <c r="A20" s="103"/>
      <c r="B20" s="104"/>
      <c r="C20" s="105" t="s">
        <v>80</v>
      </c>
      <c r="D20" s="126">
        <v>2462</v>
      </c>
      <c r="E20" s="107"/>
      <c r="F20" s="107"/>
      <c r="G20" s="107"/>
    </row>
    <row r="21" spans="1:7" s="30" customFormat="1" ht="15" customHeight="1">
      <c r="A21" s="114">
        <v>10</v>
      </c>
      <c r="B21" s="67">
        <v>1730</v>
      </c>
      <c r="C21" s="68" t="s">
        <v>24</v>
      </c>
      <c r="D21" s="69"/>
      <c r="E21" s="65">
        <v>4000</v>
      </c>
      <c r="F21" s="65">
        <v>2188</v>
      </c>
      <c r="G21" s="65">
        <f>SUM(E21-F21)</f>
        <v>1812</v>
      </c>
    </row>
    <row r="22" spans="1:7" s="101" customFormat="1" ht="12.75" customHeight="1">
      <c r="A22" s="108"/>
      <c r="B22" s="104"/>
      <c r="C22" s="105" t="s">
        <v>81</v>
      </c>
      <c r="D22" s="126">
        <v>494</v>
      </c>
      <c r="E22" s="106"/>
      <c r="F22" s="106"/>
      <c r="G22" s="106"/>
    </row>
    <row r="23" spans="1:7" s="101" customFormat="1" ht="12.75" customHeight="1">
      <c r="A23" s="103"/>
      <c r="B23" s="104"/>
      <c r="C23" s="105" t="s">
        <v>82</v>
      </c>
      <c r="D23" s="126">
        <v>1325</v>
      </c>
      <c r="E23" s="106"/>
      <c r="F23" s="106"/>
      <c r="G23" s="106"/>
    </row>
    <row r="24" spans="1:7" s="30" customFormat="1" ht="12.75">
      <c r="A24" s="66">
        <v>11</v>
      </c>
      <c r="B24" s="67">
        <v>1740</v>
      </c>
      <c r="C24" s="68" t="s">
        <v>83</v>
      </c>
      <c r="D24" s="69"/>
      <c r="E24" s="65">
        <v>500</v>
      </c>
      <c r="F24" s="65">
        <v>597</v>
      </c>
      <c r="G24" s="65">
        <f aca="true" t="shared" si="1" ref="G24:G29">SUM(E24-F24)</f>
        <v>-97</v>
      </c>
    </row>
    <row r="25" spans="1:7" s="30" customFormat="1" ht="15" customHeight="1">
      <c r="A25" s="66">
        <v>12</v>
      </c>
      <c r="B25" s="67">
        <v>1760</v>
      </c>
      <c r="C25" s="68" t="s">
        <v>25</v>
      </c>
      <c r="D25" s="69"/>
      <c r="E25" s="65">
        <v>600</v>
      </c>
      <c r="F25" s="65">
        <v>0</v>
      </c>
      <c r="G25" s="65">
        <f t="shared" si="1"/>
        <v>600</v>
      </c>
    </row>
    <row r="26" spans="1:7" s="30" customFormat="1" ht="15" customHeight="1">
      <c r="A26" s="66">
        <v>13</v>
      </c>
      <c r="B26" s="67">
        <v>1770</v>
      </c>
      <c r="C26" s="68" t="s">
        <v>26</v>
      </c>
      <c r="D26" s="73"/>
      <c r="E26" s="65">
        <v>800</v>
      </c>
      <c r="F26" s="65">
        <v>1063</v>
      </c>
      <c r="G26" s="65">
        <f t="shared" si="1"/>
        <v>-263</v>
      </c>
    </row>
    <row r="27" spans="1:7" s="30" customFormat="1" ht="15" customHeight="1">
      <c r="A27" s="66">
        <v>14</v>
      </c>
      <c r="B27" s="67">
        <v>1780</v>
      </c>
      <c r="C27" s="68" t="s">
        <v>27</v>
      </c>
      <c r="D27" s="69"/>
      <c r="E27" s="65">
        <v>4000</v>
      </c>
      <c r="F27" s="65">
        <v>736</v>
      </c>
      <c r="G27" s="65">
        <f t="shared" si="1"/>
        <v>3264</v>
      </c>
    </row>
    <row r="28" spans="1:7" s="101" customFormat="1" ht="12.75" customHeight="1">
      <c r="A28" s="103"/>
      <c r="B28" s="104"/>
      <c r="C28" s="105" t="s">
        <v>84</v>
      </c>
      <c r="D28" s="124"/>
      <c r="E28" s="106"/>
      <c r="F28" s="106"/>
      <c r="G28" s="65"/>
    </row>
    <row r="29" spans="1:7" s="43" customFormat="1" ht="18" customHeight="1" thickBot="1">
      <c r="A29" s="74" t="s">
        <v>85</v>
      </c>
      <c r="B29" s="75"/>
      <c r="C29" s="76"/>
      <c r="D29" s="77"/>
      <c r="E29" s="52">
        <f>SUM(E16:E28)</f>
        <v>20500</v>
      </c>
      <c r="F29" s="52">
        <f>SUM(F16:F28)</f>
        <v>11819</v>
      </c>
      <c r="G29" s="122">
        <f t="shared" si="1"/>
        <v>8681</v>
      </c>
    </row>
    <row r="30" spans="1:7" s="42" customFormat="1" ht="30.75" customHeight="1" thickTop="1">
      <c r="A30" s="78" t="s">
        <v>1</v>
      </c>
      <c r="B30" s="79" t="s">
        <v>2</v>
      </c>
      <c r="C30" s="80" t="s">
        <v>3</v>
      </c>
      <c r="D30" s="81"/>
      <c r="E30" s="48" t="s">
        <v>74</v>
      </c>
      <c r="F30" s="121" t="s">
        <v>75</v>
      </c>
      <c r="G30" s="48" t="s">
        <v>76</v>
      </c>
    </row>
    <row r="31" spans="1:7" s="42" customFormat="1" ht="18" customHeight="1">
      <c r="A31" s="53" t="s">
        <v>86</v>
      </c>
      <c r="B31" s="82"/>
      <c r="C31" s="82"/>
      <c r="D31" s="82"/>
      <c r="E31" s="83"/>
      <c r="F31" s="83"/>
      <c r="G31" s="83"/>
    </row>
    <row r="32" spans="1:7" ht="15" customHeight="1">
      <c r="A32" s="66">
        <v>15</v>
      </c>
      <c r="B32" s="67">
        <v>6110</v>
      </c>
      <c r="C32" s="68" t="s">
        <v>55</v>
      </c>
      <c r="D32" s="69"/>
      <c r="E32" s="65">
        <v>1000</v>
      </c>
      <c r="F32" s="65">
        <v>1194</v>
      </c>
      <c r="G32" s="65">
        <f aca="true" t="shared" si="2" ref="G32:G47">SUM(E32-F32)</f>
        <v>-194</v>
      </c>
    </row>
    <row r="33" spans="1:7" ht="15" customHeight="1">
      <c r="A33" s="66">
        <v>16</v>
      </c>
      <c r="B33" s="67">
        <v>6120</v>
      </c>
      <c r="C33" s="68" t="s">
        <v>30</v>
      </c>
      <c r="D33" s="69"/>
      <c r="E33" s="65">
        <v>100</v>
      </c>
      <c r="F33" s="65">
        <v>0</v>
      </c>
      <c r="G33" s="65">
        <f t="shared" si="2"/>
        <v>100</v>
      </c>
    </row>
    <row r="34" spans="1:7" ht="15" customHeight="1">
      <c r="A34" s="84">
        <v>17</v>
      </c>
      <c r="B34" s="67">
        <v>6130</v>
      </c>
      <c r="C34" s="68" t="s">
        <v>31</v>
      </c>
      <c r="D34" s="69"/>
      <c r="E34" s="65">
        <v>100</v>
      </c>
      <c r="F34" s="65">
        <v>42</v>
      </c>
      <c r="G34" s="65">
        <f t="shared" si="2"/>
        <v>58</v>
      </c>
    </row>
    <row r="35" spans="1:7" ht="15" customHeight="1">
      <c r="A35" s="66">
        <v>18</v>
      </c>
      <c r="B35" s="67">
        <v>6140</v>
      </c>
      <c r="C35" s="68" t="s">
        <v>56</v>
      </c>
      <c r="D35" s="69"/>
      <c r="E35" s="65">
        <v>800</v>
      </c>
      <c r="F35" s="65">
        <v>559</v>
      </c>
      <c r="G35" s="65">
        <f t="shared" si="2"/>
        <v>241</v>
      </c>
    </row>
    <row r="36" spans="1:7" ht="15" customHeight="1">
      <c r="A36" s="84">
        <v>19</v>
      </c>
      <c r="B36" s="67">
        <v>6150</v>
      </c>
      <c r="C36" s="68" t="s">
        <v>32</v>
      </c>
      <c r="D36" s="69"/>
      <c r="E36" s="65">
        <v>0</v>
      </c>
      <c r="F36" s="65">
        <v>0</v>
      </c>
      <c r="G36" s="65">
        <f t="shared" si="2"/>
        <v>0</v>
      </c>
    </row>
    <row r="37" spans="1:7" ht="15" customHeight="1">
      <c r="A37" s="114">
        <v>20</v>
      </c>
      <c r="B37" s="67">
        <v>6160</v>
      </c>
      <c r="C37" s="68" t="s">
        <v>57</v>
      </c>
      <c r="D37" s="69"/>
      <c r="E37" s="115">
        <v>5000</v>
      </c>
      <c r="F37" s="115">
        <v>3833</v>
      </c>
      <c r="G37" s="65">
        <f t="shared" si="2"/>
        <v>1167</v>
      </c>
    </row>
    <row r="38" spans="1:7" ht="15" customHeight="1">
      <c r="A38" s="114">
        <v>21</v>
      </c>
      <c r="B38" s="67">
        <v>6170</v>
      </c>
      <c r="C38" s="68" t="s">
        <v>58</v>
      </c>
      <c r="D38" s="69"/>
      <c r="E38" s="115">
        <v>45000</v>
      </c>
      <c r="F38" s="115">
        <v>32263</v>
      </c>
      <c r="G38" s="65">
        <f t="shared" si="2"/>
        <v>12737</v>
      </c>
    </row>
    <row r="39" spans="1:7" ht="15" customHeight="1">
      <c r="A39" s="84">
        <v>22</v>
      </c>
      <c r="B39" s="67">
        <v>6200</v>
      </c>
      <c r="C39" s="68" t="s">
        <v>33</v>
      </c>
      <c r="D39" s="69"/>
      <c r="E39" s="65">
        <v>4500</v>
      </c>
      <c r="F39" s="65">
        <v>3900</v>
      </c>
      <c r="G39" s="65">
        <f t="shared" si="2"/>
        <v>600</v>
      </c>
    </row>
    <row r="40" spans="1:7" ht="15" customHeight="1">
      <c r="A40" s="84">
        <v>23</v>
      </c>
      <c r="B40" s="67">
        <v>6210</v>
      </c>
      <c r="C40" s="68" t="s">
        <v>34</v>
      </c>
      <c r="D40" s="69"/>
      <c r="E40" s="65">
        <v>800</v>
      </c>
      <c r="F40" s="65">
        <v>1388</v>
      </c>
      <c r="G40" s="65">
        <f t="shared" si="2"/>
        <v>-588</v>
      </c>
    </row>
    <row r="41" spans="1:7" ht="15" customHeight="1">
      <c r="A41" s="66">
        <v>24</v>
      </c>
      <c r="B41" s="67">
        <v>6230</v>
      </c>
      <c r="C41" s="68" t="s">
        <v>59</v>
      </c>
      <c r="D41" s="69"/>
      <c r="E41" s="65">
        <v>1200</v>
      </c>
      <c r="F41" s="65">
        <v>357</v>
      </c>
      <c r="G41" s="65">
        <f t="shared" si="2"/>
        <v>843</v>
      </c>
    </row>
    <row r="42" spans="1:7" ht="15" customHeight="1">
      <c r="A42" s="114">
        <v>25</v>
      </c>
      <c r="B42" s="67">
        <v>6240</v>
      </c>
      <c r="C42" s="68" t="s">
        <v>87</v>
      </c>
      <c r="D42" s="69"/>
      <c r="E42" s="65">
        <v>2000</v>
      </c>
      <c r="F42" s="65">
        <v>509</v>
      </c>
      <c r="G42" s="65">
        <f t="shared" si="2"/>
        <v>1491</v>
      </c>
    </row>
    <row r="43" spans="1:7" ht="15" customHeight="1">
      <c r="A43" s="84">
        <v>26</v>
      </c>
      <c r="B43" s="67">
        <v>6250</v>
      </c>
      <c r="C43" s="68" t="s">
        <v>35</v>
      </c>
      <c r="D43" s="69"/>
      <c r="E43" s="65">
        <v>5500</v>
      </c>
      <c r="F43" s="65">
        <v>5815</v>
      </c>
      <c r="G43" s="65">
        <f t="shared" si="2"/>
        <v>-315</v>
      </c>
    </row>
    <row r="44" spans="1:7" ht="15" customHeight="1">
      <c r="A44" s="84">
        <v>27</v>
      </c>
      <c r="B44" s="67">
        <v>6260</v>
      </c>
      <c r="C44" s="68" t="s">
        <v>36</v>
      </c>
      <c r="D44" s="69"/>
      <c r="E44" s="65">
        <v>50</v>
      </c>
      <c r="F44" s="65">
        <v>50</v>
      </c>
      <c r="G44" s="65">
        <f t="shared" si="2"/>
        <v>0</v>
      </c>
    </row>
    <row r="45" spans="1:7" ht="15" customHeight="1">
      <c r="A45" s="84">
        <v>28</v>
      </c>
      <c r="B45" s="67">
        <v>6280</v>
      </c>
      <c r="C45" s="68" t="s">
        <v>37</v>
      </c>
      <c r="D45" s="69"/>
      <c r="E45" s="65">
        <v>200</v>
      </c>
      <c r="F45" s="65">
        <v>47</v>
      </c>
      <c r="G45" s="65">
        <f t="shared" si="2"/>
        <v>153</v>
      </c>
    </row>
    <row r="46" spans="1:7" ht="15" customHeight="1">
      <c r="A46" s="84">
        <v>29</v>
      </c>
      <c r="B46" s="67">
        <v>6290</v>
      </c>
      <c r="C46" s="68" t="s">
        <v>38</v>
      </c>
      <c r="D46" s="69"/>
      <c r="E46" s="65">
        <v>150</v>
      </c>
      <c r="F46" s="65">
        <v>95</v>
      </c>
      <c r="G46" s="65">
        <f t="shared" si="2"/>
        <v>55</v>
      </c>
    </row>
    <row r="47" spans="1:7" ht="15" customHeight="1">
      <c r="A47" s="84">
        <v>30</v>
      </c>
      <c r="B47" s="67">
        <v>6300</v>
      </c>
      <c r="C47" s="68" t="s">
        <v>41</v>
      </c>
      <c r="D47" s="69"/>
      <c r="E47" s="65">
        <v>50</v>
      </c>
      <c r="F47" s="65">
        <v>198</v>
      </c>
      <c r="G47" s="65">
        <f t="shared" si="2"/>
        <v>-148</v>
      </c>
    </row>
    <row r="48" spans="1:7" ht="15" customHeight="1">
      <c r="A48" s="84">
        <v>31</v>
      </c>
      <c r="B48" s="67">
        <v>6330</v>
      </c>
      <c r="C48" s="68" t="s">
        <v>42</v>
      </c>
      <c r="D48" s="69"/>
      <c r="E48" s="65">
        <v>700</v>
      </c>
      <c r="F48" s="65">
        <v>1510</v>
      </c>
      <c r="G48" s="65">
        <f>SUM(E48-F48)</f>
        <v>-810</v>
      </c>
    </row>
    <row r="49" spans="1:7" ht="15" customHeight="1">
      <c r="A49" s="84">
        <v>32</v>
      </c>
      <c r="B49" s="67">
        <v>6340</v>
      </c>
      <c r="C49" s="68" t="s">
        <v>43</v>
      </c>
      <c r="D49" s="69"/>
      <c r="E49" s="65">
        <v>500</v>
      </c>
      <c r="F49" s="65">
        <v>868</v>
      </c>
      <c r="G49" s="65">
        <f>SUM(E49-F49)</f>
        <v>-368</v>
      </c>
    </row>
    <row r="50" spans="1:7" ht="15" customHeight="1">
      <c r="A50" s="84">
        <v>33</v>
      </c>
      <c r="B50" s="67">
        <v>6350</v>
      </c>
      <c r="C50" s="68" t="s">
        <v>44</v>
      </c>
      <c r="D50" s="69"/>
      <c r="E50" s="65">
        <v>59500</v>
      </c>
      <c r="F50" s="65">
        <v>50863</v>
      </c>
      <c r="G50" s="65">
        <f>SUM(E50-F50)</f>
        <v>8637</v>
      </c>
    </row>
    <row r="51" spans="1:7" s="110" customFormat="1" ht="12.75" customHeight="1">
      <c r="A51" s="109"/>
      <c r="B51" s="97"/>
      <c r="C51" s="98" t="s">
        <v>88</v>
      </c>
      <c r="D51" s="125">
        <v>31095</v>
      </c>
      <c r="E51" s="99"/>
      <c r="F51" s="99"/>
      <c r="G51" s="99"/>
    </row>
    <row r="52" spans="1:7" s="110" customFormat="1" ht="12.75" customHeight="1">
      <c r="A52" s="109"/>
      <c r="B52" s="97"/>
      <c r="C52" s="98" t="s">
        <v>89</v>
      </c>
      <c r="D52" s="125">
        <v>5618</v>
      </c>
      <c r="E52" s="99"/>
      <c r="F52" s="99"/>
      <c r="G52" s="99"/>
    </row>
    <row r="53" spans="1:7" s="110" customFormat="1" ht="12.75" customHeight="1">
      <c r="A53" s="109"/>
      <c r="B53" s="97"/>
      <c r="C53" s="98" t="s">
        <v>90</v>
      </c>
      <c r="D53" s="125">
        <v>3906</v>
      </c>
      <c r="E53" s="99"/>
      <c r="F53" s="99"/>
      <c r="G53" s="99"/>
    </row>
    <row r="54" spans="1:7" s="110" customFormat="1" ht="12.75" customHeight="1">
      <c r="A54" s="109"/>
      <c r="B54" s="97"/>
      <c r="C54" s="98" t="s">
        <v>91</v>
      </c>
      <c r="D54" s="125">
        <v>6630</v>
      </c>
      <c r="E54" s="99"/>
      <c r="F54" s="99"/>
      <c r="G54" s="99"/>
    </row>
    <row r="55" spans="1:7" s="113" customFormat="1" ht="12.75" customHeight="1">
      <c r="A55" s="111"/>
      <c r="B55" s="104"/>
      <c r="C55" s="112" t="s">
        <v>92</v>
      </c>
      <c r="D55" s="126">
        <v>3614</v>
      </c>
      <c r="E55" s="106"/>
      <c r="F55" s="106"/>
      <c r="G55" s="106"/>
    </row>
    <row r="56" spans="1:7" ht="15" customHeight="1">
      <c r="A56" s="84">
        <v>34</v>
      </c>
      <c r="B56" s="67">
        <v>6360</v>
      </c>
      <c r="C56" s="68" t="s">
        <v>45</v>
      </c>
      <c r="D56" s="127"/>
      <c r="E56" s="65">
        <v>1200</v>
      </c>
      <c r="F56" s="65">
        <v>920</v>
      </c>
      <c r="G56" s="65">
        <f aca="true" t="shared" si="3" ref="G56:G66">SUM(E56-F56)</f>
        <v>280</v>
      </c>
    </row>
    <row r="57" spans="1:7" ht="15" customHeight="1">
      <c r="A57" s="84">
        <v>35</v>
      </c>
      <c r="B57" s="67">
        <v>6370</v>
      </c>
      <c r="C57" s="68" t="s">
        <v>46</v>
      </c>
      <c r="D57" s="69"/>
      <c r="E57" s="65">
        <v>500</v>
      </c>
      <c r="F57" s="65">
        <v>193</v>
      </c>
      <c r="G57" s="65">
        <f t="shared" si="3"/>
        <v>307</v>
      </c>
    </row>
    <row r="58" spans="1:7" ht="15" customHeight="1">
      <c r="A58" s="84">
        <v>36</v>
      </c>
      <c r="B58" s="67">
        <v>6380</v>
      </c>
      <c r="C58" s="68" t="s">
        <v>47</v>
      </c>
      <c r="D58" s="69"/>
      <c r="E58" s="65">
        <v>400</v>
      </c>
      <c r="F58" s="65">
        <v>340</v>
      </c>
      <c r="G58" s="65">
        <f t="shared" si="3"/>
        <v>60</v>
      </c>
    </row>
    <row r="59" spans="1:7" ht="15" customHeight="1">
      <c r="A59" s="84">
        <v>37</v>
      </c>
      <c r="B59" s="67">
        <v>6393</v>
      </c>
      <c r="C59" s="68" t="s">
        <v>48</v>
      </c>
      <c r="D59" s="69"/>
      <c r="E59" s="65">
        <v>1000</v>
      </c>
      <c r="F59" s="65">
        <v>870</v>
      </c>
      <c r="G59" s="65">
        <f t="shared" si="3"/>
        <v>130</v>
      </c>
    </row>
    <row r="60" spans="1:7" ht="15" customHeight="1">
      <c r="A60" s="84">
        <v>38</v>
      </c>
      <c r="B60" s="67">
        <v>6396</v>
      </c>
      <c r="C60" s="68" t="s">
        <v>49</v>
      </c>
      <c r="D60" s="69"/>
      <c r="E60" s="65">
        <v>2500</v>
      </c>
      <c r="F60" s="65">
        <v>253</v>
      </c>
      <c r="G60" s="65">
        <f t="shared" si="3"/>
        <v>2247</v>
      </c>
    </row>
    <row r="61" spans="1:7" ht="15" customHeight="1">
      <c r="A61" s="114">
        <v>39</v>
      </c>
      <c r="B61" s="67">
        <v>6450</v>
      </c>
      <c r="C61" s="68" t="s">
        <v>93</v>
      </c>
      <c r="D61" s="69"/>
      <c r="E61" s="65">
        <v>2000</v>
      </c>
      <c r="F61" s="65">
        <v>659</v>
      </c>
      <c r="G61" s="65">
        <f t="shared" si="3"/>
        <v>1341</v>
      </c>
    </row>
    <row r="62" spans="1:7" ht="30.75" customHeight="1">
      <c r="A62" s="78" t="s">
        <v>1</v>
      </c>
      <c r="B62" s="79" t="s">
        <v>2</v>
      </c>
      <c r="C62" s="80" t="s">
        <v>3</v>
      </c>
      <c r="D62" s="81"/>
      <c r="E62" s="48" t="s">
        <v>74</v>
      </c>
      <c r="F62" s="121" t="s">
        <v>75</v>
      </c>
      <c r="G62" s="48" t="s">
        <v>76</v>
      </c>
    </row>
    <row r="63" spans="1:7" ht="15" customHeight="1">
      <c r="A63" s="66">
        <v>40</v>
      </c>
      <c r="B63" s="67">
        <v>6570</v>
      </c>
      <c r="C63" s="68" t="s">
        <v>62</v>
      </c>
      <c r="D63" s="69"/>
      <c r="E63" s="65">
        <v>2000</v>
      </c>
      <c r="F63" s="65">
        <v>2709</v>
      </c>
      <c r="G63" s="65">
        <f t="shared" si="3"/>
        <v>-709</v>
      </c>
    </row>
    <row r="64" spans="1:7" ht="15" customHeight="1">
      <c r="A64" s="128"/>
      <c r="B64" s="129"/>
      <c r="C64" s="98" t="s">
        <v>94</v>
      </c>
      <c r="D64" s="125">
        <v>2410</v>
      </c>
      <c r="E64" s="130"/>
      <c r="F64" s="130"/>
      <c r="G64" s="130"/>
    </row>
    <row r="65" spans="1:7" ht="15" customHeight="1">
      <c r="A65" s="103"/>
      <c r="B65" s="104"/>
      <c r="C65" s="112" t="s">
        <v>95</v>
      </c>
      <c r="D65" s="126">
        <v>299</v>
      </c>
      <c r="E65" s="106"/>
      <c r="F65" s="106"/>
      <c r="G65" s="106"/>
    </row>
    <row r="66" spans="1:7" ht="15" customHeight="1">
      <c r="A66" s="66">
        <v>41</v>
      </c>
      <c r="B66" s="67">
        <v>6590</v>
      </c>
      <c r="C66" s="68" t="s">
        <v>63</v>
      </c>
      <c r="D66" s="69"/>
      <c r="E66" s="65">
        <v>9000</v>
      </c>
      <c r="F66" s="65">
        <v>6606</v>
      </c>
      <c r="G66" s="65">
        <f t="shared" si="3"/>
        <v>2394</v>
      </c>
    </row>
    <row r="67" spans="1:7" s="110" customFormat="1" ht="12.75" customHeight="1">
      <c r="A67" s="96"/>
      <c r="B67" s="97"/>
      <c r="C67" s="98" t="s">
        <v>96</v>
      </c>
      <c r="D67" s="125">
        <v>5298</v>
      </c>
      <c r="E67" s="99"/>
      <c r="F67" s="99"/>
      <c r="G67" s="99"/>
    </row>
    <row r="68" spans="1:7" s="110" customFormat="1" ht="12.75" customHeight="1">
      <c r="A68" s="96"/>
      <c r="B68" s="97"/>
      <c r="C68" s="98" t="s">
        <v>97</v>
      </c>
      <c r="D68" s="125">
        <v>313</v>
      </c>
      <c r="E68" s="99"/>
      <c r="F68" s="99"/>
      <c r="G68" s="99"/>
    </row>
    <row r="69" spans="1:7" s="110" customFormat="1" ht="12.75" customHeight="1">
      <c r="A69" s="103"/>
      <c r="B69" s="104"/>
      <c r="C69" s="112" t="s">
        <v>98</v>
      </c>
      <c r="D69" s="126">
        <v>995</v>
      </c>
      <c r="E69" s="106"/>
      <c r="F69" s="106"/>
      <c r="G69" s="106"/>
    </row>
    <row r="70" spans="1:7" ht="15" customHeight="1">
      <c r="A70" s="66">
        <v>42</v>
      </c>
      <c r="B70" s="67">
        <v>6610</v>
      </c>
      <c r="C70" s="68" t="s">
        <v>64</v>
      </c>
      <c r="D70" s="69"/>
      <c r="E70" s="65">
        <v>35000</v>
      </c>
      <c r="F70" s="65">
        <v>42409</v>
      </c>
      <c r="G70" s="65">
        <f>SUM(E70-F70)</f>
        <v>-7409</v>
      </c>
    </row>
    <row r="71" spans="1:7" ht="15" customHeight="1">
      <c r="A71" s="84">
        <v>43</v>
      </c>
      <c r="B71" s="67">
        <v>6660</v>
      </c>
      <c r="C71" s="68" t="s">
        <v>51</v>
      </c>
      <c r="D71" s="69"/>
      <c r="E71" s="65">
        <v>750</v>
      </c>
      <c r="F71" s="65">
        <v>284</v>
      </c>
      <c r="G71" s="65">
        <f>SUM(E71-F71)</f>
        <v>466</v>
      </c>
    </row>
    <row r="72" spans="1:7" ht="15" customHeight="1">
      <c r="A72" s="84">
        <v>44</v>
      </c>
      <c r="B72" s="67">
        <v>8010</v>
      </c>
      <c r="C72" s="68" t="s">
        <v>52</v>
      </c>
      <c r="D72" s="69"/>
      <c r="E72" s="65">
        <v>100</v>
      </c>
      <c r="F72" s="65">
        <v>184.06</v>
      </c>
      <c r="G72" s="65">
        <f>SUM(E72-F72)</f>
        <v>-84.06</v>
      </c>
    </row>
    <row r="73" spans="1:7" s="41" customFormat="1" ht="18" customHeight="1" thickBot="1">
      <c r="A73" s="49" t="s">
        <v>99</v>
      </c>
      <c r="B73" s="50"/>
      <c r="C73" s="85"/>
      <c r="D73" s="86"/>
      <c r="E73" s="52">
        <f>SUM(E32:E72)</f>
        <v>181600</v>
      </c>
      <c r="F73" s="52">
        <f>SUM(F32:F72)</f>
        <v>158918.06</v>
      </c>
      <c r="G73" s="122">
        <f>SUM(E73-F73)</f>
        <v>22681.940000000002</v>
      </c>
    </row>
    <row r="74" spans="1:7" s="41" customFormat="1" ht="18" customHeight="1" thickTop="1">
      <c r="A74" s="53" t="s">
        <v>67</v>
      </c>
      <c r="B74" s="82"/>
      <c r="C74" s="82"/>
      <c r="D74" s="82"/>
      <c r="E74" s="83"/>
      <c r="F74" s="83"/>
      <c r="G74" s="83"/>
    </row>
    <row r="75" spans="1:7" s="1" customFormat="1" ht="18" customHeight="1">
      <c r="A75" s="87" t="s">
        <v>100</v>
      </c>
      <c r="B75" s="88"/>
      <c r="C75" s="89"/>
      <c r="D75" s="89"/>
      <c r="E75" s="90">
        <f>SUM(E14)</f>
        <v>188600</v>
      </c>
      <c r="F75" s="90">
        <f>SUM(F14)</f>
        <v>164779</v>
      </c>
      <c r="G75" s="90">
        <f aca="true" t="shared" si="4" ref="G75:G80">SUM(E75-F75)</f>
        <v>23821</v>
      </c>
    </row>
    <row r="76" spans="1:7" s="1" customFormat="1" ht="18" customHeight="1">
      <c r="A76" s="91" t="s">
        <v>101</v>
      </c>
      <c r="B76" s="88"/>
      <c r="C76" s="89"/>
      <c r="D76" s="89"/>
      <c r="E76" s="90">
        <f>SUM(-E29)</f>
        <v>-20500</v>
      </c>
      <c r="F76" s="90">
        <f>SUM(-F29)</f>
        <v>-11819</v>
      </c>
      <c r="G76" s="90">
        <f t="shared" si="4"/>
        <v>-8681</v>
      </c>
    </row>
    <row r="77" spans="1:7" s="2" customFormat="1" ht="18" customHeight="1">
      <c r="A77" s="87" t="s">
        <v>102</v>
      </c>
      <c r="B77" s="88"/>
      <c r="C77" s="88"/>
      <c r="D77" s="88"/>
      <c r="E77" s="92">
        <f>SUM(-E73)</f>
        <v>-181600</v>
      </c>
      <c r="F77" s="92">
        <f>SUM(-F73)</f>
        <v>-158918.06</v>
      </c>
      <c r="G77" s="90">
        <f t="shared" si="4"/>
        <v>-22681.940000000002</v>
      </c>
    </row>
    <row r="78" spans="1:7" s="1" customFormat="1" ht="18" customHeight="1">
      <c r="A78" s="87" t="s">
        <v>70</v>
      </c>
      <c r="B78" s="88"/>
      <c r="C78" s="89"/>
      <c r="D78" s="89"/>
      <c r="E78" s="90">
        <v>-1235</v>
      </c>
      <c r="F78" s="90">
        <v>-1235</v>
      </c>
      <c r="G78" s="90">
        <f t="shared" si="4"/>
        <v>0</v>
      </c>
    </row>
    <row r="79" spans="1:7" s="1" customFormat="1" ht="18" customHeight="1" thickBot="1">
      <c r="A79" s="49" t="s">
        <v>71</v>
      </c>
      <c r="B79" s="93"/>
      <c r="C79" s="94"/>
      <c r="D79" s="94"/>
      <c r="E79" s="95">
        <f>SUM(E75:E78)</f>
        <v>-14735</v>
      </c>
      <c r="F79" s="95">
        <f>SUM(F75:F78)</f>
        <v>-7193.059999999998</v>
      </c>
      <c r="G79" s="90">
        <f t="shared" si="4"/>
        <v>-7541.940000000002</v>
      </c>
    </row>
    <row r="80" spans="1:7" s="41" customFormat="1" ht="18" customHeight="1" thickBot="1" thickTop="1">
      <c r="A80" s="49" t="s">
        <v>72</v>
      </c>
      <c r="B80" s="50"/>
      <c r="C80" s="51"/>
      <c r="D80" s="51"/>
      <c r="E80" s="52">
        <f>SUM(E3,E79)</f>
        <v>154207</v>
      </c>
      <c r="F80" s="52">
        <f>SUM(F3,F79)</f>
        <v>161748.94</v>
      </c>
      <c r="G80" s="123">
        <f t="shared" si="4"/>
        <v>-7541.940000000002</v>
      </c>
    </row>
    <row r="81" ht="16.5" customHeight="1" thickTop="1"/>
  </sheetData>
  <sheetProtection/>
  <printOptions/>
  <pageMargins left="1.55" right="0.25" top="1" bottom="0.75" header="0.5" footer="0.5"/>
  <pageSetup fitToHeight="3" horizontalDpi="600" verticalDpi="600" orientation="landscape" r:id="rId1"/>
  <headerFooter alignWithMargins="0"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9">
      <selection activeCell="E64" sqref="E64"/>
    </sheetView>
  </sheetViews>
  <sheetFormatPr defaultColWidth="9.140625" defaultRowHeight="12.75"/>
  <cols>
    <col min="1" max="1" width="7.57421875" style="40" customWidth="1"/>
    <col min="2" max="2" width="12.57421875" style="6" customWidth="1"/>
    <col min="3" max="3" width="30.57421875" style="13" customWidth="1"/>
    <col min="4" max="4" width="7.8515625" style="13" customWidth="1"/>
    <col min="5" max="6" width="15.57421875" style="9" customWidth="1"/>
    <col min="7" max="7" width="16.57421875" style="9" customWidth="1"/>
    <col min="8" max="8" width="10.140625" style="21" bestFit="1" customWidth="1"/>
    <col min="9" max="16384" width="9.140625" style="21" customWidth="1"/>
  </cols>
  <sheetData>
    <row r="1" spans="1:7" s="142" customFormat="1" ht="45" customHeight="1" thickBot="1">
      <c r="A1" s="224" t="s">
        <v>126</v>
      </c>
      <c r="B1" s="225"/>
      <c r="C1" s="225"/>
      <c r="D1" s="225"/>
      <c r="E1" s="226"/>
      <c r="F1" s="227"/>
      <c r="G1" s="227"/>
    </row>
    <row r="2" spans="1:7" s="41" customFormat="1" ht="42" thickBot="1">
      <c r="A2" s="235" t="s">
        <v>1</v>
      </c>
      <c r="B2" s="236" t="s">
        <v>2</v>
      </c>
      <c r="C2" s="237" t="s">
        <v>3</v>
      </c>
      <c r="D2" s="238"/>
      <c r="E2" s="228" t="s">
        <v>103</v>
      </c>
      <c r="F2" s="239" t="s">
        <v>104</v>
      </c>
      <c r="G2" s="239" t="s">
        <v>125</v>
      </c>
    </row>
    <row r="3" spans="1:7" s="41" customFormat="1" ht="45.75" customHeight="1" thickBot="1">
      <c r="A3" s="140" t="s">
        <v>8</v>
      </c>
      <c r="B3" s="50"/>
      <c r="C3" s="50"/>
      <c r="D3" s="51"/>
      <c r="E3" s="264">
        <v>139873</v>
      </c>
      <c r="F3" s="265">
        <v>163738</v>
      </c>
      <c r="G3" s="265">
        <v>163190</v>
      </c>
    </row>
    <row r="4" spans="1:7" ht="48" customHeight="1" thickTop="1">
      <c r="A4" s="144" t="s">
        <v>9</v>
      </c>
      <c r="B4" s="145"/>
      <c r="C4" s="145"/>
      <c r="D4" s="145"/>
      <c r="E4" s="266"/>
      <c r="F4" s="267"/>
      <c r="G4" s="267"/>
    </row>
    <row r="5" spans="1:7" ht="16.5" customHeight="1">
      <c r="A5" s="146" t="s">
        <v>10</v>
      </c>
      <c r="B5" s="147"/>
      <c r="C5" s="147"/>
      <c r="D5" s="148"/>
      <c r="E5" s="149"/>
      <c r="F5" s="150"/>
      <c r="G5" s="150"/>
    </row>
    <row r="6" spans="1:13" s="39" customFormat="1" ht="16.5" customHeight="1">
      <c r="A6" s="151">
        <v>1</v>
      </c>
      <c r="B6" s="152">
        <v>4000</v>
      </c>
      <c r="C6" s="153" t="s">
        <v>105</v>
      </c>
      <c r="D6" s="154"/>
      <c r="E6" s="115">
        <v>195678</v>
      </c>
      <c r="F6" s="155">
        <v>191966</v>
      </c>
      <c r="G6" s="249">
        <v>174082</v>
      </c>
      <c r="H6" s="252"/>
      <c r="I6" s="252"/>
      <c r="J6" s="252"/>
      <c r="K6" s="250"/>
      <c r="L6" s="244"/>
      <c r="M6" s="244"/>
    </row>
    <row r="7" spans="1:11" s="39" customFormat="1" ht="15" customHeight="1">
      <c r="A7" s="133">
        <v>2</v>
      </c>
      <c r="B7" s="131">
        <v>4010</v>
      </c>
      <c r="C7" s="136" t="s">
        <v>106</v>
      </c>
      <c r="D7" s="156"/>
      <c r="E7" s="115">
        <v>700</v>
      </c>
      <c r="F7" s="155">
        <v>700</v>
      </c>
      <c r="G7" s="155">
        <v>700</v>
      </c>
      <c r="H7" s="252"/>
      <c r="I7" s="252"/>
      <c r="J7" s="252"/>
      <c r="K7" s="250"/>
    </row>
    <row r="8" spans="1:13" s="39" customFormat="1" ht="12.75">
      <c r="A8" s="133">
        <v>3</v>
      </c>
      <c r="B8" s="157">
        <v>4050</v>
      </c>
      <c r="C8" s="139" t="s">
        <v>107</v>
      </c>
      <c r="D8" s="158"/>
      <c r="E8" s="159">
        <v>48919</v>
      </c>
      <c r="F8" s="160">
        <v>47103</v>
      </c>
      <c r="G8" s="268">
        <v>45461</v>
      </c>
      <c r="H8" s="252"/>
      <c r="I8" s="252"/>
      <c r="J8" s="252"/>
      <c r="K8" s="250"/>
      <c r="L8" s="244"/>
      <c r="M8" s="244"/>
    </row>
    <row r="9" spans="1:13" s="39" customFormat="1" ht="12.75">
      <c r="A9" s="245"/>
      <c r="B9" s="246"/>
      <c r="C9" s="247"/>
      <c r="D9" s="156"/>
      <c r="E9" s="248"/>
      <c r="F9" s="155"/>
      <c r="G9" s="249"/>
      <c r="H9" s="252"/>
      <c r="I9" s="252"/>
      <c r="J9" s="252"/>
      <c r="K9" s="250"/>
      <c r="L9" s="244"/>
      <c r="M9" s="244"/>
    </row>
    <row r="10" spans="1:14" ht="15" customHeight="1">
      <c r="A10" s="132" t="s">
        <v>15</v>
      </c>
      <c r="B10" s="161"/>
      <c r="C10" s="161"/>
      <c r="D10" s="162"/>
      <c r="E10" s="163"/>
      <c r="F10" s="164"/>
      <c r="G10" s="164"/>
      <c r="H10" s="269"/>
      <c r="I10" s="269"/>
      <c r="J10" s="269"/>
      <c r="K10" s="251"/>
      <c r="L10" s="30"/>
      <c r="M10" s="30"/>
      <c r="N10" s="30"/>
    </row>
    <row r="11" spans="1:11" s="39" customFormat="1" ht="15" customHeight="1">
      <c r="A11" s="133">
        <v>4</v>
      </c>
      <c r="B11" s="131">
        <v>7010</v>
      </c>
      <c r="C11" s="136" t="s">
        <v>108</v>
      </c>
      <c r="D11" s="156"/>
      <c r="E11" s="115">
        <v>150</v>
      </c>
      <c r="F11" s="155">
        <v>150</v>
      </c>
      <c r="G11" s="155">
        <v>150</v>
      </c>
      <c r="H11" s="244"/>
      <c r="I11" s="244"/>
      <c r="K11" s="244"/>
    </row>
    <row r="12" spans="1:11" s="41" customFormat="1" ht="39.75" customHeight="1" thickBot="1">
      <c r="A12" s="165" t="s">
        <v>19</v>
      </c>
      <c r="B12" s="166"/>
      <c r="C12" s="166"/>
      <c r="D12" s="167"/>
      <c r="E12" s="168">
        <f>SUM(E6:E11)</f>
        <v>245447</v>
      </c>
      <c r="F12" s="168">
        <f>SUM(F6:F11)</f>
        <v>239919</v>
      </c>
      <c r="G12" s="168">
        <f>SUM(G6:G11)</f>
        <v>220393</v>
      </c>
      <c r="K12" s="43"/>
    </row>
    <row r="13" spans="1:7" s="1" customFormat="1" ht="51.75" customHeight="1" thickTop="1">
      <c r="A13" s="169" t="s">
        <v>77</v>
      </c>
      <c r="B13" s="170"/>
      <c r="C13" s="170"/>
      <c r="D13" s="170"/>
      <c r="E13" s="171"/>
      <c r="F13" s="172"/>
      <c r="G13" s="172"/>
    </row>
    <row r="14" spans="1:7" s="30" customFormat="1" ht="15" customHeight="1">
      <c r="A14" s="173">
        <v>5</v>
      </c>
      <c r="B14" s="174">
        <v>1710</v>
      </c>
      <c r="C14" s="175" t="s">
        <v>22</v>
      </c>
      <c r="D14" s="176"/>
      <c r="E14" s="177">
        <v>4000</v>
      </c>
      <c r="F14" s="178">
        <v>1500</v>
      </c>
      <c r="G14" s="178">
        <v>0</v>
      </c>
    </row>
    <row r="15" spans="1:7" s="30" customFormat="1" ht="15" customHeight="1">
      <c r="A15" s="133">
        <v>6</v>
      </c>
      <c r="B15" s="131">
        <v>1720</v>
      </c>
      <c r="C15" s="136" t="s">
        <v>23</v>
      </c>
      <c r="D15" s="156"/>
      <c r="E15" s="115">
        <v>0</v>
      </c>
      <c r="F15" s="155">
        <v>25000</v>
      </c>
      <c r="G15" s="155">
        <v>0</v>
      </c>
    </row>
    <row r="16" spans="1:7" s="30" customFormat="1" ht="15" customHeight="1">
      <c r="A16" s="133">
        <v>7</v>
      </c>
      <c r="B16" s="131">
        <v>1730</v>
      </c>
      <c r="C16" s="136" t="s">
        <v>24</v>
      </c>
      <c r="D16" s="156"/>
      <c r="E16" s="115">
        <v>1000</v>
      </c>
      <c r="F16" s="155">
        <v>1000</v>
      </c>
      <c r="G16" s="155">
        <v>0</v>
      </c>
    </row>
    <row r="17" spans="1:7" s="30" customFormat="1" ht="12.75">
      <c r="A17" s="133">
        <v>8</v>
      </c>
      <c r="B17" s="131">
        <v>1740</v>
      </c>
      <c r="C17" s="136" t="s">
        <v>83</v>
      </c>
      <c r="D17" s="156"/>
      <c r="E17" s="115">
        <v>3000</v>
      </c>
      <c r="F17" s="155">
        <v>0</v>
      </c>
      <c r="G17" s="155">
        <v>0</v>
      </c>
    </row>
    <row r="18" spans="1:7" s="30" customFormat="1" ht="15" customHeight="1">
      <c r="A18" s="133">
        <v>9</v>
      </c>
      <c r="B18" s="131">
        <v>1760</v>
      </c>
      <c r="C18" s="136" t="s">
        <v>25</v>
      </c>
      <c r="D18" s="158"/>
      <c r="E18" s="115">
        <v>800</v>
      </c>
      <c r="F18" s="155">
        <v>800</v>
      </c>
      <c r="G18" s="155">
        <v>0</v>
      </c>
    </row>
    <row r="19" spans="1:7" s="30" customFormat="1" ht="15" customHeight="1">
      <c r="A19" s="133">
        <v>10</v>
      </c>
      <c r="B19" s="131">
        <v>1770</v>
      </c>
      <c r="C19" s="136" t="s">
        <v>26</v>
      </c>
      <c r="D19" s="73"/>
      <c r="E19" s="115">
        <v>350</v>
      </c>
      <c r="F19" s="155">
        <v>0</v>
      </c>
      <c r="G19" s="155">
        <v>0</v>
      </c>
    </row>
    <row r="20" spans="1:7" s="30" customFormat="1" ht="15" customHeight="1">
      <c r="A20" s="133">
        <v>11</v>
      </c>
      <c r="B20" s="131">
        <v>1780</v>
      </c>
      <c r="C20" s="136" t="s">
        <v>27</v>
      </c>
      <c r="D20" s="156"/>
      <c r="E20" s="115">
        <v>0</v>
      </c>
      <c r="F20" s="155">
        <v>750</v>
      </c>
      <c r="G20" s="155">
        <v>0</v>
      </c>
    </row>
    <row r="21" spans="1:7" s="43" customFormat="1" ht="51" customHeight="1" thickBot="1">
      <c r="A21" s="229" t="s">
        <v>85</v>
      </c>
      <c r="B21" s="230"/>
      <c r="C21" s="231"/>
      <c r="D21" s="232"/>
      <c r="E21" s="233">
        <f>SUM(E14:E20)</f>
        <v>9150</v>
      </c>
      <c r="F21" s="234">
        <f>SUM(F14:F20)</f>
        <v>29050</v>
      </c>
      <c r="G21" s="234">
        <f>SUM(G14:G20)</f>
        <v>0</v>
      </c>
    </row>
    <row r="22" spans="1:7" s="42" customFormat="1" ht="60" customHeight="1" thickBot="1">
      <c r="A22" s="235" t="s">
        <v>1</v>
      </c>
      <c r="B22" s="236" t="s">
        <v>2</v>
      </c>
      <c r="C22" s="237" t="s">
        <v>3</v>
      </c>
      <c r="D22" s="238"/>
      <c r="E22" s="228" t="s">
        <v>103</v>
      </c>
      <c r="F22" s="239" t="s">
        <v>109</v>
      </c>
      <c r="G22" s="272" t="s">
        <v>125</v>
      </c>
    </row>
    <row r="23" spans="1:7" s="42" customFormat="1" ht="27" customHeight="1">
      <c r="A23" s="253" t="s">
        <v>86</v>
      </c>
      <c r="B23" s="241"/>
      <c r="C23" s="241"/>
      <c r="D23" s="241"/>
      <c r="E23" s="242"/>
      <c r="F23" s="243"/>
      <c r="G23" s="243"/>
    </row>
    <row r="24" spans="1:7" ht="15" customHeight="1">
      <c r="A24" s="138">
        <v>12</v>
      </c>
      <c r="B24" s="179">
        <v>6110</v>
      </c>
      <c r="C24" s="137" t="s">
        <v>55</v>
      </c>
      <c r="D24" s="158"/>
      <c r="E24" s="177">
        <v>2700</v>
      </c>
      <c r="F24" s="178">
        <v>3000</v>
      </c>
      <c r="G24" s="178">
        <v>2500</v>
      </c>
    </row>
    <row r="25" spans="1:7" ht="15" customHeight="1">
      <c r="A25" s="180">
        <v>13</v>
      </c>
      <c r="B25" s="131">
        <v>6130</v>
      </c>
      <c r="C25" s="136" t="s">
        <v>110</v>
      </c>
      <c r="D25" s="156"/>
      <c r="E25" s="115">
        <v>0</v>
      </c>
      <c r="F25" s="155">
        <v>500</v>
      </c>
      <c r="G25" s="155">
        <v>200</v>
      </c>
    </row>
    <row r="26" spans="1:7" ht="15" customHeight="1">
      <c r="A26" s="133">
        <v>14</v>
      </c>
      <c r="B26" s="131">
        <v>6140</v>
      </c>
      <c r="C26" s="136" t="s">
        <v>56</v>
      </c>
      <c r="D26" s="156"/>
      <c r="E26" s="115">
        <v>2100</v>
      </c>
      <c r="F26" s="155">
        <v>2300</v>
      </c>
      <c r="G26" s="155">
        <v>2300</v>
      </c>
    </row>
    <row r="27" spans="1:7" ht="15" customHeight="1">
      <c r="A27" s="180">
        <v>15</v>
      </c>
      <c r="B27" s="131">
        <v>6200</v>
      </c>
      <c r="C27" s="136" t="s">
        <v>33</v>
      </c>
      <c r="D27" s="156"/>
      <c r="E27" s="115">
        <v>6000</v>
      </c>
      <c r="F27" s="155">
        <v>3000</v>
      </c>
      <c r="G27" s="155">
        <v>3000</v>
      </c>
    </row>
    <row r="28" spans="1:7" ht="15" customHeight="1">
      <c r="A28" s="180">
        <v>16</v>
      </c>
      <c r="B28" s="131">
        <v>6210</v>
      </c>
      <c r="C28" s="136" t="s">
        <v>34</v>
      </c>
      <c r="D28" s="156"/>
      <c r="E28" s="115">
        <v>2200</v>
      </c>
      <c r="F28" s="155">
        <v>2631</v>
      </c>
      <c r="G28" s="155">
        <v>2631</v>
      </c>
    </row>
    <row r="29" spans="1:7" ht="15" customHeight="1">
      <c r="A29" s="133">
        <v>17</v>
      </c>
      <c r="B29" s="131">
        <v>6230</v>
      </c>
      <c r="C29" s="136" t="s">
        <v>59</v>
      </c>
      <c r="D29" s="156"/>
      <c r="E29" s="115">
        <v>500</v>
      </c>
      <c r="F29" s="155">
        <v>500</v>
      </c>
      <c r="G29" s="155">
        <v>750</v>
      </c>
    </row>
    <row r="30" spans="1:7" ht="15" customHeight="1">
      <c r="A30" s="133">
        <v>18</v>
      </c>
      <c r="B30" s="131">
        <v>6240</v>
      </c>
      <c r="C30" s="136" t="s">
        <v>111</v>
      </c>
      <c r="D30" s="156"/>
      <c r="E30" s="115">
        <v>5000</v>
      </c>
      <c r="F30" s="155">
        <v>1500</v>
      </c>
      <c r="G30" s="155">
        <v>1500</v>
      </c>
    </row>
    <row r="31" spans="1:7" ht="15" customHeight="1">
      <c r="A31" s="180">
        <v>19</v>
      </c>
      <c r="B31" s="131">
        <v>6250</v>
      </c>
      <c r="C31" s="136" t="s">
        <v>35</v>
      </c>
      <c r="D31" s="156"/>
      <c r="E31" s="115">
        <v>7500</v>
      </c>
      <c r="F31" s="155">
        <v>8440</v>
      </c>
      <c r="G31" s="155">
        <v>8441</v>
      </c>
    </row>
    <row r="32" spans="1:7" ht="12.75" customHeight="1">
      <c r="A32" s="181"/>
      <c r="B32" s="182"/>
      <c r="C32" s="183" t="s">
        <v>112</v>
      </c>
      <c r="D32" s="184"/>
      <c r="E32" s="185">
        <v>4875</v>
      </c>
      <c r="F32" s="186">
        <v>5680</v>
      </c>
      <c r="G32" s="186">
        <v>2761</v>
      </c>
    </row>
    <row r="33" spans="1:7" ht="12.75" customHeight="1">
      <c r="A33" s="187"/>
      <c r="B33" s="131"/>
      <c r="C33" s="112" t="s">
        <v>113</v>
      </c>
      <c r="D33" s="156"/>
      <c r="E33" s="188">
        <v>2625</v>
      </c>
      <c r="F33" s="189">
        <v>2760</v>
      </c>
      <c r="G33" s="189">
        <v>5680</v>
      </c>
    </row>
    <row r="34" spans="1:7" ht="15" customHeight="1">
      <c r="A34" s="180">
        <v>20</v>
      </c>
      <c r="B34" s="131">
        <v>6260</v>
      </c>
      <c r="C34" s="136" t="s">
        <v>36</v>
      </c>
      <c r="D34" s="156"/>
      <c r="E34" s="115">
        <v>50</v>
      </c>
      <c r="F34" s="155">
        <v>50</v>
      </c>
      <c r="G34" s="155">
        <v>50</v>
      </c>
    </row>
    <row r="35" spans="1:7" ht="15" customHeight="1">
      <c r="A35" s="180">
        <v>21</v>
      </c>
      <c r="B35" s="131">
        <v>6280</v>
      </c>
      <c r="C35" s="136" t="s">
        <v>37</v>
      </c>
      <c r="D35" s="156"/>
      <c r="E35" s="115">
        <v>1500</v>
      </c>
      <c r="F35" s="155">
        <v>500</v>
      </c>
      <c r="G35" s="155">
        <v>1000</v>
      </c>
    </row>
    <row r="36" spans="1:7" ht="15" customHeight="1">
      <c r="A36" s="180">
        <v>22</v>
      </c>
      <c r="B36" s="131">
        <v>6290</v>
      </c>
      <c r="C36" s="136" t="s">
        <v>38</v>
      </c>
      <c r="D36" s="156"/>
      <c r="E36" s="115">
        <v>300</v>
      </c>
      <c r="F36" s="155">
        <v>200</v>
      </c>
      <c r="G36" s="155">
        <v>200</v>
      </c>
    </row>
    <row r="37" spans="1:7" ht="15" customHeight="1">
      <c r="A37" s="180">
        <v>23</v>
      </c>
      <c r="B37" s="131">
        <v>6330</v>
      </c>
      <c r="C37" s="136" t="s">
        <v>42</v>
      </c>
      <c r="D37" s="156"/>
      <c r="E37" s="115">
        <v>4000</v>
      </c>
      <c r="F37" s="155">
        <v>3700</v>
      </c>
      <c r="G37" s="155">
        <v>4100</v>
      </c>
    </row>
    <row r="38" spans="1:7" ht="15" customHeight="1">
      <c r="A38" s="180">
        <v>24</v>
      </c>
      <c r="B38" s="131">
        <v>6335</v>
      </c>
      <c r="C38" s="136" t="s">
        <v>114</v>
      </c>
      <c r="D38" s="156"/>
      <c r="E38" s="115">
        <v>0</v>
      </c>
      <c r="F38" s="155">
        <v>200</v>
      </c>
      <c r="G38" s="155">
        <v>250</v>
      </c>
    </row>
    <row r="39" spans="1:7" ht="15" customHeight="1">
      <c r="A39" s="180">
        <v>25</v>
      </c>
      <c r="B39" s="131">
        <v>6340</v>
      </c>
      <c r="C39" s="136" t="s">
        <v>43</v>
      </c>
      <c r="D39" s="156"/>
      <c r="E39" s="115">
        <v>2000</v>
      </c>
      <c r="F39" s="155">
        <v>1000</v>
      </c>
      <c r="G39" s="155">
        <v>1000</v>
      </c>
    </row>
    <row r="40" spans="1:7" ht="15" customHeight="1">
      <c r="A40" s="180">
        <v>26</v>
      </c>
      <c r="B40" s="179">
        <v>6350</v>
      </c>
      <c r="C40" s="136" t="s">
        <v>44</v>
      </c>
      <c r="D40" s="156"/>
      <c r="E40" s="115">
        <v>104547</v>
      </c>
      <c r="F40" s="155">
        <v>102965</v>
      </c>
      <c r="G40" s="155">
        <v>99548</v>
      </c>
    </row>
    <row r="41" spans="1:7" s="110" customFormat="1" ht="12.75" customHeight="1">
      <c r="A41" s="190"/>
      <c r="B41" s="191"/>
      <c r="C41" s="98" t="s">
        <v>120</v>
      </c>
      <c r="D41" s="192"/>
      <c r="E41" s="185"/>
      <c r="F41" s="186">
        <v>7877</v>
      </c>
      <c r="G41" s="186">
        <v>7616</v>
      </c>
    </row>
    <row r="42" spans="1:7" s="110" customFormat="1" ht="12.75" customHeight="1">
      <c r="A42" s="190"/>
      <c r="B42" s="97"/>
      <c r="C42" s="98" t="s">
        <v>121</v>
      </c>
      <c r="D42" s="193"/>
      <c r="E42" s="185"/>
      <c r="F42" s="186"/>
      <c r="G42" s="186"/>
    </row>
    <row r="43" spans="1:7" s="110" customFormat="1" ht="12.75" customHeight="1">
      <c r="A43" s="190"/>
      <c r="B43" s="97"/>
      <c r="C43" s="98" t="s">
        <v>122</v>
      </c>
      <c r="D43" s="193"/>
      <c r="E43" s="185"/>
      <c r="F43" s="186"/>
      <c r="G43" s="186"/>
    </row>
    <row r="44" spans="1:7" s="110" customFormat="1" ht="12.75" customHeight="1">
      <c r="A44" s="190"/>
      <c r="B44" s="97"/>
      <c r="C44" s="98" t="s">
        <v>124</v>
      </c>
      <c r="D44" s="193"/>
      <c r="E44" s="185"/>
      <c r="F44" s="186"/>
      <c r="G44" s="186"/>
    </row>
    <row r="45" spans="1:7" s="194" customFormat="1" ht="12.75" customHeight="1">
      <c r="A45" s="190"/>
      <c r="B45" s="104"/>
      <c r="C45" s="112" t="s">
        <v>123</v>
      </c>
      <c r="D45" s="195"/>
      <c r="E45" s="188"/>
      <c r="F45" s="189"/>
      <c r="G45" s="189"/>
    </row>
    <row r="46" spans="1:7" ht="15" customHeight="1">
      <c r="A46" s="240">
        <v>27</v>
      </c>
      <c r="B46" s="131">
        <v>6360</v>
      </c>
      <c r="C46" s="136" t="s">
        <v>45</v>
      </c>
      <c r="D46" s="156"/>
      <c r="E46" s="115">
        <v>0</v>
      </c>
      <c r="F46" s="155">
        <v>800</v>
      </c>
      <c r="G46" s="155">
        <v>800</v>
      </c>
    </row>
    <row r="47" spans="1:7" ht="15" customHeight="1">
      <c r="A47" s="180">
        <v>28</v>
      </c>
      <c r="B47" s="131">
        <v>6380</v>
      </c>
      <c r="C47" s="136" t="s">
        <v>115</v>
      </c>
      <c r="D47" s="156"/>
      <c r="E47" s="115">
        <v>500</v>
      </c>
      <c r="F47" s="155">
        <v>0</v>
      </c>
      <c r="G47" s="155">
        <v>0</v>
      </c>
    </row>
    <row r="48" spans="1:7" ht="15" customHeight="1">
      <c r="A48" s="180">
        <v>29</v>
      </c>
      <c r="B48" s="131">
        <v>6393</v>
      </c>
      <c r="C48" s="136" t="s">
        <v>48</v>
      </c>
      <c r="D48" s="156"/>
      <c r="E48" s="115">
        <v>1600</v>
      </c>
      <c r="F48" s="155">
        <v>1600</v>
      </c>
      <c r="G48" s="155">
        <v>1600</v>
      </c>
    </row>
    <row r="49" spans="1:10" ht="15" customHeight="1">
      <c r="A49" s="180">
        <v>30</v>
      </c>
      <c r="B49" s="131">
        <v>6396</v>
      </c>
      <c r="C49" s="136" t="s">
        <v>49</v>
      </c>
      <c r="D49" s="156"/>
      <c r="E49" s="115">
        <v>0</v>
      </c>
      <c r="F49" s="155">
        <v>5000</v>
      </c>
      <c r="G49" s="155">
        <v>2500</v>
      </c>
      <c r="H49" s="270"/>
      <c r="I49" s="30"/>
      <c r="J49" s="30"/>
    </row>
    <row r="50" spans="1:10" ht="15" customHeight="1">
      <c r="A50" s="133">
        <v>31</v>
      </c>
      <c r="B50" s="131">
        <v>6450</v>
      </c>
      <c r="C50" s="136" t="s">
        <v>93</v>
      </c>
      <c r="D50" s="156"/>
      <c r="E50" s="115">
        <v>1500</v>
      </c>
      <c r="F50" s="155">
        <v>5800</v>
      </c>
      <c r="G50" s="155">
        <v>3000</v>
      </c>
      <c r="H50" s="271"/>
      <c r="I50" s="30"/>
      <c r="J50" s="30"/>
    </row>
    <row r="51" spans="1:7" ht="15" customHeight="1">
      <c r="A51" s="133">
        <v>32</v>
      </c>
      <c r="B51" s="131">
        <v>6570</v>
      </c>
      <c r="C51" s="136" t="s">
        <v>62</v>
      </c>
      <c r="D51" s="156"/>
      <c r="E51" s="115">
        <v>4500</v>
      </c>
      <c r="F51" s="155">
        <v>6000</v>
      </c>
      <c r="G51" s="155">
        <v>3500</v>
      </c>
    </row>
    <row r="52" spans="1:7" ht="15" customHeight="1">
      <c r="A52" s="133">
        <v>33</v>
      </c>
      <c r="B52" s="131">
        <v>6590</v>
      </c>
      <c r="C52" s="136" t="s">
        <v>63</v>
      </c>
      <c r="D52" s="156"/>
      <c r="E52" s="115">
        <v>8500</v>
      </c>
      <c r="F52" s="155">
        <v>8000</v>
      </c>
      <c r="G52" s="155">
        <v>8000</v>
      </c>
    </row>
    <row r="53" spans="1:7" s="110" customFormat="1" ht="12.75" customHeight="1">
      <c r="A53" s="196"/>
      <c r="B53" s="97"/>
      <c r="C53" s="98" t="s">
        <v>116</v>
      </c>
      <c r="D53" s="193"/>
      <c r="E53" s="185">
        <v>6280</v>
      </c>
      <c r="F53" s="186">
        <v>7160</v>
      </c>
      <c r="G53" s="186">
        <v>7160</v>
      </c>
    </row>
    <row r="54" spans="1:7" s="110" customFormat="1" ht="12.75" customHeight="1" thickBot="1">
      <c r="A54" s="258"/>
      <c r="B54" s="259"/>
      <c r="C54" s="260" t="s">
        <v>117</v>
      </c>
      <c r="D54" s="261"/>
      <c r="E54" s="262">
        <v>900</v>
      </c>
      <c r="F54" s="263">
        <v>840</v>
      </c>
      <c r="G54" s="263">
        <v>840</v>
      </c>
    </row>
    <row r="55" spans="1:7" s="41" customFormat="1" ht="42" thickBot="1">
      <c r="A55" s="235" t="s">
        <v>1</v>
      </c>
      <c r="B55" s="236" t="s">
        <v>2</v>
      </c>
      <c r="C55" s="237" t="s">
        <v>3</v>
      </c>
      <c r="D55" s="238"/>
      <c r="E55" s="228" t="s">
        <v>103</v>
      </c>
      <c r="F55" s="239" t="s">
        <v>109</v>
      </c>
      <c r="G55" s="239" t="s">
        <v>125</v>
      </c>
    </row>
    <row r="56" spans="1:7" ht="15" customHeight="1">
      <c r="A56" s="133">
        <v>34</v>
      </c>
      <c r="B56" s="131">
        <v>6610</v>
      </c>
      <c r="C56" s="136" t="s">
        <v>64</v>
      </c>
      <c r="D56" s="156"/>
      <c r="E56" s="115">
        <v>43700</v>
      </c>
      <c r="F56" s="155">
        <v>43766</v>
      </c>
      <c r="G56" s="155">
        <v>43766</v>
      </c>
    </row>
    <row r="57" spans="1:7" ht="15" customHeight="1">
      <c r="A57" s="180">
        <v>35</v>
      </c>
      <c r="B57" s="131">
        <v>6660</v>
      </c>
      <c r="C57" s="136" t="s">
        <v>51</v>
      </c>
      <c r="D57" s="156"/>
      <c r="E57" s="115">
        <v>2000</v>
      </c>
      <c r="F57" s="155">
        <v>500</v>
      </c>
      <c r="G57" s="155">
        <v>500</v>
      </c>
    </row>
    <row r="58" spans="1:7" ht="15" customHeight="1">
      <c r="A58" s="180">
        <v>36</v>
      </c>
      <c r="B58" s="131">
        <v>8010</v>
      </c>
      <c r="C58" s="135" t="s">
        <v>118</v>
      </c>
      <c r="D58" s="158"/>
      <c r="E58" s="115">
        <v>500</v>
      </c>
      <c r="F58" s="155">
        <v>500</v>
      </c>
      <c r="G58" s="155">
        <v>500</v>
      </c>
    </row>
    <row r="59" spans="1:7" ht="15" customHeight="1">
      <c r="A59" s="240">
        <v>37</v>
      </c>
      <c r="B59" s="157">
        <v>8030</v>
      </c>
      <c r="C59" s="197" t="s">
        <v>119</v>
      </c>
      <c r="D59" s="156"/>
      <c r="E59" s="159">
        <v>9132</v>
      </c>
      <c r="F59" s="160">
        <v>6885</v>
      </c>
      <c r="G59" s="160">
        <v>6885</v>
      </c>
    </row>
    <row r="60" spans="1:7" s="41" customFormat="1" ht="18" customHeight="1" thickBot="1">
      <c r="A60" s="140" t="s">
        <v>99</v>
      </c>
      <c r="B60" s="50"/>
      <c r="C60" s="85"/>
      <c r="D60" s="86"/>
      <c r="E60" s="143">
        <f>E24+E25+E26+E27+E28+E29+E30+E31+E34+E35+E36+E37+E38+E39+E40+E46+E47+E48+E49+E50+E51+E52+E56+E57+E58+E59</f>
        <v>210329</v>
      </c>
      <c r="F60" s="143">
        <f>F24+F25+F26+F27+F28+F29+F30+F31+F34+F35+F36+F37+F38+F39+F40+F41+F46+F47+F48+F49+F50+F51+F52+F56+F57+F58+F59</f>
        <v>217214</v>
      </c>
      <c r="G60" s="143">
        <f>G24+G25+G26+G27+G28+G29+G30+G31+G34+G35+G36+G37+G38+G39+G40+G41+G46+G47+G48+G49+G50+G51+G52+G56+G57+G58+G59</f>
        <v>206137</v>
      </c>
    </row>
    <row r="61" spans="1:7" s="41" customFormat="1" ht="18" customHeight="1" thickTop="1">
      <c r="A61" s="198" t="s">
        <v>67</v>
      </c>
      <c r="B61" s="82"/>
      <c r="C61" s="82"/>
      <c r="D61" s="82"/>
      <c r="E61" s="199"/>
      <c r="F61" s="200"/>
      <c r="G61" s="200"/>
    </row>
    <row r="62" spans="1:7" s="1" customFormat="1" ht="18" customHeight="1">
      <c r="A62" s="201" t="s">
        <v>100</v>
      </c>
      <c r="B62" s="202"/>
      <c r="C62" s="203"/>
      <c r="D62" s="203"/>
      <c r="E62" s="204">
        <f>SUM(E12)</f>
        <v>245447</v>
      </c>
      <c r="F62" s="205">
        <f>SUM(F12)</f>
        <v>239919</v>
      </c>
      <c r="G62" s="205">
        <f>SUM(G12)</f>
        <v>220393</v>
      </c>
    </row>
    <row r="63" spans="1:7" s="1" customFormat="1" ht="18" customHeight="1">
      <c r="A63" s="206" t="s">
        <v>101</v>
      </c>
      <c r="B63" s="207"/>
      <c r="C63" s="208"/>
      <c r="D63" s="208"/>
      <c r="E63" s="209">
        <f>SUM(-E21)</f>
        <v>-9150</v>
      </c>
      <c r="F63" s="210">
        <f>SUM(-F21)</f>
        <v>-29050</v>
      </c>
      <c r="G63" s="210">
        <f>SUM(-G21)</f>
        <v>0</v>
      </c>
    </row>
    <row r="64" spans="1:7" s="2" customFormat="1" ht="18" customHeight="1">
      <c r="A64" s="254" t="s">
        <v>102</v>
      </c>
      <c r="B64" s="255"/>
      <c r="C64" s="255"/>
      <c r="D64" s="255"/>
      <c r="E64" s="256">
        <f>SUM(-E60)</f>
        <v>-210329</v>
      </c>
      <c r="F64" s="257">
        <f>SUM(-F60)</f>
        <v>-217214</v>
      </c>
      <c r="G64" s="257">
        <f>SUM(-G60)</f>
        <v>-206137</v>
      </c>
    </row>
    <row r="65" spans="1:7" s="1" customFormat="1" ht="18" customHeight="1">
      <c r="A65" s="134" t="s">
        <v>70</v>
      </c>
      <c r="B65" s="211"/>
      <c r="C65" s="212"/>
      <c r="D65" s="212"/>
      <c r="E65" s="213">
        <v>-2103</v>
      </c>
      <c r="F65" s="214">
        <v>-2080</v>
      </c>
      <c r="G65" s="214">
        <v>-2204</v>
      </c>
    </row>
    <row r="66" spans="1:7" s="1" customFormat="1" ht="18" customHeight="1" thickBot="1">
      <c r="A66" s="215" t="s">
        <v>71</v>
      </c>
      <c r="B66" s="216"/>
      <c r="C66" s="217"/>
      <c r="D66" s="217"/>
      <c r="E66" s="218">
        <f>SUM(E62:E65)</f>
        <v>23865</v>
      </c>
      <c r="F66" s="219">
        <f>SUM(F62:F65)</f>
        <v>-8425</v>
      </c>
      <c r="G66" s="219">
        <f>SUM(G62:G65)</f>
        <v>12052</v>
      </c>
    </row>
    <row r="67" spans="1:7" s="41" customFormat="1" ht="18" customHeight="1" thickBot="1" thickTop="1">
      <c r="A67" s="220" t="s">
        <v>72</v>
      </c>
      <c r="B67" s="221"/>
      <c r="C67" s="222"/>
      <c r="D67" s="222"/>
      <c r="E67" s="141">
        <f>SUM(E3,E66)</f>
        <v>163738</v>
      </c>
      <c r="F67" s="223">
        <f>SUM(F3,F66)</f>
        <v>155313</v>
      </c>
      <c r="G67" s="223">
        <f>SUM(G3,G66)</f>
        <v>175242</v>
      </c>
    </row>
    <row r="68" ht="16.5" customHeight="1"/>
  </sheetData>
  <sheetProtection/>
  <printOptions horizontalCentered="1"/>
  <pageMargins left="0" right="0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57421875" style="6" bestFit="1" customWidth="1"/>
    <col min="2" max="2" width="41.421875" style="13" customWidth="1"/>
    <col min="3" max="3" width="7.8515625" style="13" customWidth="1"/>
    <col min="4" max="4" width="16.140625" style="9" customWidth="1"/>
    <col min="5" max="5" width="18.57421875" style="9" customWidth="1"/>
    <col min="6" max="6" width="16.57421875" style="9" customWidth="1"/>
    <col min="7" max="16384" width="9.140625" style="21" customWidth="1"/>
  </cols>
  <sheetData>
    <row r="1" spans="1:6" s="142" customFormat="1" ht="45" customHeight="1">
      <c r="A1" s="274"/>
      <c r="B1" s="273" t="s">
        <v>127</v>
      </c>
      <c r="C1" s="274"/>
      <c r="D1" s="275"/>
      <c r="E1" s="275"/>
      <c r="F1" s="275"/>
    </row>
    <row r="2" spans="1:6" s="142" customFormat="1" ht="45" customHeight="1">
      <c r="A2" s="274"/>
      <c r="B2" s="273"/>
      <c r="C2" s="274"/>
      <c r="D2" s="275"/>
      <c r="E2" s="275"/>
      <c r="F2" s="275"/>
    </row>
    <row r="3" spans="1:6" s="41" customFormat="1" ht="48" customHeight="1">
      <c r="A3" s="318" t="s">
        <v>147</v>
      </c>
      <c r="B3" s="288" t="s">
        <v>128</v>
      </c>
      <c r="C3" s="288"/>
      <c r="D3" s="289" t="s">
        <v>131</v>
      </c>
      <c r="E3" s="289" t="s">
        <v>136</v>
      </c>
      <c r="F3" s="289" t="s">
        <v>130</v>
      </c>
    </row>
    <row r="4" spans="1:6" s="41" customFormat="1" ht="30" customHeight="1">
      <c r="A4" s="276"/>
      <c r="B4" s="276" t="s">
        <v>129</v>
      </c>
      <c r="C4" s="276"/>
      <c r="D4" s="277">
        <v>163738</v>
      </c>
      <c r="E4" s="277">
        <v>163167</v>
      </c>
      <c r="F4" s="277">
        <v>182959</v>
      </c>
    </row>
    <row r="5" spans="1:6" ht="48" customHeight="1">
      <c r="A5" s="286"/>
      <c r="B5" s="309" t="s">
        <v>145</v>
      </c>
      <c r="C5" s="286"/>
      <c r="D5" s="290"/>
      <c r="E5" s="291"/>
      <c r="F5" s="291"/>
    </row>
    <row r="6" spans="1:11" s="39" customFormat="1" ht="16.5" customHeight="1">
      <c r="A6" s="279">
        <v>4000</v>
      </c>
      <c r="B6" s="280" t="s">
        <v>132</v>
      </c>
      <c r="C6" s="280"/>
      <c r="D6" s="281">
        <v>191966</v>
      </c>
      <c r="E6" s="282">
        <v>174082</v>
      </c>
      <c r="F6" s="282">
        <v>189268</v>
      </c>
      <c r="G6" s="252"/>
      <c r="H6" s="252"/>
      <c r="I6" s="250"/>
      <c r="J6" s="244"/>
      <c r="K6" s="244"/>
    </row>
    <row r="7" spans="1:9" s="39" customFormat="1" ht="15" customHeight="1">
      <c r="A7" s="182">
        <v>4010</v>
      </c>
      <c r="B7" s="283" t="s">
        <v>106</v>
      </c>
      <c r="C7" s="283"/>
      <c r="D7" s="281">
        <v>700</v>
      </c>
      <c r="E7" s="281">
        <v>700</v>
      </c>
      <c r="F7" s="281">
        <v>700</v>
      </c>
      <c r="G7" s="252"/>
      <c r="H7" s="252"/>
      <c r="I7" s="250"/>
    </row>
    <row r="8" spans="1:11" s="39" customFormat="1" ht="15" customHeight="1">
      <c r="A8" s="182">
        <v>4050</v>
      </c>
      <c r="B8" s="284" t="s">
        <v>133</v>
      </c>
      <c r="C8" s="283"/>
      <c r="D8" s="281">
        <v>47103</v>
      </c>
      <c r="E8" s="282">
        <v>45461</v>
      </c>
      <c r="F8" s="282">
        <v>49929</v>
      </c>
      <c r="G8" s="252"/>
      <c r="H8" s="252"/>
      <c r="I8" s="250"/>
      <c r="J8" s="244"/>
      <c r="K8" s="244"/>
    </row>
    <row r="9" spans="1:9" s="39" customFormat="1" ht="15" customHeight="1" thickBot="1">
      <c r="A9" s="182">
        <v>7010</v>
      </c>
      <c r="B9" s="283" t="s">
        <v>134</v>
      </c>
      <c r="C9" s="283"/>
      <c r="D9" s="299">
        <v>150</v>
      </c>
      <c r="E9" s="299">
        <v>150</v>
      </c>
      <c r="F9" s="299">
        <v>150</v>
      </c>
      <c r="G9" s="244"/>
      <c r="I9" s="244"/>
    </row>
    <row r="10" spans="1:9" s="41" customFormat="1" ht="48" customHeight="1" thickTop="1">
      <c r="A10" s="241"/>
      <c r="B10" s="309" t="s">
        <v>144</v>
      </c>
      <c r="C10" s="241"/>
      <c r="D10" s="292">
        <f>SUM(D6:D9)</f>
        <v>239919</v>
      </c>
      <c r="E10" s="292">
        <f>SUM(E6:E9)</f>
        <v>220393</v>
      </c>
      <c r="F10" s="292">
        <f>SUM(F6:F9)</f>
        <v>240047</v>
      </c>
      <c r="I10" s="43"/>
    </row>
    <row r="11" spans="1:6" s="43" customFormat="1" ht="8.25" customHeight="1">
      <c r="A11" s="297"/>
      <c r="B11" s="297"/>
      <c r="C11" s="297"/>
      <c r="D11" s="298"/>
      <c r="E11" s="298"/>
      <c r="F11" s="298"/>
    </row>
    <row r="12" spans="1:9" s="41" customFormat="1" ht="48" customHeight="1">
      <c r="A12" s="295"/>
      <c r="B12" s="295" t="s">
        <v>135</v>
      </c>
      <c r="C12" s="295"/>
      <c r="D12" s="296"/>
      <c r="E12" s="296"/>
      <c r="F12" s="296"/>
      <c r="I12" s="43"/>
    </row>
    <row r="13" spans="1:6" s="30" customFormat="1" ht="15" customHeight="1">
      <c r="A13" s="279">
        <v>1710</v>
      </c>
      <c r="B13" s="280" t="s">
        <v>22</v>
      </c>
      <c r="C13" s="280"/>
      <c r="D13" s="281">
        <v>1500</v>
      </c>
      <c r="E13" s="281">
        <v>0</v>
      </c>
      <c r="F13" s="281">
        <v>0</v>
      </c>
    </row>
    <row r="14" spans="1:6" s="30" customFormat="1" ht="15" customHeight="1">
      <c r="A14" s="182">
        <v>1720</v>
      </c>
      <c r="B14" s="283" t="s">
        <v>23</v>
      </c>
      <c r="C14" s="283"/>
      <c r="D14" s="281">
        <v>25000</v>
      </c>
      <c r="E14" s="281">
        <v>0</v>
      </c>
      <c r="F14" s="281">
        <v>2350</v>
      </c>
    </row>
    <row r="15" spans="1:6" s="30" customFormat="1" ht="15" customHeight="1">
      <c r="A15" s="182">
        <v>1730</v>
      </c>
      <c r="B15" s="283" t="s">
        <v>24</v>
      </c>
      <c r="C15" s="283"/>
      <c r="D15" s="281">
        <v>1000</v>
      </c>
      <c r="E15" s="281">
        <v>0</v>
      </c>
      <c r="F15" s="281">
        <v>0</v>
      </c>
    </row>
    <row r="16" spans="1:6" s="30" customFormat="1" ht="12.75">
      <c r="A16" s="182">
        <v>1740</v>
      </c>
      <c r="B16" s="283" t="s">
        <v>83</v>
      </c>
      <c r="C16" s="283"/>
      <c r="D16" s="281">
        <v>0</v>
      </c>
      <c r="E16" s="281">
        <v>0</v>
      </c>
      <c r="F16" s="281">
        <v>0</v>
      </c>
    </row>
    <row r="17" spans="1:6" s="30" customFormat="1" ht="15" customHeight="1">
      <c r="A17" s="182">
        <v>1760</v>
      </c>
      <c r="B17" s="283" t="s">
        <v>25</v>
      </c>
      <c r="C17" s="283"/>
      <c r="D17" s="281">
        <v>800</v>
      </c>
      <c r="E17" s="281">
        <v>0</v>
      </c>
      <c r="F17" s="281">
        <v>0</v>
      </c>
    </row>
    <row r="18" spans="1:6" s="30" customFormat="1" ht="15" customHeight="1">
      <c r="A18" s="182">
        <v>1770</v>
      </c>
      <c r="B18" s="283" t="s">
        <v>26</v>
      </c>
      <c r="C18" s="278"/>
      <c r="D18" s="281">
        <v>0</v>
      </c>
      <c r="E18" s="281">
        <v>0</v>
      </c>
      <c r="F18" s="281">
        <v>0</v>
      </c>
    </row>
    <row r="19" spans="1:6" s="30" customFormat="1" ht="15" customHeight="1" thickBot="1">
      <c r="A19" s="182">
        <v>1780</v>
      </c>
      <c r="B19" s="283" t="s">
        <v>27</v>
      </c>
      <c r="C19" s="283"/>
      <c r="D19" s="299">
        <v>750</v>
      </c>
      <c r="E19" s="299">
        <v>0</v>
      </c>
      <c r="F19" s="299">
        <v>2500</v>
      </c>
    </row>
    <row r="20" spans="1:6" s="43" customFormat="1" ht="51" customHeight="1" thickTop="1">
      <c r="A20" s="295"/>
      <c r="B20" s="295" t="s">
        <v>137</v>
      </c>
      <c r="C20" s="301"/>
      <c r="D20" s="296">
        <f>SUM(D13:D19)</f>
        <v>29050</v>
      </c>
      <c r="E20" s="296">
        <f>SUM(E13:E19)</f>
        <v>0</v>
      </c>
      <c r="F20" s="296">
        <f>SUM(F13:F19)</f>
        <v>4850</v>
      </c>
    </row>
    <row r="21" spans="1:6" s="43" customFormat="1" ht="8.25" customHeight="1">
      <c r="A21" s="297"/>
      <c r="B21" s="297"/>
      <c r="C21" s="297"/>
      <c r="D21" s="298"/>
      <c r="E21" s="298"/>
      <c r="F21" s="298"/>
    </row>
    <row r="22" spans="1:6" s="41" customFormat="1" ht="54">
      <c r="A22" s="318" t="s">
        <v>147</v>
      </c>
      <c r="B22" s="288" t="s">
        <v>128</v>
      </c>
      <c r="C22" s="288"/>
      <c r="D22" s="289" t="s">
        <v>131</v>
      </c>
      <c r="E22" s="289" t="s">
        <v>136</v>
      </c>
      <c r="F22" s="289" t="s">
        <v>130</v>
      </c>
    </row>
    <row r="23" spans="1:6" s="43" customFormat="1" ht="21.75" customHeight="1">
      <c r="A23" s="302"/>
      <c r="B23" s="302" t="s">
        <v>138</v>
      </c>
      <c r="C23" s="303"/>
      <c r="D23" s="304"/>
      <c r="E23" s="304"/>
      <c r="F23" s="304"/>
    </row>
    <row r="24" spans="1:6" ht="15" customHeight="1">
      <c r="A24" s="182">
        <v>6110</v>
      </c>
      <c r="B24" s="283" t="s">
        <v>55</v>
      </c>
      <c r="C24" s="283"/>
      <c r="D24" s="281">
        <v>3000</v>
      </c>
      <c r="E24" s="281">
        <v>2500</v>
      </c>
      <c r="F24" s="281">
        <v>2500</v>
      </c>
    </row>
    <row r="25" spans="1:6" ht="15" customHeight="1">
      <c r="A25" s="182">
        <v>6130</v>
      </c>
      <c r="B25" s="283" t="s">
        <v>110</v>
      </c>
      <c r="C25" s="283"/>
      <c r="D25" s="281">
        <v>500</v>
      </c>
      <c r="E25" s="281">
        <v>200</v>
      </c>
      <c r="F25" s="281">
        <v>100</v>
      </c>
    </row>
    <row r="26" spans="1:6" ht="15" customHeight="1">
      <c r="A26" s="182">
        <v>6140</v>
      </c>
      <c r="B26" s="283" t="s">
        <v>56</v>
      </c>
      <c r="C26" s="283"/>
      <c r="D26" s="281">
        <v>2300</v>
      </c>
      <c r="E26" s="281">
        <v>2300</v>
      </c>
      <c r="F26" s="281">
        <v>1500</v>
      </c>
    </row>
    <row r="27" spans="1:6" ht="15" customHeight="1">
      <c r="A27" s="182">
        <v>6200</v>
      </c>
      <c r="B27" s="283" t="s">
        <v>33</v>
      </c>
      <c r="C27" s="283"/>
      <c r="D27" s="281">
        <v>3000</v>
      </c>
      <c r="E27" s="281">
        <v>3000</v>
      </c>
      <c r="F27" s="281">
        <v>3000</v>
      </c>
    </row>
    <row r="28" spans="1:6" ht="15" customHeight="1">
      <c r="A28" s="182">
        <v>6210</v>
      </c>
      <c r="B28" s="283" t="s">
        <v>34</v>
      </c>
      <c r="C28" s="283"/>
      <c r="D28" s="281">
        <v>2631</v>
      </c>
      <c r="E28" s="281">
        <v>2631</v>
      </c>
      <c r="F28" s="281">
        <v>3200</v>
      </c>
    </row>
    <row r="29" spans="1:6" ht="15" customHeight="1">
      <c r="A29" s="182">
        <v>6230</v>
      </c>
      <c r="B29" s="283" t="s">
        <v>59</v>
      </c>
      <c r="C29" s="283"/>
      <c r="D29" s="281">
        <v>500</v>
      </c>
      <c r="E29" s="281">
        <v>750</v>
      </c>
      <c r="F29" s="281">
        <v>750</v>
      </c>
    </row>
    <row r="30" spans="1:6" ht="15" customHeight="1">
      <c r="A30" s="182">
        <v>6240</v>
      </c>
      <c r="B30" s="283" t="s">
        <v>111</v>
      </c>
      <c r="C30" s="283"/>
      <c r="D30" s="281">
        <v>1500</v>
      </c>
      <c r="E30" s="281">
        <v>1500</v>
      </c>
      <c r="F30" s="281">
        <v>1000</v>
      </c>
    </row>
    <row r="31" spans="1:6" ht="12.75">
      <c r="A31" s="182">
        <v>6250</v>
      </c>
      <c r="B31" s="283" t="s">
        <v>35</v>
      </c>
      <c r="C31" s="283"/>
      <c r="D31" s="281">
        <v>8440</v>
      </c>
      <c r="E31" s="281">
        <v>8441</v>
      </c>
      <c r="F31" s="281">
        <v>9165</v>
      </c>
    </row>
    <row r="32" spans="1:6" ht="12.75">
      <c r="A32" s="182"/>
      <c r="B32" s="305" t="s">
        <v>112</v>
      </c>
      <c r="C32" s="305"/>
      <c r="D32" s="306">
        <v>5680</v>
      </c>
      <c r="E32" s="306">
        <v>2761</v>
      </c>
      <c r="F32" s="185">
        <v>6179</v>
      </c>
    </row>
    <row r="33" spans="1:6" ht="12.75">
      <c r="A33" s="182"/>
      <c r="B33" s="305" t="s">
        <v>113</v>
      </c>
      <c r="C33" s="305"/>
      <c r="D33" s="306">
        <v>2760</v>
      </c>
      <c r="E33" s="306">
        <v>5680</v>
      </c>
      <c r="F33" s="185">
        <v>2986</v>
      </c>
    </row>
    <row r="34" spans="1:6" ht="15" customHeight="1">
      <c r="A34" s="182">
        <v>6260</v>
      </c>
      <c r="B34" s="283" t="s">
        <v>36</v>
      </c>
      <c r="C34" s="283"/>
      <c r="D34" s="281">
        <v>50</v>
      </c>
      <c r="E34" s="281">
        <v>50</v>
      </c>
      <c r="F34" s="281">
        <v>50</v>
      </c>
    </row>
    <row r="35" spans="1:6" ht="15" customHeight="1">
      <c r="A35" s="182">
        <v>6280</v>
      </c>
      <c r="B35" s="283" t="s">
        <v>37</v>
      </c>
      <c r="C35" s="283"/>
      <c r="D35" s="281">
        <v>500</v>
      </c>
      <c r="E35" s="281">
        <v>1000</v>
      </c>
      <c r="F35" s="281">
        <v>500</v>
      </c>
    </row>
    <row r="36" spans="1:8" ht="15" customHeight="1">
      <c r="A36" s="182">
        <v>6290</v>
      </c>
      <c r="B36" s="283" t="s">
        <v>38</v>
      </c>
      <c r="C36" s="283"/>
      <c r="D36" s="281">
        <v>200</v>
      </c>
      <c r="E36" s="281">
        <v>200</v>
      </c>
      <c r="F36" s="281">
        <v>200</v>
      </c>
      <c r="H36" s="39"/>
    </row>
    <row r="37" spans="1:6" ht="15" customHeight="1">
      <c r="A37" s="182">
        <v>6330</v>
      </c>
      <c r="B37" s="283" t="s">
        <v>42</v>
      </c>
      <c r="C37" s="283"/>
      <c r="D37" s="281">
        <v>3700</v>
      </c>
      <c r="E37" s="281">
        <v>4100</v>
      </c>
      <c r="F37" s="281">
        <v>4100</v>
      </c>
    </row>
    <row r="38" spans="1:6" ht="15" customHeight="1">
      <c r="A38" s="182">
        <v>6335</v>
      </c>
      <c r="B38" s="283" t="s">
        <v>114</v>
      </c>
      <c r="C38" s="283"/>
      <c r="D38" s="281">
        <v>200</v>
      </c>
      <c r="E38" s="281">
        <v>250</v>
      </c>
      <c r="F38" s="281">
        <v>0</v>
      </c>
    </row>
    <row r="39" spans="1:6" ht="15" customHeight="1">
      <c r="A39" s="182">
        <v>6340</v>
      </c>
      <c r="B39" s="283" t="s">
        <v>43</v>
      </c>
      <c r="C39" s="283"/>
      <c r="D39" s="281">
        <v>1000</v>
      </c>
      <c r="E39" s="281">
        <v>1000</v>
      </c>
      <c r="F39" s="281">
        <v>1400</v>
      </c>
    </row>
    <row r="40" spans="1:6" ht="15" customHeight="1">
      <c r="A40" s="182">
        <v>6350</v>
      </c>
      <c r="B40" s="283" t="s">
        <v>44</v>
      </c>
      <c r="C40" s="283"/>
      <c r="D40" s="281">
        <v>102965</v>
      </c>
      <c r="E40" s="281">
        <v>99548</v>
      </c>
      <c r="F40" s="281">
        <v>106696</v>
      </c>
    </row>
    <row r="41" spans="1:6" s="110" customFormat="1" ht="12.75" customHeight="1">
      <c r="A41" s="285"/>
      <c r="B41" s="312" t="s">
        <v>146</v>
      </c>
      <c r="C41" s="185"/>
      <c r="D41" s="185"/>
      <c r="E41" s="185"/>
      <c r="F41" s="185">
        <v>8164</v>
      </c>
    </row>
    <row r="42" spans="1:6" ht="15" customHeight="1">
      <c r="A42" s="182">
        <v>6360</v>
      </c>
      <c r="B42" s="283" t="s">
        <v>45</v>
      </c>
      <c r="C42" s="283"/>
      <c r="D42" s="281">
        <v>800</v>
      </c>
      <c r="E42" s="281">
        <v>800</v>
      </c>
      <c r="F42" s="281">
        <v>1500</v>
      </c>
    </row>
    <row r="43" spans="1:6" ht="15" customHeight="1">
      <c r="A43" s="182">
        <v>6380</v>
      </c>
      <c r="B43" s="283" t="s">
        <v>115</v>
      </c>
      <c r="C43" s="283"/>
      <c r="D43" s="281">
        <v>0</v>
      </c>
      <c r="E43" s="281">
        <v>0</v>
      </c>
      <c r="F43" s="281">
        <v>0</v>
      </c>
    </row>
    <row r="44" spans="1:6" ht="15" customHeight="1">
      <c r="A44" s="182">
        <v>6393</v>
      </c>
      <c r="B44" s="283" t="s">
        <v>48</v>
      </c>
      <c r="C44" s="283"/>
      <c r="D44" s="281">
        <v>1600</v>
      </c>
      <c r="E44" s="281">
        <v>1600</v>
      </c>
      <c r="F44" s="281">
        <v>1700</v>
      </c>
    </row>
    <row r="45" spans="1:8" ht="15" customHeight="1">
      <c r="A45" s="182">
        <v>6396</v>
      </c>
      <c r="B45" s="283" t="s">
        <v>49</v>
      </c>
      <c r="C45" s="283"/>
      <c r="D45" s="281">
        <v>5000</v>
      </c>
      <c r="E45" s="281">
        <v>2500</v>
      </c>
      <c r="F45" s="281">
        <v>2500</v>
      </c>
      <c r="G45" s="30"/>
      <c r="H45" s="30"/>
    </row>
    <row r="46" spans="1:8" ht="15" customHeight="1">
      <c r="A46" s="182">
        <v>6450</v>
      </c>
      <c r="B46" s="283" t="s">
        <v>93</v>
      </c>
      <c r="C46" s="283"/>
      <c r="D46" s="281">
        <v>5800</v>
      </c>
      <c r="E46" s="281">
        <v>3000</v>
      </c>
      <c r="F46" s="281">
        <v>2000</v>
      </c>
      <c r="G46" s="30"/>
      <c r="H46" s="30"/>
    </row>
    <row r="47" spans="1:6" ht="15" customHeight="1">
      <c r="A47" s="182">
        <v>6570</v>
      </c>
      <c r="B47" s="283" t="s">
        <v>62</v>
      </c>
      <c r="C47" s="283"/>
      <c r="D47" s="281">
        <v>6000</v>
      </c>
      <c r="E47" s="281">
        <v>3500</v>
      </c>
      <c r="F47" s="281">
        <v>2500</v>
      </c>
    </row>
    <row r="48" spans="1:6" ht="15" customHeight="1">
      <c r="A48" s="182">
        <v>6590</v>
      </c>
      <c r="B48" s="283" t="s">
        <v>63</v>
      </c>
      <c r="C48" s="283"/>
      <c r="D48" s="281">
        <v>8000</v>
      </c>
      <c r="E48" s="281">
        <v>8000</v>
      </c>
      <c r="F48" s="281">
        <v>9000</v>
      </c>
    </row>
    <row r="49" spans="1:6" s="110" customFormat="1" ht="10.5">
      <c r="A49" s="285"/>
      <c r="B49" s="185"/>
      <c r="C49" s="185"/>
      <c r="D49" s="185">
        <v>7160</v>
      </c>
      <c r="E49" s="185">
        <v>7160</v>
      </c>
      <c r="F49" s="185">
        <v>8580</v>
      </c>
    </row>
    <row r="50" spans="1:6" s="110" customFormat="1" ht="10.5">
      <c r="A50" s="285"/>
      <c r="B50" s="185"/>
      <c r="C50" s="185"/>
      <c r="D50" s="185">
        <v>840</v>
      </c>
      <c r="E50" s="185">
        <v>840</v>
      </c>
      <c r="F50" s="185">
        <v>420</v>
      </c>
    </row>
    <row r="51" spans="1:6" ht="15" customHeight="1">
      <c r="A51" s="182">
        <v>6610</v>
      </c>
      <c r="B51" s="283" t="s">
        <v>64</v>
      </c>
      <c r="C51" s="283"/>
      <c r="D51" s="281">
        <v>43766</v>
      </c>
      <c r="E51" s="281">
        <v>43766</v>
      </c>
      <c r="F51" s="282">
        <v>43766</v>
      </c>
    </row>
    <row r="52" spans="1:6" ht="15" customHeight="1">
      <c r="A52" s="182">
        <v>6660</v>
      </c>
      <c r="B52" s="283" t="s">
        <v>51</v>
      </c>
      <c r="C52" s="283"/>
      <c r="D52" s="281">
        <v>500</v>
      </c>
      <c r="E52" s="281">
        <v>500</v>
      </c>
      <c r="F52" s="281">
        <v>500</v>
      </c>
    </row>
    <row r="53" spans="1:6" ht="15" customHeight="1">
      <c r="A53" s="182">
        <v>8010</v>
      </c>
      <c r="B53" s="283" t="s">
        <v>118</v>
      </c>
      <c r="C53" s="283"/>
      <c r="D53" s="281">
        <v>500</v>
      </c>
      <c r="E53" s="281">
        <v>500</v>
      </c>
      <c r="F53" s="281">
        <v>500</v>
      </c>
    </row>
    <row r="54" spans="1:6" ht="15" customHeight="1" thickBot="1">
      <c r="A54" s="182">
        <v>8030</v>
      </c>
      <c r="B54" s="283" t="s">
        <v>119</v>
      </c>
      <c r="C54" s="283"/>
      <c r="D54" s="299">
        <v>6885</v>
      </c>
      <c r="E54" s="299">
        <v>6885</v>
      </c>
      <c r="F54" s="299">
        <v>6885</v>
      </c>
    </row>
    <row r="55" spans="1:6" s="41" customFormat="1" ht="24.75" customHeight="1" thickTop="1">
      <c r="A55" s="302"/>
      <c r="B55" s="302" t="s">
        <v>139</v>
      </c>
      <c r="C55" s="303"/>
      <c r="D55" s="304">
        <f>D24+D25+D26+D27+D28+D29+D30+D31+D34+D35+D36+D37+D38+D39+D40+D42+D43+D44+D45+D46+D47+D48+D51+D52+D53+D54</f>
        <v>209337</v>
      </c>
      <c r="E55" s="304">
        <f>E24+E25+E26+E27+E28+E29+E30+E31+E34+E35+E36+E37+E38+E39+E40+E42+E43+E44+E45+E46+E47+E48+E51+E52+E53+E54</f>
        <v>198521</v>
      </c>
      <c r="F55" s="304">
        <v>210176</v>
      </c>
    </row>
    <row r="56" spans="1:6" s="41" customFormat="1" ht="54">
      <c r="A56" s="318" t="s">
        <v>147</v>
      </c>
      <c r="B56" s="288" t="s">
        <v>128</v>
      </c>
      <c r="C56" s="288"/>
      <c r="D56" s="289" t="s">
        <v>131</v>
      </c>
      <c r="E56" s="289" t="s">
        <v>136</v>
      </c>
      <c r="F56" s="289" t="s">
        <v>130</v>
      </c>
    </row>
    <row r="57" spans="1:6" s="43" customFormat="1" ht="18" customHeight="1">
      <c r="A57" s="293"/>
      <c r="B57" s="293"/>
      <c r="C57" s="300"/>
      <c r="D57" s="294"/>
      <c r="E57" s="294"/>
      <c r="F57" s="294"/>
    </row>
    <row r="58" spans="1:6" s="1" customFormat="1" ht="18" customHeight="1">
      <c r="A58" s="286"/>
      <c r="B58" s="286" t="s">
        <v>140</v>
      </c>
      <c r="C58" s="286"/>
      <c r="D58" s="287">
        <f>SUM(D10)</f>
        <v>239919</v>
      </c>
      <c r="E58" s="287">
        <f>SUM(E10)</f>
        <v>220393</v>
      </c>
      <c r="F58" s="287">
        <f>SUM(F10)</f>
        <v>240047</v>
      </c>
    </row>
    <row r="59" spans="1:6" s="1" customFormat="1" ht="18" customHeight="1">
      <c r="A59" s="310"/>
      <c r="B59" s="310" t="s">
        <v>101</v>
      </c>
      <c r="C59" s="310"/>
      <c r="D59" s="311">
        <f>SUM(-D20)</f>
        <v>-29050</v>
      </c>
      <c r="E59" s="311">
        <f>SUM(-E20)</f>
        <v>0</v>
      </c>
      <c r="F59" s="311">
        <f>SUM(-F20)</f>
        <v>-4850</v>
      </c>
    </row>
    <row r="60" spans="1:6" s="2" customFormat="1" ht="18" customHeight="1">
      <c r="A60" s="307"/>
      <c r="B60" s="307" t="s">
        <v>102</v>
      </c>
      <c r="C60" s="307"/>
      <c r="D60" s="308">
        <f>SUM(-D55)</f>
        <v>-209337</v>
      </c>
      <c r="E60" s="308">
        <f>SUM(-E55)</f>
        <v>-198521</v>
      </c>
      <c r="F60" s="308">
        <f>SUM(-F55)</f>
        <v>-210176</v>
      </c>
    </row>
    <row r="61" spans="1:6" s="1" customFormat="1" ht="18" customHeight="1">
      <c r="A61" s="313"/>
      <c r="B61" s="313" t="s">
        <v>141</v>
      </c>
      <c r="C61" s="313"/>
      <c r="D61" s="314">
        <v>-2103</v>
      </c>
      <c r="E61" s="314">
        <v>-2080</v>
      </c>
      <c r="F61" s="314">
        <v>-2400</v>
      </c>
    </row>
    <row r="62" spans="1:6" s="1" customFormat="1" ht="18" customHeight="1">
      <c r="A62" s="313"/>
      <c r="B62" s="313" t="s">
        <v>142</v>
      </c>
      <c r="C62" s="313"/>
      <c r="D62" s="314">
        <f>SUM(D58:D61)</f>
        <v>-571</v>
      </c>
      <c r="E62" s="314">
        <f>SUM(E58:E61)</f>
        <v>19792</v>
      </c>
      <c r="F62" s="314">
        <f>SUM(F58:F61)</f>
        <v>22621</v>
      </c>
    </row>
    <row r="63" spans="1:6" s="41" customFormat="1" ht="18" customHeight="1">
      <c r="A63" s="315"/>
      <c r="B63" s="313" t="s">
        <v>143</v>
      </c>
      <c r="C63" s="315"/>
      <c r="D63" s="316">
        <f>SUM(D4,D62)</f>
        <v>163167</v>
      </c>
      <c r="E63" s="316">
        <f>SUM(E4,E62)</f>
        <v>182959</v>
      </c>
      <c r="F63" s="316">
        <f>SUM(F4,F62)</f>
        <v>205580</v>
      </c>
    </row>
    <row r="64" ht="16.5" customHeight="1"/>
    <row r="65" ht="17.25">
      <c r="B65" s="317"/>
    </row>
    <row r="67" ht="17.25">
      <c r="B67" s="317"/>
    </row>
  </sheetData>
  <sheetProtection/>
  <printOptions horizontalCentered="1"/>
  <pageMargins left="0.25" right="0.25" top="0.5" bottom="0.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25">
      <selection activeCell="D16" sqref="D16"/>
    </sheetView>
  </sheetViews>
  <sheetFormatPr defaultColWidth="9.140625" defaultRowHeight="12.75"/>
  <cols>
    <col min="1" max="1" width="14.57421875" style="6" bestFit="1" customWidth="1"/>
    <col min="2" max="2" width="42.140625" style="13" customWidth="1"/>
    <col min="3" max="3" width="7.8515625" style="13" customWidth="1"/>
    <col min="4" max="4" width="16.140625" style="9" customWidth="1"/>
    <col min="5" max="5" width="18.57421875" style="9" customWidth="1"/>
    <col min="6" max="6" width="20.140625" style="9" customWidth="1"/>
    <col min="7" max="16384" width="9.140625" style="21" customWidth="1"/>
  </cols>
  <sheetData>
    <row r="1" spans="1:6" s="142" customFormat="1" ht="45" customHeight="1">
      <c r="A1" s="274"/>
      <c r="B1" s="273" t="s">
        <v>148</v>
      </c>
      <c r="C1" s="274"/>
      <c r="D1" s="275"/>
      <c r="E1" s="275"/>
      <c r="F1" s="275"/>
    </row>
    <row r="2" spans="1:6" s="41" customFormat="1" ht="48" customHeight="1">
      <c r="A2" s="318" t="s">
        <v>147</v>
      </c>
      <c r="B2" s="288" t="s">
        <v>128</v>
      </c>
      <c r="C2" s="288"/>
      <c r="D2" s="289" t="s">
        <v>136</v>
      </c>
      <c r="E2" s="289" t="s">
        <v>130</v>
      </c>
      <c r="F2" s="319" t="s">
        <v>164</v>
      </c>
    </row>
    <row r="3" spans="1:6" s="41" customFormat="1" ht="30" customHeight="1">
      <c r="A3" s="276"/>
      <c r="B3" s="276" t="s">
        <v>129</v>
      </c>
      <c r="C3" s="276"/>
      <c r="D3" s="277">
        <v>163167</v>
      </c>
      <c r="E3" s="277">
        <v>182959</v>
      </c>
      <c r="F3" s="277">
        <v>211064</v>
      </c>
    </row>
    <row r="4" spans="1:6" ht="48" customHeight="1">
      <c r="A4" s="286"/>
      <c r="B4" s="309" t="s">
        <v>149</v>
      </c>
      <c r="C4" s="286"/>
      <c r="D4" s="291"/>
      <c r="E4" s="291"/>
      <c r="F4" s="291"/>
    </row>
    <row r="5" spans="1:10" s="39" customFormat="1" ht="16.5" customHeight="1">
      <c r="A5" s="279">
        <v>4000</v>
      </c>
      <c r="B5" s="280" t="s">
        <v>132</v>
      </c>
      <c r="C5" s="280"/>
      <c r="D5" s="282">
        <v>174082</v>
      </c>
      <c r="E5" s="282">
        <v>189268</v>
      </c>
      <c r="F5" s="282">
        <v>226105</v>
      </c>
      <c r="G5" s="252"/>
      <c r="H5" s="250"/>
      <c r="I5" s="244"/>
      <c r="J5" s="244"/>
    </row>
    <row r="6" spans="1:8" s="39" customFormat="1" ht="15" customHeight="1">
      <c r="A6" s="182">
        <v>4010</v>
      </c>
      <c r="B6" s="283" t="s">
        <v>106</v>
      </c>
      <c r="C6" s="283"/>
      <c r="D6" s="281">
        <v>700</v>
      </c>
      <c r="E6" s="281">
        <v>700</v>
      </c>
      <c r="F6" s="281">
        <v>700</v>
      </c>
      <c r="G6" s="252"/>
      <c r="H6" s="250"/>
    </row>
    <row r="7" spans="1:10" s="39" customFormat="1" ht="15" customHeight="1">
      <c r="A7" s="182">
        <v>4050</v>
      </c>
      <c r="B7" s="284" t="s">
        <v>133</v>
      </c>
      <c r="C7" s="283"/>
      <c r="D7" s="282">
        <v>45461</v>
      </c>
      <c r="E7" s="282">
        <v>49929</v>
      </c>
      <c r="F7" s="282">
        <v>54458</v>
      </c>
      <c r="G7" s="252"/>
      <c r="H7" s="250"/>
      <c r="I7" s="244"/>
      <c r="J7" s="244"/>
    </row>
    <row r="8" spans="1:8" s="39" customFormat="1" ht="15" customHeight="1">
      <c r="A8" s="182">
        <v>7010</v>
      </c>
      <c r="B8" s="283" t="s">
        <v>134</v>
      </c>
      <c r="C8" s="283"/>
      <c r="D8" s="281">
        <v>150</v>
      </c>
      <c r="E8" s="281">
        <v>150</v>
      </c>
      <c r="F8" s="281">
        <v>150</v>
      </c>
      <c r="H8" s="244"/>
    </row>
    <row r="9" spans="1:8" s="41" customFormat="1" ht="48" customHeight="1">
      <c r="A9" s="241"/>
      <c r="B9" s="309" t="s">
        <v>144</v>
      </c>
      <c r="C9" s="241"/>
      <c r="D9" s="292">
        <f>SUM(D5:D8)</f>
        <v>220393</v>
      </c>
      <c r="E9" s="292">
        <f>SUM(E5:E8)</f>
        <v>240047</v>
      </c>
      <c r="F9" s="321">
        <f>SUM(F5:F8)</f>
        <v>281413</v>
      </c>
      <c r="G9" s="320"/>
      <c r="H9" s="43"/>
    </row>
    <row r="10" spans="1:6" s="43" customFormat="1" ht="8.25" customHeight="1">
      <c r="A10" s="297"/>
      <c r="B10" s="297"/>
      <c r="C10" s="297"/>
      <c r="D10" s="298"/>
      <c r="E10" s="298"/>
      <c r="F10" s="298"/>
    </row>
    <row r="11" spans="1:8" s="41" customFormat="1" ht="48" customHeight="1">
      <c r="A11" s="295"/>
      <c r="B11" s="295" t="s">
        <v>135</v>
      </c>
      <c r="C11" s="295"/>
      <c r="D11" s="296"/>
      <c r="E11" s="296"/>
      <c r="F11" s="296"/>
      <c r="H11" s="43"/>
    </row>
    <row r="12" spans="1:6" s="30" customFormat="1" ht="15" customHeight="1">
      <c r="A12" s="279">
        <v>1710</v>
      </c>
      <c r="B12" s="280" t="s">
        <v>22</v>
      </c>
      <c r="C12" s="280"/>
      <c r="D12" s="281">
        <v>0</v>
      </c>
      <c r="E12" s="281">
        <v>0</v>
      </c>
      <c r="F12" s="281">
        <v>0</v>
      </c>
    </row>
    <row r="13" spans="1:6" s="30" customFormat="1" ht="15" customHeight="1">
      <c r="A13" s="182">
        <v>1720</v>
      </c>
      <c r="B13" s="283" t="s">
        <v>152</v>
      </c>
      <c r="C13" s="283"/>
      <c r="D13" s="281">
        <v>0</v>
      </c>
      <c r="E13" s="281">
        <v>2350</v>
      </c>
      <c r="F13" s="324">
        <v>3000</v>
      </c>
    </row>
    <row r="14" spans="1:6" s="30" customFormat="1" ht="15" customHeight="1">
      <c r="A14" s="182"/>
      <c r="B14" s="322" t="s">
        <v>155</v>
      </c>
      <c r="C14" s="327"/>
      <c r="D14" s="328"/>
      <c r="E14" s="328"/>
      <c r="F14" s="329">
        <v>2000</v>
      </c>
    </row>
    <row r="15" spans="1:6" s="30" customFormat="1" ht="15" customHeight="1">
      <c r="A15" s="182"/>
      <c r="B15" s="322" t="s">
        <v>154</v>
      </c>
      <c r="C15" s="327"/>
      <c r="D15" s="328"/>
      <c r="E15" s="328"/>
      <c r="F15" s="329">
        <v>100</v>
      </c>
    </row>
    <row r="16" spans="1:6" s="30" customFormat="1" ht="15" customHeight="1">
      <c r="A16" s="182"/>
      <c r="B16" s="323" t="s">
        <v>153</v>
      </c>
      <c r="C16" s="327"/>
      <c r="D16" s="328"/>
      <c r="E16" s="328"/>
      <c r="F16" s="329">
        <v>900</v>
      </c>
    </row>
    <row r="17" spans="1:6" s="30" customFormat="1" ht="15" customHeight="1">
      <c r="A17" s="182">
        <v>1730</v>
      </c>
      <c r="B17" s="283" t="s">
        <v>24</v>
      </c>
      <c r="C17" s="283"/>
      <c r="D17" s="281">
        <v>0</v>
      </c>
      <c r="E17" s="281">
        <v>0</v>
      </c>
      <c r="F17" s="324">
        <v>500</v>
      </c>
    </row>
    <row r="18" spans="1:6" s="30" customFormat="1" ht="15" customHeight="1">
      <c r="A18" s="182"/>
      <c r="B18" s="322" t="s">
        <v>156</v>
      </c>
      <c r="C18" s="327"/>
      <c r="D18" s="328"/>
      <c r="E18" s="328"/>
      <c r="F18" s="329">
        <v>500</v>
      </c>
    </row>
    <row r="19" spans="1:6" s="30" customFormat="1" ht="12.75">
      <c r="A19" s="182">
        <v>1740</v>
      </c>
      <c r="B19" s="283" t="s">
        <v>83</v>
      </c>
      <c r="C19" s="283"/>
      <c r="D19" s="281">
        <v>0</v>
      </c>
      <c r="E19" s="281">
        <v>0</v>
      </c>
      <c r="F19" s="281">
        <v>0</v>
      </c>
    </row>
    <row r="20" spans="1:6" s="30" customFormat="1" ht="15" customHeight="1">
      <c r="A20" s="182">
        <v>1760</v>
      </c>
      <c r="B20" s="283" t="s">
        <v>25</v>
      </c>
      <c r="C20" s="283"/>
      <c r="D20" s="281">
        <v>0</v>
      </c>
      <c r="E20" s="281">
        <v>0</v>
      </c>
      <c r="F20" s="281">
        <v>0</v>
      </c>
    </row>
    <row r="21" spans="1:6" s="30" customFormat="1" ht="15" customHeight="1">
      <c r="A21" s="182">
        <v>1770</v>
      </c>
      <c r="B21" s="283" t="s">
        <v>26</v>
      </c>
      <c r="C21" s="278"/>
      <c r="D21" s="281">
        <v>0</v>
      </c>
      <c r="E21" s="281">
        <v>0</v>
      </c>
      <c r="F21" s="281">
        <v>0</v>
      </c>
    </row>
    <row r="22" spans="1:6" s="30" customFormat="1" ht="15" customHeight="1">
      <c r="A22" s="182">
        <v>1780</v>
      </c>
      <c r="B22" s="283" t="s">
        <v>27</v>
      </c>
      <c r="C22" s="283"/>
      <c r="D22" s="281">
        <v>0</v>
      </c>
      <c r="E22" s="281">
        <v>2500</v>
      </c>
      <c r="F22" s="324">
        <v>30400</v>
      </c>
    </row>
    <row r="23" spans="1:6" s="30" customFormat="1" ht="15" customHeight="1">
      <c r="A23" s="182"/>
      <c r="B23" s="322" t="s">
        <v>157</v>
      </c>
      <c r="C23" s="330"/>
      <c r="D23" s="331"/>
      <c r="E23" s="331"/>
      <c r="F23" s="329">
        <v>28000</v>
      </c>
    </row>
    <row r="24" spans="1:6" s="30" customFormat="1" ht="15" customHeight="1" thickBot="1">
      <c r="A24" s="182"/>
      <c r="B24" s="322" t="s">
        <v>158</v>
      </c>
      <c r="C24" s="322"/>
      <c r="D24" s="332"/>
      <c r="E24" s="332"/>
      <c r="F24" s="333">
        <v>2400</v>
      </c>
    </row>
    <row r="25" spans="1:6" s="43" customFormat="1" ht="51" customHeight="1" thickTop="1">
      <c r="A25" s="295"/>
      <c r="B25" s="295" t="s">
        <v>137</v>
      </c>
      <c r="C25" s="301"/>
      <c r="D25" s="296">
        <f>SUM(D12:D24)</f>
        <v>0</v>
      </c>
      <c r="E25" s="296">
        <f>SUM(E12:E24)</f>
        <v>4850</v>
      </c>
      <c r="F25" s="296">
        <f>SUM(F13,F17,F22)</f>
        <v>33900</v>
      </c>
    </row>
    <row r="26" spans="1:6" s="43" customFormat="1" ht="8.25" customHeight="1">
      <c r="A26" s="297"/>
      <c r="B26" s="297"/>
      <c r="C26" s="297"/>
      <c r="D26" s="298"/>
      <c r="E26" s="298"/>
      <c r="F26" s="298"/>
    </row>
    <row r="27" spans="1:6" s="41" customFormat="1" ht="54">
      <c r="A27" s="318" t="s">
        <v>147</v>
      </c>
      <c r="B27" s="288" t="s">
        <v>128</v>
      </c>
      <c r="C27" s="288"/>
      <c r="D27" s="289" t="s">
        <v>136</v>
      </c>
      <c r="E27" s="289" t="s">
        <v>130</v>
      </c>
      <c r="F27" s="319" t="s">
        <v>164</v>
      </c>
    </row>
    <row r="28" spans="1:6" s="43" customFormat="1" ht="21.75" customHeight="1">
      <c r="A28" s="302"/>
      <c r="B28" s="302" t="s">
        <v>138</v>
      </c>
      <c r="C28" s="303"/>
      <c r="D28" s="304"/>
      <c r="E28" s="304"/>
      <c r="F28" s="304"/>
    </row>
    <row r="29" spans="1:6" ht="15" customHeight="1">
      <c r="A29" s="182">
        <v>6110</v>
      </c>
      <c r="B29" s="283" t="s">
        <v>55</v>
      </c>
      <c r="C29" s="283"/>
      <c r="D29" s="281">
        <v>2500</v>
      </c>
      <c r="E29" s="281">
        <v>2500</v>
      </c>
      <c r="F29" s="324">
        <v>3500</v>
      </c>
    </row>
    <row r="30" spans="1:6" ht="15" customHeight="1">
      <c r="A30" s="182"/>
      <c r="B30" s="322" t="s">
        <v>159</v>
      </c>
      <c r="C30" s="325"/>
      <c r="D30" s="326"/>
      <c r="E30" s="326"/>
      <c r="F30" s="329">
        <v>500</v>
      </c>
    </row>
    <row r="31" spans="1:6" ht="15" customHeight="1">
      <c r="A31" s="182">
        <v>6130</v>
      </c>
      <c r="B31" s="283" t="s">
        <v>110</v>
      </c>
      <c r="C31" s="283"/>
      <c r="D31" s="281">
        <v>200</v>
      </c>
      <c r="E31" s="281">
        <v>100</v>
      </c>
      <c r="F31" s="324">
        <v>200</v>
      </c>
    </row>
    <row r="32" spans="1:6" ht="15" customHeight="1">
      <c r="A32" s="182">
        <v>6140</v>
      </c>
      <c r="B32" s="283" t="s">
        <v>56</v>
      </c>
      <c r="C32" s="283"/>
      <c r="D32" s="281">
        <v>2300</v>
      </c>
      <c r="E32" s="281">
        <v>1500</v>
      </c>
      <c r="F32" s="324">
        <v>2035</v>
      </c>
    </row>
    <row r="33" spans="1:6" ht="15" customHeight="1">
      <c r="A33" s="182"/>
      <c r="B33" s="322" t="s">
        <v>150</v>
      </c>
      <c r="C33" s="305"/>
      <c r="D33" s="306"/>
      <c r="E33" s="185"/>
      <c r="F33" s="306">
        <v>1402</v>
      </c>
    </row>
    <row r="34" spans="1:6" ht="15" customHeight="1">
      <c r="A34" s="182"/>
      <c r="B34" s="322" t="s">
        <v>151</v>
      </c>
      <c r="C34" s="305"/>
      <c r="D34" s="306"/>
      <c r="E34" s="185"/>
      <c r="F34" s="306">
        <v>630</v>
      </c>
    </row>
    <row r="35" spans="1:6" ht="15" customHeight="1">
      <c r="A35" s="182">
        <v>6200</v>
      </c>
      <c r="B35" s="283" t="s">
        <v>33</v>
      </c>
      <c r="C35" s="283"/>
      <c r="D35" s="281">
        <v>3000</v>
      </c>
      <c r="E35" s="281">
        <v>3000</v>
      </c>
      <c r="F35" s="324">
        <v>6000</v>
      </c>
    </row>
    <row r="36" spans="1:6" ht="15" customHeight="1">
      <c r="A36" s="182">
        <v>6210</v>
      </c>
      <c r="B36" s="283" t="s">
        <v>34</v>
      </c>
      <c r="C36" s="283"/>
      <c r="D36" s="281">
        <v>2631</v>
      </c>
      <c r="E36" s="281">
        <v>3200</v>
      </c>
      <c r="F36" s="324">
        <v>3315</v>
      </c>
    </row>
    <row r="37" spans="1:6" ht="15" customHeight="1">
      <c r="A37" s="182">
        <v>6230</v>
      </c>
      <c r="B37" s="283" t="s">
        <v>161</v>
      </c>
      <c r="C37" s="283"/>
      <c r="D37" s="281">
        <v>750</v>
      </c>
      <c r="E37" s="281">
        <v>750</v>
      </c>
      <c r="F37" s="324">
        <v>300</v>
      </c>
    </row>
    <row r="38" spans="1:6" ht="15" customHeight="1">
      <c r="A38" s="182"/>
      <c r="B38" s="322" t="s">
        <v>160</v>
      </c>
      <c r="C38" s="305"/>
      <c r="D38" s="306"/>
      <c r="E38" s="306"/>
      <c r="F38" s="306">
        <v>300</v>
      </c>
    </row>
    <row r="39" spans="1:6" ht="15" customHeight="1">
      <c r="A39" s="182">
        <v>6240</v>
      </c>
      <c r="B39" s="283" t="s">
        <v>111</v>
      </c>
      <c r="C39" s="283"/>
      <c r="D39" s="281">
        <v>1500</v>
      </c>
      <c r="E39" s="281">
        <v>1000</v>
      </c>
      <c r="F39" s="324">
        <v>1000</v>
      </c>
    </row>
    <row r="40" spans="1:6" ht="12.75">
      <c r="A40" s="182">
        <v>6250</v>
      </c>
      <c r="B40" s="283" t="s">
        <v>35</v>
      </c>
      <c r="C40" s="283"/>
      <c r="D40" s="281">
        <v>8441</v>
      </c>
      <c r="E40" s="281">
        <v>9165</v>
      </c>
      <c r="F40" s="324">
        <v>9440</v>
      </c>
    </row>
    <row r="41" spans="1:6" ht="12.75">
      <c r="A41" s="182"/>
      <c r="B41" s="322" t="s">
        <v>112</v>
      </c>
      <c r="C41" s="305"/>
      <c r="D41" s="306">
        <v>2761</v>
      </c>
      <c r="E41" s="185">
        <v>6179</v>
      </c>
      <c r="F41" s="185">
        <v>6365</v>
      </c>
    </row>
    <row r="42" spans="1:6" ht="12.75">
      <c r="A42" s="182"/>
      <c r="B42" s="322" t="s">
        <v>113</v>
      </c>
      <c r="C42" s="305"/>
      <c r="D42" s="306">
        <v>5680</v>
      </c>
      <c r="E42" s="185">
        <v>2986</v>
      </c>
      <c r="F42" s="185">
        <v>3075</v>
      </c>
    </row>
    <row r="43" spans="1:6" ht="15" customHeight="1">
      <c r="A43" s="182">
        <v>6260</v>
      </c>
      <c r="B43" s="283" t="s">
        <v>36</v>
      </c>
      <c r="C43" s="283"/>
      <c r="D43" s="281">
        <v>50</v>
      </c>
      <c r="E43" s="281">
        <v>50</v>
      </c>
      <c r="F43" s="324">
        <v>50</v>
      </c>
    </row>
    <row r="44" spans="1:6" ht="15" customHeight="1">
      <c r="A44" s="182">
        <v>6280</v>
      </c>
      <c r="B44" s="283" t="s">
        <v>37</v>
      </c>
      <c r="C44" s="283"/>
      <c r="D44" s="281">
        <v>1000</v>
      </c>
      <c r="E44" s="281">
        <v>500</v>
      </c>
      <c r="F44" s="324">
        <v>1000</v>
      </c>
    </row>
    <row r="45" spans="1:7" ht="15" customHeight="1">
      <c r="A45" s="182">
        <v>6290</v>
      </c>
      <c r="B45" s="283" t="s">
        <v>38</v>
      </c>
      <c r="C45" s="283"/>
      <c r="D45" s="281">
        <v>200</v>
      </c>
      <c r="E45" s="281">
        <v>200</v>
      </c>
      <c r="F45" s="324">
        <v>200</v>
      </c>
      <c r="G45" s="39"/>
    </row>
    <row r="46" spans="1:6" ht="15" customHeight="1">
      <c r="A46" s="182">
        <v>6330</v>
      </c>
      <c r="B46" s="283" t="s">
        <v>42</v>
      </c>
      <c r="C46" s="283"/>
      <c r="D46" s="281">
        <v>4100</v>
      </c>
      <c r="E46" s="281">
        <v>4100</v>
      </c>
      <c r="F46" s="324">
        <v>4220</v>
      </c>
    </row>
    <row r="47" spans="1:6" ht="15" customHeight="1">
      <c r="A47" s="182">
        <v>6340</v>
      </c>
      <c r="B47" s="283" t="s">
        <v>43</v>
      </c>
      <c r="C47" s="283"/>
      <c r="D47" s="281">
        <v>1000</v>
      </c>
      <c r="E47" s="281">
        <v>1400</v>
      </c>
      <c r="F47" s="324">
        <v>1400</v>
      </c>
    </row>
    <row r="48" spans="1:6" ht="15" customHeight="1">
      <c r="A48" s="182">
        <v>6350</v>
      </c>
      <c r="B48" s="283" t="s">
        <v>44</v>
      </c>
      <c r="C48" s="283"/>
      <c r="D48" s="281">
        <v>99548</v>
      </c>
      <c r="E48" s="281">
        <v>106696</v>
      </c>
      <c r="F48" s="324">
        <v>110657</v>
      </c>
    </row>
    <row r="49" spans="1:6" s="110" customFormat="1" ht="12.75" customHeight="1">
      <c r="A49" s="285"/>
      <c r="B49" s="323" t="s">
        <v>146</v>
      </c>
      <c r="C49" s="185"/>
      <c r="D49" s="185"/>
      <c r="E49" s="185">
        <v>8164</v>
      </c>
      <c r="F49" s="185">
        <v>8467</v>
      </c>
    </row>
    <row r="50" spans="1:6" ht="15" customHeight="1">
      <c r="A50" s="182">
        <v>6360</v>
      </c>
      <c r="B50" s="283" t="s">
        <v>45</v>
      </c>
      <c r="C50" s="283"/>
      <c r="D50" s="281">
        <v>800</v>
      </c>
      <c r="E50" s="281">
        <v>1500</v>
      </c>
      <c r="F50" s="324">
        <v>1500</v>
      </c>
    </row>
    <row r="51" spans="1:6" ht="15" customHeight="1">
      <c r="A51" s="182">
        <v>6380</v>
      </c>
      <c r="B51" s="283" t="s">
        <v>115</v>
      </c>
      <c r="C51" s="283"/>
      <c r="D51" s="281">
        <v>0</v>
      </c>
      <c r="E51" s="281">
        <v>0</v>
      </c>
      <c r="F51" s="324">
        <v>500</v>
      </c>
    </row>
    <row r="52" spans="1:6" ht="15" customHeight="1">
      <c r="A52" s="182">
        <v>6393</v>
      </c>
      <c r="B52" s="283" t="s">
        <v>48</v>
      </c>
      <c r="C52" s="283"/>
      <c r="D52" s="281">
        <v>1600</v>
      </c>
      <c r="E52" s="281">
        <v>1700</v>
      </c>
      <c r="F52" s="324">
        <v>1800</v>
      </c>
    </row>
    <row r="53" spans="1:7" ht="15" customHeight="1">
      <c r="A53" s="182">
        <v>6396</v>
      </c>
      <c r="B53" s="283" t="s">
        <v>49</v>
      </c>
      <c r="C53" s="283"/>
      <c r="D53" s="281">
        <v>2500</v>
      </c>
      <c r="E53" s="281">
        <v>2500</v>
      </c>
      <c r="F53" s="324">
        <v>2500</v>
      </c>
      <c r="G53" s="30"/>
    </row>
    <row r="54" spans="1:7" ht="15" customHeight="1">
      <c r="A54" s="182">
        <v>6450</v>
      </c>
      <c r="B54" s="283" t="s">
        <v>93</v>
      </c>
      <c r="C54" s="283"/>
      <c r="D54" s="281">
        <v>3000</v>
      </c>
      <c r="E54" s="281">
        <v>2000</v>
      </c>
      <c r="F54" s="324">
        <v>3000</v>
      </c>
      <c r="G54" s="30"/>
    </row>
    <row r="55" spans="1:6" ht="15" customHeight="1">
      <c r="A55" s="182">
        <v>6570</v>
      </c>
      <c r="B55" s="283" t="s">
        <v>62</v>
      </c>
      <c r="C55" s="283"/>
      <c r="D55" s="281">
        <v>3500</v>
      </c>
      <c r="E55" s="281">
        <v>2500</v>
      </c>
      <c r="F55" s="324">
        <v>2500</v>
      </c>
    </row>
    <row r="56" spans="1:6" ht="15" customHeight="1">
      <c r="A56" s="182">
        <v>6590</v>
      </c>
      <c r="B56" s="283" t="s">
        <v>63</v>
      </c>
      <c r="C56" s="283"/>
      <c r="D56" s="281">
        <v>8000</v>
      </c>
      <c r="E56" s="281">
        <v>9000</v>
      </c>
      <c r="F56" s="324">
        <v>9295</v>
      </c>
    </row>
    <row r="57" spans="1:6" s="110" customFormat="1" ht="15" customHeight="1">
      <c r="A57" s="285"/>
      <c r="B57" s="323" t="s">
        <v>162</v>
      </c>
      <c r="C57" s="185"/>
      <c r="D57" s="185">
        <v>7160</v>
      </c>
      <c r="E57" s="185">
        <v>8580</v>
      </c>
      <c r="F57" s="185">
        <v>8755</v>
      </c>
    </row>
    <row r="58" spans="1:6" s="110" customFormat="1" ht="15" customHeight="1">
      <c r="A58" s="285"/>
      <c r="B58" s="323" t="s">
        <v>163</v>
      </c>
      <c r="C58" s="185"/>
      <c r="D58" s="185">
        <v>840</v>
      </c>
      <c r="E58" s="185">
        <v>420</v>
      </c>
      <c r="F58" s="185">
        <v>540</v>
      </c>
    </row>
    <row r="59" spans="1:6" ht="15" customHeight="1">
      <c r="A59" s="182">
        <v>6610</v>
      </c>
      <c r="B59" s="283" t="s">
        <v>64</v>
      </c>
      <c r="C59" s="283"/>
      <c r="D59" s="281">
        <v>43766</v>
      </c>
      <c r="E59" s="282">
        <v>43766</v>
      </c>
      <c r="F59" s="334">
        <v>50074</v>
      </c>
    </row>
    <row r="60" spans="1:6" ht="15" customHeight="1">
      <c r="A60" s="182">
        <v>6660</v>
      </c>
      <c r="B60" s="283" t="s">
        <v>51</v>
      </c>
      <c r="C60" s="283"/>
      <c r="D60" s="281">
        <v>500</v>
      </c>
      <c r="E60" s="281">
        <v>500</v>
      </c>
      <c r="F60" s="324">
        <v>500</v>
      </c>
    </row>
    <row r="61" spans="1:6" ht="15" customHeight="1">
      <c r="A61" s="182">
        <v>8010</v>
      </c>
      <c r="B61" s="283" t="s">
        <v>118</v>
      </c>
      <c r="C61" s="283"/>
      <c r="D61" s="281">
        <v>500</v>
      </c>
      <c r="E61" s="281">
        <v>500</v>
      </c>
      <c r="F61" s="324">
        <v>500</v>
      </c>
    </row>
    <row r="62" spans="1:6" ht="15" customHeight="1">
      <c r="A62" s="182">
        <v>8030</v>
      </c>
      <c r="B62" s="283" t="s">
        <v>119</v>
      </c>
      <c r="C62" s="283"/>
      <c r="D62" s="281">
        <v>6885</v>
      </c>
      <c r="E62" s="281">
        <v>6885</v>
      </c>
      <c r="F62" s="324">
        <v>6885</v>
      </c>
    </row>
    <row r="63" spans="1:6" s="41" customFormat="1" ht="24.75" customHeight="1">
      <c r="A63" s="302"/>
      <c r="B63" s="302" t="s">
        <v>139</v>
      </c>
      <c r="C63" s="303"/>
      <c r="D63" s="304">
        <v>198521</v>
      </c>
      <c r="E63" s="304">
        <v>205012</v>
      </c>
      <c r="F63" s="304">
        <v>230838</v>
      </c>
    </row>
    <row r="64" spans="1:6" ht="15" customHeight="1">
      <c r="A64" s="182"/>
      <c r="B64" s="283"/>
      <c r="C64" s="283"/>
      <c r="D64" s="281"/>
      <c r="E64" s="281"/>
      <c r="F64" s="324"/>
    </row>
    <row r="65" spans="1:6" s="41" customFormat="1" ht="54">
      <c r="A65" s="318" t="s">
        <v>147</v>
      </c>
      <c r="B65" s="288" t="s">
        <v>128</v>
      </c>
      <c r="C65" s="288"/>
      <c r="D65" s="289" t="s">
        <v>136</v>
      </c>
      <c r="E65" s="289" t="s">
        <v>130</v>
      </c>
      <c r="F65" s="319" t="s">
        <v>164</v>
      </c>
    </row>
    <row r="66" spans="1:6" s="43" customFormat="1" ht="18">
      <c r="A66" s="335"/>
      <c r="B66" s="336"/>
      <c r="C66" s="336"/>
      <c r="D66" s="337"/>
      <c r="E66" s="337"/>
      <c r="F66" s="337"/>
    </row>
    <row r="67" spans="1:8" s="41" customFormat="1" ht="33.75" customHeight="1">
      <c r="A67" s="241"/>
      <c r="B67" s="309" t="s">
        <v>144</v>
      </c>
      <c r="C67" s="241"/>
      <c r="D67" s="292">
        <v>220393</v>
      </c>
      <c r="E67" s="292">
        <v>240047</v>
      </c>
      <c r="F67" s="321">
        <v>281413</v>
      </c>
      <c r="G67" s="320"/>
      <c r="H67" s="43"/>
    </row>
    <row r="68" spans="1:6" ht="32.25" customHeight="1">
      <c r="A68" s="295"/>
      <c r="B68" s="295" t="s">
        <v>137</v>
      </c>
      <c r="C68" s="301"/>
      <c r="D68" s="296">
        <v>0</v>
      </c>
      <c r="E68" s="296">
        <f>(-E25)</f>
        <v>-4850</v>
      </c>
      <c r="F68" s="296">
        <f>(-F25)</f>
        <v>-33900</v>
      </c>
    </row>
    <row r="69" spans="1:6" s="41" customFormat="1" ht="24.75" customHeight="1">
      <c r="A69" s="302"/>
      <c r="B69" s="302" t="s">
        <v>139</v>
      </c>
      <c r="C69" s="303"/>
      <c r="D69" s="304">
        <f>(-D63)</f>
        <v>-198521</v>
      </c>
      <c r="E69" s="304">
        <f>(-E63)</f>
        <v>-205012</v>
      </c>
      <c r="F69" s="304">
        <f>(-F63)</f>
        <v>-230838</v>
      </c>
    </row>
    <row r="70" spans="1:6" s="1" customFormat="1" ht="18" customHeight="1">
      <c r="A70" s="313"/>
      <c r="B70" s="313" t="s">
        <v>141</v>
      </c>
      <c r="C70" s="313"/>
      <c r="D70" s="314">
        <v>-2080</v>
      </c>
      <c r="E70" s="314">
        <v>-2080</v>
      </c>
      <c r="F70" s="314">
        <v>-2400</v>
      </c>
    </row>
    <row r="71" spans="1:6" s="1" customFormat="1" ht="18" customHeight="1">
      <c r="A71" s="313"/>
      <c r="B71" s="313" t="s">
        <v>142</v>
      </c>
      <c r="C71" s="313"/>
      <c r="D71" s="314">
        <f>SUM(D67:D70)</f>
        <v>19792</v>
      </c>
      <c r="E71" s="314">
        <f>SUM(E67:E70)</f>
        <v>28105</v>
      </c>
      <c r="F71" s="314">
        <f>SUM(F67:F70)</f>
        <v>14275</v>
      </c>
    </row>
    <row r="72" spans="1:6" s="41" customFormat="1" ht="18" customHeight="1">
      <c r="A72" s="315"/>
      <c r="B72" s="313" t="s">
        <v>143</v>
      </c>
      <c r="C72" s="315"/>
      <c r="D72" s="316">
        <f>SUM(D3,D71)</f>
        <v>182959</v>
      </c>
      <c r="E72" s="316">
        <f>SUM(E3,E71)</f>
        <v>211064</v>
      </c>
      <c r="F72" s="316">
        <f>SUM(F3,F71)</f>
        <v>225339</v>
      </c>
    </row>
  </sheetData>
  <sheetProtection/>
  <printOptions horizontalCentered="1"/>
  <pageMargins left="0.25" right="0.25" top="0.5" bottom="0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31" sqref="C31:H32"/>
    </sheetView>
  </sheetViews>
  <sheetFormatPr defaultColWidth="9.140625" defaultRowHeight="12.75"/>
  <cols>
    <col min="1" max="1" width="7.57421875" style="40" customWidth="1"/>
    <col min="2" max="2" width="12.57421875" style="6" customWidth="1"/>
    <col min="3" max="3" width="28.140625" style="13" customWidth="1"/>
    <col min="4" max="4" width="7.8515625" style="13" customWidth="1"/>
    <col min="5" max="5" width="13.57421875" style="17" customWidth="1"/>
    <col min="6" max="7" width="13.57421875" style="21" customWidth="1"/>
    <col min="8" max="8" width="14.8515625" style="21" bestFit="1" customWidth="1"/>
    <col min="9" max="9" width="9.140625" style="21" customWidth="1"/>
    <col min="10" max="16384" width="9.140625" style="21" customWidth="1"/>
  </cols>
  <sheetData>
    <row r="1" spans="1:8" s="142" customFormat="1" ht="45" customHeight="1">
      <c r="A1" s="118" t="s">
        <v>165</v>
      </c>
      <c r="B1" s="119"/>
      <c r="C1" s="119"/>
      <c r="D1" s="119"/>
      <c r="E1" s="120"/>
      <c r="F1" s="338"/>
      <c r="G1" s="339"/>
      <c r="H1" s="339"/>
    </row>
    <row r="2" spans="1:8" s="340" customFormat="1" ht="30.75" customHeight="1">
      <c r="A2" s="355" t="s">
        <v>1</v>
      </c>
      <c r="B2" s="356" t="s">
        <v>2</v>
      </c>
      <c r="C2" s="357" t="s">
        <v>128</v>
      </c>
      <c r="D2" s="358"/>
      <c r="E2" s="359" t="s">
        <v>166</v>
      </c>
      <c r="F2" s="360" t="s">
        <v>167</v>
      </c>
      <c r="G2" s="361" t="s">
        <v>76</v>
      </c>
      <c r="H2" s="398" t="s">
        <v>184</v>
      </c>
    </row>
    <row r="3" spans="1:8" s="340" customFormat="1" ht="18" customHeight="1" thickBot="1">
      <c r="A3" s="49" t="s">
        <v>8</v>
      </c>
      <c r="B3" s="50"/>
      <c r="C3" s="50"/>
      <c r="D3" s="51"/>
      <c r="E3" s="52">
        <v>211064</v>
      </c>
      <c r="F3" s="52">
        <v>211064</v>
      </c>
      <c r="G3" s="52">
        <v>211064</v>
      </c>
      <c r="H3" s="52"/>
    </row>
    <row r="4" spans="1:8" ht="18" customHeight="1" thickTop="1">
      <c r="A4" s="362" t="s">
        <v>9</v>
      </c>
      <c r="B4" s="286"/>
      <c r="C4" s="286"/>
      <c r="D4" s="286"/>
      <c r="E4" s="363"/>
      <c r="F4" s="363"/>
      <c r="G4" s="363"/>
      <c r="H4" s="363"/>
    </row>
    <row r="5" spans="1:8" ht="16.5" customHeight="1">
      <c r="A5" s="341" t="s">
        <v>10</v>
      </c>
      <c r="B5" s="147"/>
      <c r="C5" s="147"/>
      <c r="D5" s="148"/>
      <c r="E5" s="392"/>
      <c r="F5" s="392"/>
      <c r="G5" s="392"/>
      <c r="H5" s="392"/>
    </row>
    <row r="6" spans="1:8" s="39" customFormat="1" ht="16.5" customHeight="1">
      <c r="A6" s="342">
        <v>1</v>
      </c>
      <c r="B6" s="152">
        <v>4000</v>
      </c>
      <c r="C6" s="153" t="s">
        <v>132</v>
      </c>
      <c r="D6" s="154"/>
      <c r="E6" s="115">
        <v>226105</v>
      </c>
      <c r="F6" s="115">
        <v>124599</v>
      </c>
      <c r="G6" s="115">
        <v>101506</v>
      </c>
      <c r="H6" s="115"/>
    </row>
    <row r="7" spans="1:8" s="39" customFormat="1" ht="15" customHeight="1">
      <c r="A7" s="114">
        <v>2</v>
      </c>
      <c r="B7" s="131">
        <v>4010</v>
      </c>
      <c r="C7" s="136" t="s">
        <v>106</v>
      </c>
      <c r="D7" s="156"/>
      <c r="E7" s="115">
        <v>700</v>
      </c>
      <c r="F7" s="115">
        <v>300</v>
      </c>
      <c r="G7" s="115">
        <v>400</v>
      </c>
      <c r="H7" s="115"/>
    </row>
    <row r="8" spans="1:8" s="39" customFormat="1" ht="15" customHeight="1">
      <c r="A8" s="114">
        <v>3</v>
      </c>
      <c r="B8" s="131">
        <v>4050</v>
      </c>
      <c r="C8" s="136" t="s">
        <v>168</v>
      </c>
      <c r="D8" s="156"/>
      <c r="E8" s="115">
        <v>54458</v>
      </c>
      <c r="F8" s="115">
        <v>36328</v>
      </c>
      <c r="G8" s="115">
        <v>18130</v>
      </c>
      <c r="H8" s="115"/>
    </row>
    <row r="9" spans="1:8" ht="15" customHeight="1">
      <c r="A9" s="70" t="s">
        <v>15</v>
      </c>
      <c r="B9" s="161"/>
      <c r="C9" s="161"/>
      <c r="D9" s="162"/>
      <c r="E9" s="394"/>
      <c r="F9" s="394"/>
      <c r="G9" s="394"/>
      <c r="H9" s="394"/>
    </row>
    <row r="10" spans="1:8" s="39" customFormat="1" ht="15" customHeight="1">
      <c r="A10" s="114">
        <v>4</v>
      </c>
      <c r="B10" s="131">
        <v>7010</v>
      </c>
      <c r="C10" s="136" t="s">
        <v>108</v>
      </c>
      <c r="D10" s="156"/>
      <c r="E10" s="115">
        <v>150</v>
      </c>
      <c r="F10" s="115">
        <v>261</v>
      </c>
      <c r="G10" s="115">
        <v>-111</v>
      </c>
      <c r="H10" s="115"/>
    </row>
    <row r="11" spans="1:8" s="340" customFormat="1" ht="18" customHeight="1" thickBot="1">
      <c r="A11" s="49" t="s">
        <v>19</v>
      </c>
      <c r="B11" s="50"/>
      <c r="C11" s="364"/>
      <c r="D11" s="365"/>
      <c r="E11" s="366">
        <f>SUM(E6:E10)</f>
        <v>281413</v>
      </c>
      <c r="F11" s="366">
        <f>SUM(F6:F10)</f>
        <v>161488</v>
      </c>
      <c r="G11" s="409">
        <f>SUM(G6:G10)</f>
        <v>119925</v>
      </c>
      <c r="H11" s="399"/>
    </row>
    <row r="12" spans="1:8" s="1" customFormat="1" ht="15.75" customHeight="1" thickTop="1">
      <c r="A12" s="367" t="s">
        <v>77</v>
      </c>
      <c r="B12" s="310"/>
      <c r="C12" s="310"/>
      <c r="D12" s="310"/>
      <c r="E12" s="368"/>
      <c r="F12" s="368"/>
      <c r="G12" s="369"/>
      <c r="H12" s="369"/>
    </row>
    <row r="13" spans="1:8" s="30" customFormat="1" ht="15" customHeight="1">
      <c r="A13" s="343">
        <v>5</v>
      </c>
      <c r="B13" s="174">
        <v>1710</v>
      </c>
      <c r="C13" s="175" t="s">
        <v>22</v>
      </c>
      <c r="D13" s="176"/>
      <c r="E13" s="177">
        <v>0</v>
      </c>
      <c r="F13" s="177">
        <v>0</v>
      </c>
      <c r="G13" s="115"/>
      <c r="H13" s="115"/>
    </row>
    <row r="14" spans="1:8" s="30" customFormat="1" ht="15" customHeight="1">
      <c r="A14" s="114">
        <v>6</v>
      </c>
      <c r="B14" s="131">
        <v>1720</v>
      </c>
      <c r="C14" s="136" t="s">
        <v>23</v>
      </c>
      <c r="D14" s="156"/>
      <c r="E14" s="159">
        <v>3000</v>
      </c>
      <c r="F14" s="177">
        <v>3093</v>
      </c>
      <c r="G14" s="177">
        <v>-93</v>
      </c>
      <c r="H14" s="177"/>
    </row>
    <row r="15" spans="1:8" s="101" customFormat="1" ht="12.75" customHeight="1">
      <c r="A15" s="344"/>
      <c r="B15" s="97"/>
      <c r="C15" s="102" t="s">
        <v>169</v>
      </c>
      <c r="D15" s="401"/>
      <c r="E15" s="401">
        <v>2000</v>
      </c>
      <c r="F15" s="403">
        <v>2140</v>
      </c>
      <c r="G15" s="393"/>
      <c r="H15" s="393"/>
    </row>
    <row r="16" spans="1:8" s="101" customFormat="1" ht="12.75" customHeight="1">
      <c r="A16" s="344"/>
      <c r="B16" s="97"/>
      <c r="C16" s="102" t="s">
        <v>170</v>
      </c>
      <c r="D16" s="401"/>
      <c r="E16" s="401">
        <v>100</v>
      </c>
      <c r="F16" s="404">
        <v>100</v>
      </c>
      <c r="G16" s="345"/>
      <c r="H16" s="345"/>
    </row>
    <row r="17" spans="1:8" s="101" customFormat="1" ht="12.75" customHeight="1">
      <c r="A17" s="346"/>
      <c r="B17" s="104"/>
      <c r="C17" s="105" t="s">
        <v>171</v>
      </c>
      <c r="D17" s="402"/>
      <c r="E17" s="402">
        <v>900</v>
      </c>
      <c r="F17" s="404">
        <v>853</v>
      </c>
      <c r="G17" s="345"/>
      <c r="H17" s="345"/>
    </row>
    <row r="18" spans="1:8" s="30" customFormat="1" ht="15" customHeight="1">
      <c r="A18" s="388">
        <v>7</v>
      </c>
      <c r="B18" s="179">
        <v>1730</v>
      </c>
      <c r="C18" s="136" t="s">
        <v>24</v>
      </c>
      <c r="D18" s="156"/>
      <c r="E18" s="159">
        <v>500</v>
      </c>
      <c r="F18" s="177">
        <v>610</v>
      </c>
      <c r="G18" s="177">
        <v>-110</v>
      </c>
      <c r="H18" s="177"/>
    </row>
    <row r="19" spans="1:8" s="30" customFormat="1" ht="15" customHeight="1">
      <c r="A19" s="395"/>
      <c r="B19" s="182"/>
      <c r="C19" s="380" t="s">
        <v>172</v>
      </c>
      <c r="D19" s="391"/>
      <c r="E19" s="391">
        <v>500</v>
      </c>
      <c r="F19" s="185">
        <v>610</v>
      </c>
      <c r="G19" s="345"/>
      <c r="H19" s="345"/>
    </row>
    <row r="20" spans="1:8" s="30" customFormat="1" ht="15" customHeight="1">
      <c r="A20" s="157">
        <v>8</v>
      </c>
      <c r="B20" s="179">
        <v>1780</v>
      </c>
      <c r="C20" s="135" t="s">
        <v>27</v>
      </c>
      <c r="D20" s="158"/>
      <c r="E20" s="159">
        <v>30400</v>
      </c>
      <c r="F20" s="177">
        <v>2515</v>
      </c>
      <c r="G20" s="177">
        <v>27885</v>
      </c>
      <c r="H20" s="177"/>
    </row>
    <row r="21" spans="1:8" s="101" customFormat="1" ht="12.75" customHeight="1">
      <c r="A21" s="344"/>
      <c r="B21" s="285"/>
      <c r="C21" s="383" t="s">
        <v>173</v>
      </c>
      <c r="D21" s="405"/>
      <c r="E21" s="405">
        <v>28000</v>
      </c>
      <c r="F21" s="406"/>
      <c r="G21" s="345"/>
      <c r="H21" s="345"/>
    </row>
    <row r="22" spans="1:8" s="101" customFormat="1" ht="12.75" customHeight="1">
      <c r="A22" s="344"/>
      <c r="B22" s="285"/>
      <c r="C22" s="384" t="s">
        <v>174</v>
      </c>
      <c r="D22" s="401"/>
      <c r="E22" s="401">
        <v>2400</v>
      </c>
      <c r="F22" s="408">
        <v>2515</v>
      </c>
      <c r="G22" s="407"/>
      <c r="H22" s="345"/>
    </row>
    <row r="23" spans="1:8" s="349" customFormat="1" ht="18" customHeight="1" thickBot="1">
      <c r="A23" s="385" t="s">
        <v>185</v>
      </c>
      <c r="B23" s="397"/>
      <c r="C23" s="396"/>
      <c r="D23" s="386"/>
      <c r="E23" s="387">
        <f>SUM(E14,E18,E20)</f>
        <v>33900</v>
      </c>
      <c r="F23" s="387">
        <f>SUM(F14,F18,F20)</f>
        <v>6218</v>
      </c>
      <c r="G23" s="410">
        <f>SUM(G14,G18,G20)</f>
        <v>27682</v>
      </c>
      <c r="H23" s="400"/>
    </row>
    <row r="24" spans="1:8" s="350" customFormat="1" ht="21" customHeight="1" thickTop="1">
      <c r="A24" s="376" t="s">
        <v>86</v>
      </c>
      <c r="B24" s="377"/>
      <c r="C24" s="377"/>
      <c r="D24" s="377"/>
      <c r="E24" s="378"/>
      <c r="F24" s="378"/>
      <c r="G24" s="379"/>
      <c r="H24" s="379"/>
    </row>
    <row r="25" spans="1:8" ht="15" customHeight="1">
      <c r="A25" s="157">
        <v>9</v>
      </c>
      <c r="B25" s="179">
        <v>6110</v>
      </c>
      <c r="C25" s="137" t="s">
        <v>55</v>
      </c>
      <c r="D25" s="158"/>
      <c r="E25" s="177">
        <v>3500</v>
      </c>
      <c r="F25" s="177">
        <v>3179</v>
      </c>
      <c r="G25" s="115">
        <v>321</v>
      </c>
      <c r="H25" s="115"/>
    </row>
    <row r="26" spans="1:8" ht="15" customHeight="1">
      <c r="A26" s="354"/>
      <c r="B26" s="182"/>
      <c r="C26" s="380" t="s">
        <v>175</v>
      </c>
      <c r="D26" s="347"/>
      <c r="E26" s="126">
        <v>500</v>
      </c>
      <c r="F26" s="312"/>
      <c r="G26" s="345"/>
      <c r="H26" s="345"/>
    </row>
    <row r="27" spans="1:8" ht="15" customHeight="1">
      <c r="A27" s="381">
        <v>10</v>
      </c>
      <c r="B27" s="179">
        <v>6130</v>
      </c>
      <c r="C27" s="136" t="s">
        <v>110</v>
      </c>
      <c r="D27" s="156"/>
      <c r="E27" s="159">
        <v>200</v>
      </c>
      <c r="F27" s="177">
        <v>0</v>
      </c>
      <c r="G27" s="177">
        <v>200</v>
      </c>
      <c r="H27" s="177"/>
    </row>
    <row r="28" spans="1:8" ht="15" customHeight="1">
      <c r="A28" s="157">
        <v>11</v>
      </c>
      <c r="B28" s="179">
        <v>6140</v>
      </c>
      <c r="C28" s="283" t="s">
        <v>56</v>
      </c>
      <c r="D28" s="158"/>
      <c r="E28" s="115">
        <v>2035</v>
      </c>
      <c r="F28" s="115">
        <v>1124</v>
      </c>
      <c r="G28" s="115">
        <v>911</v>
      </c>
      <c r="H28" s="115"/>
    </row>
    <row r="29" spans="1:8" ht="15" customHeight="1">
      <c r="A29" s="354"/>
      <c r="B29" s="412"/>
      <c r="C29" s="411" t="s">
        <v>176</v>
      </c>
      <c r="D29" s="382"/>
      <c r="E29" s="401">
        <v>1136</v>
      </c>
      <c r="F29" s="403">
        <v>568</v>
      </c>
      <c r="G29" s="345"/>
      <c r="H29" s="345"/>
    </row>
    <row r="30" spans="1:8" ht="15" customHeight="1">
      <c r="A30" s="354"/>
      <c r="B30" s="182"/>
      <c r="C30" s="183" t="s">
        <v>177</v>
      </c>
      <c r="D30" s="382"/>
      <c r="E30" s="125">
        <v>630</v>
      </c>
      <c r="F30" s="185">
        <v>318</v>
      </c>
      <c r="G30" s="345"/>
      <c r="H30" s="345"/>
    </row>
    <row r="31" spans="1:8" ht="15" customHeight="1">
      <c r="A31" s="354"/>
      <c r="B31" s="182"/>
      <c r="C31" s="183" t="s">
        <v>187</v>
      </c>
      <c r="D31" s="382"/>
      <c r="E31" s="125">
        <v>214</v>
      </c>
      <c r="F31" s="185">
        <v>214</v>
      </c>
      <c r="G31" s="345"/>
      <c r="H31" s="345"/>
    </row>
    <row r="32" spans="1:8" ht="15" customHeight="1">
      <c r="A32" s="354"/>
      <c r="B32" s="131"/>
      <c r="C32" s="112" t="s">
        <v>186</v>
      </c>
      <c r="D32" s="390"/>
      <c r="E32" s="402">
        <v>55</v>
      </c>
      <c r="F32" s="413">
        <v>24</v>
      </c>
      <c r="G32" s="345"/>
      <c r="H32" s="345"/>
    </row>
    <row r="33" spans="1:8" ht="15" customHeight="1">
      <c r="A33" s="381">
        <v>12</v>
      </c>
      <c r="B33" s="131">
        <v>6200</v>
      </c>
      <c r="C33" s="136" t="s">
        <v>33</v>
      </c>
      <c r="D33" s="156"/>
      <c r="E33" s="159">
        <v>6000</v>
      </c>
      <c r="F33" s="177">
        <v>3900</v>
      </c>
      <c r="G33" s="177">
        <v>2100</v>
      </c>
      <c r="H33" s="177"/>
    </row>
    <row r="34" spans="1:8" ht="15" customHeight="1">
      <c r="A34" s="351">
        <v>13</v>
      </c>
      <c r="B34" s="131">
        <v>6210</v>
      </c>
      <c r="C34" s="136" t="s">
        <v>34</v>
      </c>
      <c r="D34" s="156"/>
      <c r="E34" s="115">
        <v>3315</v>
      </c>
      <c r="F34" s="115">
        <v>3501</v>
      </c>
      <c r="G34" s="115">
        <v>-186</v>
      </c>
      <c r="H34" s="115"/>
    </row>
    <row r="35" spans="1:8" s="350" customFormat="1" ht="30.75" customHeight="1">
      <c r="A35" s="370" t="s">
        <v>1</v>
      </c>
      <c r="B35" s="371" t="s">
        <v>2</v>
      </c>
      <c r="C35" s="372" t="s">
        <v>3</v>
      </c>
      <c r="D35" s="373"/>
      <c r="E35" s="374" t="s">
        <v>166</v>
      </c>
      <c r="F35" s="375" t="s">
        <v>167</v>
      </c>
      <c r="G35" s="361" t="s">
        <v>76</v>
      </c>
      <c r="H35" s="398" t="s">
        <v>184</v>
      </c>
    </row>
    <row r="36" spans="1:8" ht="15" customHeight="1">
      <c r="A36" s="114">
        <v>14</v>
      </c>
      <c r="B36" s="131">
        <v>6230</v>
      </c>
      <c r="C36" s="136" t="s">
        <v>178</v>
      </c>
      <c r="D36" s="156"/>
      <c r="E36" s="115">
        <v>300</v>
      </c>
      <c r="F36" s="115">
        <v>400</v>
      </c>
      <c r="G36" s="115">
        <v>-100</v>
      </c>
      <c r="H36" s="115"/>
    </row>
    <row r="37" spans="1:8" ht="15" customHeight="1">
      <c r="A37" s="348">
        <v>15</v>
      </c>
      <c r="B37" s="131">
        <v>6240</v>
      </c>
      <c r="C37" s="136" t="s">
        <v>179</v>
      </c>
      <c r="D37" s="156"/>
      <c r="E37" s="115">
        <v>1000</v>
      </c>
      <c r="F37" s="115">
        <v>19686</v>
      </c>
      <c r="G37" s="115">
        <v>-18686</v>
      </c>
      <c r="H37" s="115"/>
    </row>
    <row r="38" spans="1:8" ht="15" customHeight="1">
      <c r="A38" s="351">
        <v>16</v>
      </c>
      <c r="B38" s="131">
        <v>6250</v>
      </c>
      <c r="C38" s="135" t="s">
        <v>35</v>
      </c>
      <c r="D38" s="158"/>
      <c r="E38" s="115">
        <v>9440</v>
      </c>
      <c r="F38" s="115">
        <v>7115</v>
      </c>
      <c r="G38" s="115">
        <v>2325</v>
      </c>
      <c r="H38" s="115"/>
    </row>
    <row r="39" spans="1:8" ht="12.75" customHeight="1">
      <c r="A39" s="352"/>
      <c r="B39" s="182"/>
      <c r="C39" s="183" t="s">
        <v>180</v>
      </c>
      <c r="D39" s="401"/>
      <c r="E39" s="125">
        <v>6365</v>
      </c>
      <c r="F39" s="185">
        <v>5046</v>
      </c>
      <c r="G39" s="345"/>
      <c r="H39" s="345"/>
    </row>
    <row r="40" spans="1:8" ht="12.75" customHeight="1">
      <c r="A40" s="353"/>
      <c r="B40" s="131"/>
      <c r="C40" s="112" t="s">
        <v>181</v>
      </c>
      <c r="D40" s="402"/>
      <c r="E40" s="126">
        <v>3075</v>
      </c>
      <c r="F40" s="185">
        <v>2069</v>
      </c>
      <c r="G40" s="345"/>
      <c r="H40" s="345"/>
    </row>
    <row r="41" spans="1:8" ht="15" customHeight="1">
      <c r="A41" s="351">
        <v>17</v>
      </c>
      <c r="B41" s="131">
        <v>6260</v>
      </c>
      <c r="C41" s="136" t="s">
        <v>36</v>
      </c>
      <c r="D41" s="156"/>
      <c r="E41" s="159">
        <v>50</v>
      </c>
      <c r="F41" s="177">
        <v>0</v>
      </c>
      <c r="G41" s="177">
        <v>50</v>
      </c>
      <c r="H41" s="177"/>
    </row>
    <row r="42" spans="1:8" ht="15" customHeight="1">
      <c r="A42" s="351">
        <v>18</v>
      </c>
      <c r="B42" s="131">
        <v>6280</v>
      </c>
      <c r="C42" s="136" t="s">
        <v>37</v>
      </c>
      <c r="D42" s="156"/>
      <c r="E42" s="115">
        <v>1000</v>
      </c>
      <c r="F42" s="115">
        <v>255</v>
      </c>
      <c r="G42" s="115">
        <v>745</v>
      </c>
      <c r="H42" s="115"/>
    </row>
    <row r="43" spans="1:8" ht="15" customHeight="1">
      <c r="A43" s="351">
        <v>19</v>
      </c>
      <c r="B43" s="131">
        <v>6290</v>
      </c>
      <c r="C43" s="136" t="s">
        <v>38</v>
      </c>
      <c r="D43" s="156"/>
      <c r="E43" s="115">
        <v>200</v>
      </c>
      <c r="F43" s="115">
        <v>144</v>
      </c>
      <c r="G43" s="115">
        <v>56</v>
      </c>
      <c r="H43" s="115"/>
    </row>
    <row r="44" spans="1:8" ht="15" customHeight="1">
      <c r="A44" s="351">
        <v>20</v>
      </c>
      <c r="B44" s="131">
        <v>6330</v>
      </c>
      <c r="C44" s="136" t="s">
        <v>42</v>
      </c>
      <c r="D44" s="156"/>
      <c r="E44" s="115">
        <v>4220</v>
      </c>
      <c r="F44" s="115">
        <v>2537</v>
      </c>
      <c r="G44" s="115">
        <v>1683</v>
      </c>
      <c r="H44" s="115"/>
    </row>
    <row r="45" spans="1:8" ht="15" customHeight="1">
      <c r="A45" s="351">
        <v>21</v>
      </c>
      <c r="B45" s="131">
        <v>6340</v>
      </c>
      <c r="C45" s="136" t="s">
        <v>43</v>
      </c>
      <c r="D45" s="156"/>
      <c r="E45" s="115">
        <v>1400</v>
      </c>
      <c r="F45" s="115">
        <v>1443</v>
      </c>
      <c r="G45" s="115">
        <v>-43</v>
      </c>
      <c r="H45" s="115"/>
    </row>
    <row r="46" spans="1:8" ht="15" customHeight="1">
      <c r="A46" s="381">
        <v>22</v>
      </c>
      <c r="B46" s="179">
        <v>6350</v>
      </c>
      <c r="C46" s="136" t="s">
        <v>44</v>
      </c>
      <c r="D46" s="156"/>
      <c r="E46" s="115">
        <v>119124</v>
      </c>
      <c r="F46" s="115">
        <v>77194</v>
      </c>
      <c r="G46" s="115">
        <v>41930</v>
      </c>
      <c r="H46" s="115"/>
    </row>
    <row r="47" spans="1:8" s="110" customFormat="1" ht="12.75" customHeight="1">
      <c r="A47" s="415"/>
      <c r="B47" s="285"/>
      <c r="C47" s="414" t="s">
        <v>182</v>
      </c>
      <c r="D47" s="391"/>
      <c r="E47" s="391">
        <v>8467</v>
      </c>
      <c r="F47" s="185">
        <v>5486</v>
      </c>
      <c r="G47" s="345"/>
      <c r="H47" s="345"/>
    </row>
    <row r="48" spans="1:8" ht="15" customHeight="1">
      <c r="A48" s="351">
        <v>23</v>
      </c>
      <c r="B48" s="131">
        <v>6360</v>
      </c>
      <c r="C48" s="136" t="s">
        <v>45</v>
      </c>
      <c r="D48" s="156"/>
      <c r="E48" s="159">
        <v>1500</v>
      </c>
      <c r="F48" s="177">
        <v>1020</v>
      </c>
      <c r="G48" s="177">
        <v>480</v>
      </c>
      <c r="H48" s="177"/>
    </row>
    <row r="49" spans="1:8" ht="15" customHeight="1">
      <c r="A49" s="351">
        <v>24</v>
      </c>
      <c r="B49" s="131">
        <v>6380</v>
      </c>
      <c r="C49" s="136" t="s">
        <v>47</v>
      </c>
      <c r="D49" s="156"/>
      <c r="E49" s="115">
        <v>500</v>
      </c>
      <c r="F49" s="115">
        <v>210</v>
      </c>
      <c r="G49" s="115">
        <v>290</v>
      </c>
      <c r="H49" s="115"/>
    </row>
    <row r="50" spans="1:8" ht="15" customHeight="1">
      <c r="A50" s="351">
        <v>25</v>
      </c>
      <c r="B50" s="131">
        <v>6393</v>
      </c>
      <c r="C50" s="136" t="s">
        <v>48</v>
      </c>
      <c r="D50" s="156"/>
      <c r="E50" s="115">
        <v>1800</v>
      </c>
      <c r="F50" s="115">
        <v>1775</v>
      </c>
      <c r="G50" s="115">
        <v>25</v>
      </c>
      <c r="H50" s="115"/>
    </row>
    <row r="51" spans="1:8" ht="15" customHeight="1">
      <c r="A51" s="351">
        <v>26</v>
      </c>
      <c r="B51" s="131">
        <v>6396</v>
      </c>
      <c r="C51" s="136" t="s">
        <v>49</v>
      </c>
      <c r="D51" s="156"/>
      <c r="E51" s="115">
        <v>2500</v>
      </c>
      <c r="F51" s="115">
        <v>2038</v>
      </c>
      <c r="G51" s="115">
        <v>462</v>
      </c>
      <c r="H51" s="115"/>
    </row>
    <row r="52" spans="1:8" ht="15" customHeight="1">
      <c r="A52" s="348">
        <v>27</v>
      </c>
      <c r="B52" s="131">
        <v>6450</v>
      </c>
      <c r="C52" s="136" t="s">
        <v>93</v>
      </c>
      <c r="D52" s="156"/>
      <c r="E52" s="115">
        <v>3000</v>
      </c>
      <c r="F52" s="115">
        <v>1065</v>
      </c>
      <c r="G52" s="115">
        <v>1935</v>
      </c>
      <c r="H52" s="115"/>
    </row>
    <row r="53" spans="1:8" ht="15" customHeight="1">
      <c r="A53" s="114">
        <v>28</v>
      </c>
      <c r="B53" s="131">
        <v>6570</v>
      </c>
      <c r="C53" s="136" t="s">
        <v>62</v>
      </c>
      <c r="D53" s="156"/>
      <c r="E53" s="115">
        <v>2500</v>
      </c>
      <c r="F53" s="115">
        <v>1805</v>
      </c>
      <c r="G53" s="115">
        <v>695</v>
      </c>
      <c r="H53" s="115"/>
    </row>
    <row r="54" spans="1:8" ht="15" customHeight="1">
      <c r="A54" s="114">
        <v>29</v>
      </c>
      <c r="B54" s="131">
        <v>6590</v>
      </c>
      <c r="C54" s="136" t="s">
        <v>63</v>
      </c>
      <c r="D54" s="158"/>
      <c r="E54" s="115">
        <v>9295</v>
      </c>
      <c r="F54" s="115">
        <v>6556</v>
      </c>
      <c r="G54" s="115">
        <v>2739</v>
      </c>
      <c r="H54" s="115"/>
    </row>
    <row r="55" spans="1:8" s="110" customFormat="1" ht="12.75" customHeight="1">
      <c r="A55" s="344"/>
      <c r="B55" s="97"/>
      <c r="C55" s="98" t="s">
        <v>183</v>
      </c>
      <c r="D55" s="401"/>
      <c r="E55" s="125">
        <v>8755</v>
      </c>
      <c r="F55" s="185">
        <v>6164</v>
      </c>
      <c r="G55" s="345"/>
      <c r="H55" s="345"/>
    </row>
    <row r="56" spans="1:8" s="110" customFormat="1" ht="12.75" customHeight="1">
      <c r="A56" s="344"/>
      <c r="B56" s="104"/>
      <c r="C56" s="389" t="s">
        <v>117</v>
      </c>
      <c r="D56" s="402"/>
      <c r="E56" s="125">
        <v>540</v>
      </c>
      <c r="F56" s="185">
        <v>392</v>
      </c>
      <c r="G56" s="345"/>
      <c r="H56" s="345"/>
    </row>
    <row r="57" spans="1:8" ht="15" customHeight="1">
      <c r="A57" s="157">
        <v>30</v>
      </c>
      <c r="B57" s="131">
        <v>6610</v>
      </c>
      <c r="C57" s="136" t="s">
        <v>64</v>
      </c>
      <c r="D57" s="156"/>
      <c r="E57" s="159">
        <v>50074</v>
      </c>
      <c r="F57" s="177">
        <v>19810</v>
      </c>
      <c r="G57" s="177">
        <v>30264</v>
      </c>
      <c r="H57" s="177"/>
    </row>
    <row r="58" spans="1:8" ht="15" customHeight="1">
      <c r="A58" s="351">
        <v>31</v>
      </c>
      <c r="B58" s="131">
        <v>6660</v>
      </c>
      <c r="C58" s="136" t="s">
        <v>51</v>
      </c>
      <c r="D58" s="156"/>
      <c r="E58" s="115">
        <v>500</v>
      </c>
      <c r="F58" s="115">
        <v>0</v>
      </c>
      <c r="G58" s="115">
        <v>500</v>
      </c>
      <c r="H58" s="115"/>
    </row>
    <row r="59" spans="1:8" ht="15" customHeight="1">
      <c r="A59" s="351">
        <v>32</v>
      </c>
      <c r="B59" s="131">
        <v>8010</v>
      </c>
      <c r="C59" s="136" t="s">
        <v>52</v>
      </c>
      <c r="D59" s="156"/>
      <c r="E59" s="115">
        <v>500</v>
      </c>
      <c r="F59" s="115">
        <v>166</v>
      </c>
      <c r="G59" s="115">
        <v>334</v>
      </c>
      <c r="H59" s="115"/>
    </row>
    <row r="60" spans="1:8" ht="15" customHeight="1">
      <c r="A60" s="351">
        <v>33</v>
      </c>
      <c r="B60" s="131">
        <v>8030</v>
      </c>
      <c r="C60" s="136" t="s">
        <v>119</v>
      </c>
      <c r="D60" s="156"/>
      <c r="E60" s="115">
        <v>6885</v>
      </c>
      <c r="F60" s="115">
        <v>4590</v>
      </c>
      <c r="G60" s="115">
        <v>2295</v>
      </c>
      <c r="H60" s="115"/>
    </row>
    <row r="61" spans="1:8" s="340" customFormat="1" ht="18" customHeight="1">
      <c r="A61" s="87" t="s">
        <v>99</v>
      </c>
      <c r="B61" s="416"/>
      <c r="C61" s="417"/>
      <c r="D61" s="418"/>
      <c r="E61" s="419">
        <f>SUM(E25,E27,E28,E33,E34,E36,E37,E38,E41,E42,E43,E44,E45,E46,E48,E49,E50,E51,E52,E53,E54,E57,E58,E59,E60)</f>
        <v>230838</v>
      </c>
      <c r="F61" s="419">
        <f>SUM(F25,F27,F28,F33,F34,F36,F37,F38,F41,F42,F43,F44,F45,F46,F48,F49,F50,F51,F52,F53,F54,F57,F58,F59,F60)</f>
        <v>159513</v>
      </c>
      <c r="G61" s="421">
        <f>SUM(G25,G27,G28,G33,G34,G36,G37,G38,G41,G42,G43,G44,G45,G46,G48,G49,G50,G51,G52,G53,G54,G57,G58,G59,G60)</f>
        <v>71325</v>
      </c>
      <c r="H61" s="420"/>
    </row>
  </sheetData>
  <sheetProtection/>
  <printOptions horizontalCentered="1"/>
  <pageMargins left="0.75" right="0.75" top="0.5" bottom="0.5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58">
      <selection activeCell="F65" sqref="F65"/>
    </sheetView>
  </sheetViews>
  <sheetFormatPr defaultColWidth="9.140625" defaultRowHeight="12.75"/>
  <cols>
    <col min="1" max="1" width="14.57421875" style="6" bestFit="1" customWidth="1"/>
    <col min="2" max="2" width="42.140625" style="13" customWidth="1"/>
    <col min="3" max="3" width="7.8515625" style="13" customWidth="1"/>
    <col min="4" max="4" width="18.57421875" style="9" customWidth="1"/>
    <col min="5" max="6" width="20.140625" style="9" customWidth="1"/>
    <col min="7" max="16384" width="9.140625" style="21" customWidth="1"/>
  </cols>
  <sheetData>
    <row r="1" spans="1:6" s="142" customFormat="1" ht="45" customHeight="1">
      <c r="A1" s="423"/>
      <c r="B1" s="424" t="s">
        <v>188</v>
      </c>
      <c r="C1" s="225"/>
      <c r="D1" s="226"/>
      <c r="E1" s="226"/>
      <c r="F1" s="227"/>
    </row>
    <row r="2" spans="1:6" s="142" customFormat="1" ht="34.5" customHeight="1">
      <c r="A2" s="425"/>
      <c r="B2" s="273"/>
      <c r="C2" s="274"/>
      <c r="D2" s="275"/>
      <c r="E2" s="275"/>
      <c r="F2" s="426"/>
    </row>
    <row r="3" spans="1:6" s="41" customFormat="1" ht="48" customHeight="1">
      <c r="A3" s="427" t="s">
        <v>147</v>
      </c>
      <c r="B3" s="288" t="s">
        <v>128</v>
      </c>
      <c r="C3" s="288"/>
      <c r="D3" s="289" t="s">
        <v>130</v>
      </c>
      <c r="E3" s="289" t="s">
        <v>164</v>
      </c>
      <c r="F3" s="428" t="s">
        <v>189</v>
      </c>
    </row>
    <row r="4" spans="1:6" s="41" customFormat="1" ht="30" customHeight="1">
      <c r="A4" s="429"/>
      <c r="B4" s="276" t="s">
        <v>129</v>
      </c>
      <c r="C4" s="276"/>
      <c r="D4" s="277">
        <v>182959</v>
      </c>
      <c r="E4" s="277">
        <v>211064</v>
      </c>
      <c r="F4" s="430"/>
    </row>
    <row r="5" spans="1:6" ht="48" customHeight="1">
      <c r="A5" s="431"/>
      <c r="B5" s="309" t="s">
        <v>190</v>
      </c>
      <c r="C5" s="286"/>
      <c r="D5" s="291"/>
      <c r="E5" s="291"/>
      <c r="F5" s="432"/>
    </row>
    <row r="6" spans="1:10" s="39" customFormat="1" ht="16.5" customHeight="1">
      <c r="A6" s="433">
        <v>4000</v>
      </c>
      <c r="B6" s="280" t="s">
        <v>192</v>
      </c>
      <c r="C6" s="280"/>
      <c r="D6" s="282">
        <v>189268</v>
      </c>
      <c r="E6" s="282">
        <v>226105</v>
      </c>
      <c r="F6" s="434">
        <v>206818</v>
      </c>
      <c r="G6" s="252"/>
      <c r="H6" s="250"/>
      <c r="I6" s="244"/>
      <c r="J6" s="244"/>
    </row>
    <row r="7" spans="1:8" s="39" customFormat="1" ht="15" customHeight="1">
      <c r="A7" s="435">
        <v>4010</v>
      </c>
      <c r="B7" s="283" t="s">
        <v>106</v>
      </c>
      <c r="C7" s="283"/>
      <c r="D7" s="281">
        <v>700</v>
      </c>
      <c r="E7" s="281">
        <v>700</v>
      </c>
      <c r="F7" s="436">
        <v>700</v>
      </c>
      <c r="G7" s="252"/>
      <c r="H7" s="250"/>
    </row>
    <row r="8" spans="1:10" s="39" customFormat="1" ht="12.75">
      <c r="A8" s="435">
        <v>4050</v>
      </c>
      <c r="B8" s="283" t="s">
        <v>193</v>
      </c>
      <c r="C8" s="283"/>
      <c r="D8" s="282">
        <v>49929</v>
      </c>
      <c r="E8" s="282">
        <v>54458</v>
      </c>
      <c r="F8" s="434">
        <v>58402</v>
      </c>
      <c r="G8" s="252"/>
      <c r="H8" s="250"/>
      <c r="I8" s="244"/>
      <c r="J8" s="244"/>
    </row>
    <row r="9" spans="1:8" s="39" customFormat="1" ht="15" customHeight="1">
      <c r="A9" s="435">
        <v>7010</v>
      </c>
      <c r="B9" s="283" t="s">
        <v>134</v>
      </c>
      <c r="C9" s="283"/>
      <c r="D9" s="281">
        <v>150</v>
      </c>
      <c r="E9" s="281">
        <v>150</v>
      </c>
      <c r="F9" s="436">
        <v>500</v>
      </c>
      <c r="H9" s="244"/>
    </row>
    <row r="10" spans="1:8" s="41" customFormat="1" ht="48" customHeight="1">
      <c r="A10" s="253"/>
      <c r="B10" s="309" t="s">
        <v>144</v>
      </c>
      <c r="C10" s="241"/>
      <c r="D10" s="292">
        <f>SUM(D6:D9)</f>
        <v>240047</v>
      </c>
      <c r="E10" s="321">
        <f>SUM(E6:E9)</f>
        <v>281413</v>
      </c>
      <c r="F10" s="437">
        <f>SUM(F6:F9)</f>
        <v>266420</v>
      </c>
      <c r="G10" s="320"/>
      <c r="H10" s="43"/>
    </row>
    <row r="11" spans="1:6" s="43" customFormat="1" ht="8.25" customHeight="1">
      <c r="A11" s="438"/>
      <c r="B11" s="297"/>
      <c r="C11" s="297"/>
      <c r="D11" s="298"/>
      <c r="E11" s="298"/>
      <c r="F11" s="439"/>
    </row>
    <row r="12" spans="1:8" s="41" customFormat="1" ht="48" customHeight="1">
      <c r="A12" s="440"/>
      <c r="B12" s="295" t="s">
        <v>135</v>
      </c>
      <c r="C12" s="295"/>
      <c r="D12" s="296"/>
      <c r="E12" s="296"/>
      <c r="F12" s="441"/>
      <c r="H12" s="43"/>
    </row>
    <row r="13" spans="1:6" s="30" customFormat="1" ht="15" customHeight="1">
      <c r="A13" s="435">
        <v>1730</v>
      </c>
      <c r="B13" s="283" t="s">
        <v>24</v>
      </c>
      <c r="C13" s="283"/>
      <c r="D13" s="281">
        <v>0</v>
      </c>
      <c r="E13" s="281">
        <v>500</v>
      </c>
      <c r="F13" s="442">
        <v>400</v>
      </c>
    </row>
    <row r="14" spans="1:6" s="30" customFormat="1" ht="32.25" customHeight="1">
      <c r="A14" s="435"/>
      <c r="B14" s="422" t="s">
        <v>196</v>
      </c>
      <c r="C14" s="327"/>
      <c r="D14" s="328"/>
      <c r="E14" s="469"/>
      <c r="F14" s="470">
        <v>400</v>
      </c>
    </row>
    <row r="15" spans="1:6" s="30" customFormat="1" ht="15" customHeight="1">
      <c r="A15" s="435">
        <v>1780</v>
      </c>
      <c r="B15" s="283" t="s">
        <v>27</v>
      </c>
      <c r="C15" s="283"/>
      <c r="D15" s="281">
        <v>2500</v>
      </c>
      <c r="E15" s="281">
        <v>30400</v>
      </c>
      <c r="F15" s="442">
        <v>0</v>
      </c>
    </row>
    <row r="16" spans="1:6" s="30" customFormat="1" ht="15" customHeight="1">
      <c r="A16" s="435"/>
      <c r="B16" s="322" t="s">
        <v>197</v>
      </c>
      <c r="C16" s="330"/>
      <c r="D16" s="331"/>
      <c r="E16" s="329"/>
      <c r="F16" s="443"/>
    </row>
    <row r="17" spans="1:6" s="30" customFormat="1" ht="15" customHeight="1">
      <c r="A17" s="435"/>
      <c r="B17" s="322" t="s">
        <v>194</v>
      </c>
      <c r="C17" s="322"/>
      <c r="D17" s="331"/>
      <c r="E17" s="469"/>
      <c r="F17" s="470">
        <v>700</v>
      </c>
    </row>
    <row r="18" spans="1:6" s="43" customFormat="1" ht="51" customHeight="1">
      <c r="A18" s="440"/>
      <c r="B18" s="295" t="s">
        <v>137</v>
      </c>
      <c r="C18" s="301"/>
      <c r="D18" s="296">
        <f>SUM(D13:D17)</f>
        <v>2500</v>
      </c>
      <c r="E18" s="296">
        <f>SUM(E13:E17)</f>
        <v>30900</v>
      </c>
      <c r="F18" s="441">
        <f>SUM(F13:F17)</f>
        <v>1500</v>
      </c>
    </row>
    <row r="19" spans="1:6" s="43" customFormat="1" ht="23.25" customHeight="1" thickBot="1">
      <c r="A19" s="456"/>
      <c r="B19" s="457"/>
      <c r="C19" s="457"/>
      <c r="D19" s="458"/>
      <c r="E19" s="458"/>
      <c r="F19" s="459"/>
    </row>
    <row r="20" spans="1:6" s="41" customFormat="1" ht="51.75" customHeight="1">
      <c r="A20" s="465" t="s">
        <v>147</v>
      </c>
      <c r="B20" s="466" t="s">
        <v>128</v>
      </c>
      <c r="C20" s="466"/>
      <c r="D20" s="467" t="s">
        <v>130</v>
      </c>
      <c r="E20" s="467" t="s">
        <v>164</v>
      </c>
      <c r="F20" s="428" t="s">
        <v>189</v>
      </c>
    </row>
    <row r="21" spans="1:6" s="43" customFormat="1" ht="15.75" customHeight="1">
      <c r="A21" s="444"/>
      <c r="B21" s="302" t="s">
        <v>138</v>
      </c>
      <c r="C21" s="303"/>
      <c r="D21" s="304"/>
      <c r="E21" s="304"/>
      <c r="F21" s="445"/>
    </row>
    <row r="22" spans="1:6" ht="15" customHeight="1">
      <c r="A22" s="435">
        <v>6110</v>
      </c>
      <c r="B22" s="283" t="s">
        <v>55</v>
      </c>
      <c r="C22" s="283"/>
      <c r="D22" s="281">
        <v>2500</v>
      </c>
      <c r="E22" s="281">
        <v>3500</v>
      </c>
      <c r="F22" s="442">
        <v>4000</v>
      </c>
    </row>
    <row r="23" spans="1:6" ht="15" customHeight="1">
      <c r="A23" s="435"/>
      <c r="B23" s="322" t="s">
        <v>191</v>
      </c>
      <c r="C23" s="325"/>
      <c r="D23" s="326"/>
      <c r="E23" s="329"/>
      <c r="F23" s="468">
        <v>300</v>
      </c>
    </row>
    <row r="24" spans="1:6" ht="15" customHeight="1">
      <c r="A24" s="435">
        <v>6130</v>
      </c>
      <c r="B24" s="283" t="s">
        <v>110</v>
      </c>
      <c r="C24" s="283"/>
      <c r="D24" s="281">
        <v>100</v>
      </c>
      <c r="E24" s="281">
        <v>200</v>
      </c>
      <c r="F24" s="442">
        <v>100</v>
      </c>
    </row>
    <row r="25" spans="1:6" ht="15" customHeight="1">
      <c r="A25" s="435">
        <v>6140</v>
      </c>
      <c r="B25" s="283" t="s">
        <v>56</v>
      </c>
      <c r="C25" s="283"/>
      <c r="D25" s="281">
        <v>1500</v>
      </c>
      <c r="E25" s="281">
        <v>2035</v>
      </c>
      <c r="F25" s="442">
        <v>2300</v>
      </c>
    </row>
    <row r="26" spans="1:6" ht="15" customHeight="1">
      <c r="A26" s="435"/>
      <c r="B26" s="322" t="s">
        <v>150</v>
      </c>
      <c r="C26" s="305"/>
      <c r="D26" s="185"/>
      <c r="E26" s="306">
        <v>1402</v>
      </c>
      <c r="F26" s="468">
        <v>1402</v>
      </c>
    </row>
    <row r="27" spans="1:6" ht="15" customHeight="1">
      <c r="A27" s="435"/>
      <c r="B27" s="322" t="s">
        <v>151</v>
      </c>
      <c r="C27" s="305"/>
      <c r="D27" s="185"/>
      <c r="E27" s="306">
        <v>630</v>
      </c>
      <c r="F27" s="468">
        <v>630</v>
      </c>
    </row>
    <row r="28" spans="1:6" ht="15" customHeight="1">
      <c r="A28" s="435"/>
      <c r="B28" s="322" t="s">
        <v>195</v>
      </c>
      <c r="C28" s="305"/>
      <c r="D28" s="185"/>
      <c r="E28" s="306">
        <v>214</v>
      </c>
      <c r="F28" s="468">
        <v>279</v>
      </c>
    </row>
    <row r="29" spans="1:6" ht="15" customHeight="1">
      <c r="A29" s="435">
        <v>6200</v>
      </c>
      <c r="B29" s="283" t="s">
        <v>33</v>
      </c>
      <c r="C29" s="283"/>
      <c r="D29" s="281">
        <v>3000</v>
      </c>
      <c r="E29" s="281">
        <v>6000</v>
      </c>
      <c r="F29" s="442">
        <v>6000</v>
      </c>
    </row>
    <row r="30" spans="1:6" ht="15" customHeight="1">
      <c r="A30" s="435">
        <v>6210</v>
      </c>
      <c r="B30" s="283" t="s">
        <v>34</v>
      </c>
      <c r="C30" s="283"/>
      <c r="D30" s="281">
        <v>3200</v>
      </c>
      <c r="E30" s="281">
        <v>3315</v>
      </c>
      <c r="F30" s="442">
        <v>3300</v>
      </c>
    </row>
    <row r="31" spans="1:6" ht="15" customHeight="1">
      <c r="A31" s="435">
        <v>6230</v>
      </c>
      <c r="B31" s="283" t="s">
        <v>59</v>
      </c>
      <c r="C31" s="283"/>
      <c r="D31" s="281">
        <v>750</v>
      </c>
      <c r="E31" s="281">
        <v>300</v>
      </c>
      <c r="F31" s="442">
        <v>400</v>
      </c>
    </row>
    <row r="32" spans="1:6" ht="9.75" customHeight="1">
      <c r="A32" s="435"/>
      <c r="B32" s="322" t="s">
        <v>160</v>
      </c>
      <c r="C32" s="305"/>
      <c r="D32" s="306"/>
      <c r="E32" s="306"/>
      <c r="F32" s="468">
        <v>400</v>
      </c>
    </row>
    <row r="33" spans="1:6" ht="15" customHeight="1">
      <c r="A33" s="435">
        <v>6240</v>
      </c>
      <c r="B33" s="283" t="s">
        <v>111</v>
      </c>
      <c r="C33" s="283"/>
      <c r="D33" s="281">
        <v>1000</v>
      </c>
      <c r="E33" s="281">
        <v>1000</v>
      </c>
      <c r="F33" s="442">
        <v>1000</v>
      </c>
    </row>
    <row r="34" spans="1:6" ht="12.75">
      <c r="A34" s="435">
        <v>6250</v>
      </c>
      <c r="B34" s="283" t="s">
        <v>35</v>
      </c>
      <c r="C34" s="283"/>
      <c r="D34" s="281">
        <v>9165</v>
      </c>
      <c r="E34" s="281">
        <v>9440</v>
      </c>
      <c r="F34" s="442">
        <v>9440</v>
      </c>
    </row>
    <row r="35" spans="1:6" ht="9.75" customHeight="1">
      <c r="A35" s="435"/>
      <c r="B35" s="322" t="s">
        <v>112</v>
      </c>
      <c r="C35" s="305"/>
      <c r="D35" s="185">
        <v>6179</v>
      </c>
      <c r="E35" s="185">
        <v>6365</v>
      </c>
      <c r="F35" s="186">
        <v>6365</v>
      </c>
    </row>
    <row r="36" spans="1:6" ht="9.75" customHeight="1">
      <c r="A36" s="435"/>
      <c r="B36" s="322" t="s">
        <v>113</v>
      </c>
      <c r="C36" s="305"/>
      <c r="D36" s="185">
        <v>2986</v>
      </c>
      <c r="E36" s="185">
        <v>3075</v>
      </c>
      <c r="F36" s="186">
        <v>3075</v>
      </c>
    </row>
    <row r="37" spans="1:6" ht="15" customHeight="1">
      <c r="A37" s="435">
        <v>6260</v>
      </c>
      <c r="B37" s="283" t="s">
        <v>36</v>
      </c>
      <c r="C37" s="283"/>
      <c r="D37" s="281">
        <v>50</v>
      </c>
      <c r="E37" s="281">
        <v>50</v>
      </c>
      <c r="F37" s="442">
        <v>50</v>
      </c>
    </row>
    <row r="38" spans="1:6" ht="15" customHeight="1">
      <c r="A38" s="435">
        <v>6280</v>
      </c>
      <c r="B38" s="283" t="s">
        <v>37</v>
      </c>
      <c r="C38" s="283"/>
      <c r="D38" s="281">
        <v>500</v>
      </c>
      <c r="E38" s="281">
        <v>1000</v>
      </c>
      <c r="F38" s="442">
        <v>500</v>
      </c>
    </row>
    <row r="39" spans="1:7" ht="15" customHeight="1">
      <c r="A39" s="435">
        <v>6290</v>
      </c>
      <c r="B39" s="283" t="s">
        <v>38</v>
      </c>
      <c r="C39" s="283"/>
      <c r="D39" s="281">
        <v>200</v>
      </c>
      <c r="E39" s="281">
        <v>200</v>
      </c>
      <c r="F39" s="442">
        <v>150</v>
      </c>
      <c r="G39" s="39"/>
    </row>
    <row r="40" spans="1:6" ht="15" customHeight="1">
      <c r="A40" s="435">
        <v>6330</v>
      </c>
      <c r="B40" s="283" t="s">
        <v>42</v>
      </c>
      <c r="C40" s="283"/>
      <c r="D40" s="281">
        <v>4100</v>
      </c>
      <c r="E40" s="281">
        <v>4220</v>
      </c>
      <c r="F40" s="442">
        <v>3900</v>
      </c>
    </row>
    <row r="41" spans="1:6" ht="15" customHeight="1">
      <c r="A41" s="435">
        <v>6340</v>
      </c>
      <c r="B41" s="283" t="s">
        <v>43</v>
      </c>
      <c r="C41" s="283"/>
      <c r="D41" s="281">
        <v>1400</v>
      </c>
      <c r="E41" s="281">
        <v>1400</v>
      </c>
      <c r="F41" s="442">
        <v>1500</v>
      </c>
    </row>
    <row r="42" spans="1:6" ht="15" customHeight="1">
      <c r="A42" s="435">
        <v>6350</v>
      </c>
      <c r="B42" s="283" t="s">
        <v>44</v>
      </c>
      <c r="C42" s="283"/>
      <c r="D42" s="281">
        <v>106696</v>
      </c>
      <c r="E42" s="281">
        <v>110657</v>
      </c>
      <c r="F42" s="442">
        <v>112123</v>
      </c>
    </row>
    <row r="43" spans="1:6" s="110" customFormat="1" ht="12.75" customHeight="1">
      <c r="A43" s="196"/>
      <c r="B43" s="323" t="s">
        <v>146</v>
      </c>
      <c r="C43" s="185"/>
      <c r="D43" s="185">
        <v>8164</v>
      </c>
      <c r="E43" s="185">
        <v>8467</v>
      </c>
      <c r="F43" s="186">
        <v>8582</v>
      </c>
    </row>
    <row r="44" spans="1:6" ht="15" customHeight="1">
      <c r="A44" s="435">
        <v>6360</v>
      </c>
      <c r="B44" s="283" t="s">
        <v>45</v>
      </c>
      <c r="C44" s="283"/>
      <c r="D44" s="281">
        <v>1500</v>
      </c>
      <c r="E44" s="281">
        <v>1500</v>
      </c>
      <c r="F44" s="442">
        <v>1800</v>
      </c>
    </row>
    <row r="45" spans="1:6" ht="15" customHeight="1">
      <c r="A45" s="435">
        <v>6380</v>
      </c>
      <c r="B45" s="283" t="s">
        <v>115</v>
      </c>
      <c r="C45" s="283"/>
      <c r="D45" s="281">
        <v>0</v>
      </c>
      <c r="E45" s="281">
        <v>500</v>
      </c>
      <c r="F45" s="442">
        <v>300</v>
      </c>
    </row>
    <row r="46" spans="1:6" ht="15" customHeight="1">
      <c r="A46" s="435">
        <v>6393</v>
      </c>
      <c r="B46" s="283" t="s">
        <v>48</v>
      </c>
      <c r="C46" s="283"/>
      <c r="D46" s="281">
        <v>1700</v>
      </c>
      <c r="E46" s="281">
        <v>1800</v>
      </c>
      <c r="F46" s="442">
        <v>1800</v>
      </c>
    </row>
    <row r="47" spans="1:7" ht="15" customHeight="1">
      <c r="A47" s="435">
        <v>6396</v>
      </c>
      <c r="B47" s="283" t="s">
        <v>49</v>
      </c>
      <c r="C47" s="283"/>
      <c r="D47" s="281">
        <v>2500</v>
      </c>
      <c r="E47" s="281">
        <v>2500</v>
      </c>
      <c r="F47" s="442">
        <v>3000</v>
      </c>
      <c r="G47" s="30"/>
    </row>
    <row r="48" spans="1:7" ht="15" customHeight="1">
      <c r="A48" s="435">
        <v>6450</v>
      </c>
      <c r="B48" s="283" t="s">
        <v>93</v>
      </c>
      <c r="C48" s="283"/>
      <c r="D48" s="281">
        <v>2000</v>
      </c>
      <c r="E48" s="281">
        <v>3000</v>
      </c>
      <c r="F48" s="442">
        <v>1500</v>
      </c>
      <c r="G48" s="30"/>
    </row>
    <row r="49" spans="1:6" ht="15" customHeight="1">
      <c r="A49" s="435">
        <v>6570</v>
      </c>
      <c r="B49" s="283" t="s">
        <v>62</v>
      </c>
      <c r="C49" s="283"/>
      <c r="D49" s="281">
        <v>2500</v>
      </c>
      <c r="E49" s="281">
        <v>2500</v>
      </c>
      <c r="F49" s="442">
        <v>2500</v>
      </c>
    </row>
    <row r="50" spans="1:6" ht="15" customHeight="1">
      <c r="A50" s="435">
        <v>6590</v>
      </c>
      <c r="B50" s="283" t="s">
        <v>63</v>
      </c>
      <c r="C50" s="283"/>
      <c r="D50" s="281">
        <v>9000</v>
      </c>
      <c r="E50" s="281">
        <v>9295</v>
      </c>
      <c r="F50" s="442">
        <v>9500</v>
      </c>
    </row>
    <row r="51" spans="1:6" s="110" customFormat="1" ht="9.75" customHeight="1">
      <c r="A51" s="196"/>
      <c r="B51" s="323" t="s">
        <v>162</v>
      </c>
      <c r="C51" s="185"/>
      <c r="D51" s="185">
        <v>8580</v>
      </c>
      <c r="E51" s="185">
        <v>8755</v>
      </c>
      <c r="F51" s="186">
        <v>8780</v>
      </c>
    </row>
    <row r="52" spans="1:6" s="110" customFormat="1" ht="9.75" customHeight="1">
      <c r="A52" s="196"/>
      <c r="B52" s="323" t="s">
        <v>163</v>
      </c>
      <c r="C52" s="185"/>
      <c r="D52" s="185">
        <v>420</v>
      </c>
      <c r="E52" s="185">
        <v>540</v>
      </c>
      <c r="F52" s="186">
        <v>720</v>
      </c>
    </row>
    <row r="53" spans="1:6" ht="15" customHeight="1">
      <c r="A53" s="435">
        <v>6610</v>
      </c>
      <c r="B53" s="283" t="s">
        <v>64</v>
      </c>
      <c r="C53" s="283"/>
      <c r="D53" s="282">
        <v>43766</v>
      </c>
      <c r="E53" s="282">
        <v>50074</v>
      </c>
      <c r="F53" s="446">
        <v>44357.16</v>
      </c>
    </row>
    <row r="54" spans="1:6" ht="15" customHeight="1">
      <c r="A54" s="435">
        <v>8010</v>
      </c>
      <c r="B54" s="283" t="s">
        <v>118</v>
      </c>
      <c r="C54" s="283"/>
      <c r="D54" s="281">
        <v>500</v>
      </c>
      <c r="E54" s="281">
        <v>500</v>
      </c>
      <c r="F54" s="442">
        <v>500</v>
      </c>
    </row>
    <row r="55" spans="1:6" ht="15" customHeight="1">
      <c r="A55" s="435">
        <v>8030</v>
      </c>
      <c r="B55" s="283" t="s">
        <v>119</v>
      </c>
      <c r="C55" s="283"/>
      <c r="D55" s="281">
        <v>6885</v>
      </c>
      <c r="E55" s="281">
        <v>6885</v>
      </c>
      <c r="F55" s="442">
        <v>6885</v>
      </c>
    </row>
    <row r="56" spans="1:6" s="41" customFormat="1" ht="24" customHeight="1" thickBot="1">
      <c r="A56" s="460"/>
      <c r="B56" s="461" t="s">
        <v>139</v>
      </c>
      <c r="C56" s="462"/>
      <c r="D56" s="463">
        <v>205012</v>
      </c>
      <c r="E56" s="463">
        <v>230838</v>
      </c>
      <c r="F56" s="464">
        <f>SUM(F22,F24,F25,F29,F30,F31,F33,F34,F37:F42,F43,F44:F50,F53:F55)</f>
        <v>225487.16</v>
      </c>
    </row>
    <row r="57" spans="1:6" s="41" customFormat="1" ht="51.75" customHeight="1">
      <c r="A57" s="465" t="s">
        <v>147</v>
      </c>
      <c r="B57" s="466" t="s">
        <v>128</v>
      </c>
      <c r="C57" s="466"/>
      <c r="D57" s="467" t="s">
        <v>130</v>
      </c>
      <c r="E57" s="467" t="s">
        <v>164</v>
      </c>
      <c r="F57" s="428" t="s">
        <v>189</v>
      </c>
    </row>
    <row r="58" spans="1:6" ht="15" customHeight="1">
      <c r="A58" s="435"/>
      <c r="B58" s="283"/>
      <c r="C58" s="283"/>
      <c r="D58" s="281"/>
      <c r="E58" s="324"/>
      <c r="F58" s="442"/>
    </row>
    <row r="59" spans="1:6" s="43" customFormat="1" ht="18">
      <c r="A59" s="447"/>
      <c r="B59" s="336"/>
      <c r="C59" s="336"/>
      <c r="D59" s="337"/>
      <c r="E59" s="337"/>
      <c r="F59" s="448"/>
    </row>
    <row r="60" spans="1:8" s="41" customFormat="1" ht="33.75" customHeight="1">
      <c r="A60" s="253"/>
      <c r="B60" s="309" t="s">
        <v>144</v>
      </c>
      <c r="C60" s="241"/>
      <c r="D60" s="292">
        <v>240047</v>
      </c>
      <c r="E60" s="321">
        <v>281413</v>
      </c>
      <c r="F60" s="437">
        <f>SUM(F6,F7,F8,F9)</f>
        <v>266420</v>
      </c>
      <c r="G60" s="320"/>
      <c r="H60" s="43"/>
    </row>
    <row r="61" spans="1:6" ht="32.25" customHeight="1">
      <c r="A61" s="440"/>
      <c r="B61" s="295" t="s">
        <v>137</v>
      </c>
      <c r="C61" s="301"/>
      <c r="D61" s="296">
        <f>(-D18)</f>
        <v>-2500</v>
      </c>
      <c r="E61" s="296">
        <f>(-E18)</f>
        <v>-30900</v>
      </c>
      <c r="F61" s="441"/>
    </row>
    <row r="62" spans="1:6" s="41" customFormat="1" ht="24.75" customHeight="1">
      <c r="A62" s="444"/>
      <c r="B62" s="302" t="s">
        <v>139</v>
      </c>
      <c r="C62" s="303"/>
      <c r="D62" s="304">
        <f>(-D56)</f>
        <v>-205012</v>
      </c>
      <c r="E62" s="304">
        <f>(-E56)</f>
        <v>-230838</v>
      </c>
      <c r="F62" s="445">
        <v>-225547</v>
      </c>
    </row>
    <row r="63" spans="1:6" s="1" customFormat="1" ht="18" customHeight="1">
      <c r="A63" s="449"/>
      <c r="B63" s="313" t="s">
        <v>141</v>
      </c>
      <c r="C63" s="313"/>
      <c r="D63" s="314">
        <v>-2080</v>
      </c>
      <c r="E63" s="314">
        <v>-2400</v>
      </c>
      <c r="F63" s="450">
        <v>-2600</v>
      </c>
    </row>
    <row r="64" spans="1:6" s="1" customFormat="1" ht="18" customHeight="1">
      <c r="A64" s="449"/>
      <c r="B64" s="313" t="s">
        <v>142</v>
      </c>
      <c r="C64" s="313"/>
      <c r="D64" s="314">
        <f>SUM(D60:D63)</f>
        <v>30455</v>
      </c>
      <c r="E64" s="314">
        <f>SUM(E60:E63)</f>
        <v>17275</v>
      </c>
      <c r="F64" s="450">
        <f>SUM(F60:F63)</f>
        <v>38273</v>
      </c>
    </row>
    <row r="65" spans="1:6" s="41" customFormat="1" ht="18" customHeight="1" thickBot="1">
      <c r="A65" s="451"/>
      <c r="B65" s="452" t="s">
        <v>143</v>
      </c>
      <c r="C65" s="453"/>
      <c r="D65" s="454">
        <f>SUM(D4,D64)</f>
        <v>213414</v>
      </c>
      <c r="E65" s="454">
        <f>SUM(E4,E64)</f>
        <v>228339</v>
      </c>
      <c r="F65" s="455">
        <f>SUM(F4,F64)</f>
        <v>38273</v>
      </c>
    </row>
  </sheetData>
  <sheetProtection/>
  <printOptions horizontalCentered="1"/>
  <pageMargins left="0.25" right="0.25" top="0.5" bottom="0.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61">
      <selection activeCell="E3" sqref="E3"/>
    </sheetView>
  </sheetViews>
  <sheetFormatPr defaultColWidth="9.140625" defaultRowHeight="12.75"/>
  <cols>
    <col min="1" max="1" width="7.57421875" style="40" customWidth="1"/>
    <col min="2" max="2" width="12.57421875" style="6" customWidth="1"/>
    <col min="3" max="3" width="28.140625" style="13" customWidth="1"/>
    <col min="4" max="4" width="9.140625" style="13" customWidth="1"/>
    <col min="5" max="5" width="13.57421875" style="17" customWidth="1"/>
    <col min="6" max="7" width="13.57421875" style="21" customWidth="1"/>
    <col min="8" max="8" width="18.00390625" style="21" customWidth="1"/>
    <col min="9" max="16384" width="9.140625" style="21" customWidth="1"/>
  </cols>
  <sheetData>
    <row r="1" spans="1:8" s="142" customFormat="1" ht="45" customHeight="1" thickBot="1">
      <c r="A1" s="494" t="s">
        <v>201</v>
      </c>
      <c r="B1" s="495"/>
      <c r="C1" s="495"/>
      <c r="D1" s="495"/>
      <c r="E1" s="496"/>
      <c r="F1" s="497"/>
      <c r="G1" s="497"/>
      <c r="H1" s="498"/>
    </row>
    <row r="2" spans="1:8" s="340" customFormat="1" ht="45" customHeight="1">
      <c r="A2" s="499" t="s">
        <v>1</v>
      </c>
      <c r="B2" s="500" t="s">
        <v>204</v>
      </c>
      <c r="C2" s="501" t="s">
        <v>128</v>
      </c>
      <c r="D2" s="501"/>
      <c r="E2" s="502" t="s">
        <v>198</v>
      </c>
      <c r="F2" s="503" t="s">
        <v>199</v>
      </c>
      <c r="G2" s="502" t="s">
        <v>76</v>
      </c>
      <c r="H2" s="504" t="s">
        <v>200</v>
      </c>
    </row>
    <row r="3" spans="1:8" s="340" customFormat="1" ht="42.75" customHeight="1">
      <c r="A3" s="478" t="s">
        <v>8</v>
      </c>
      <c r="B3" s="293"/>
      <c r="C3" s="293"/>
      <c r="D3" s="293"/>
      <c r="E3" s="294">
        <v>182959</v>
      </c>
      <c r="F3" s="294">
        <v>182959</v>
      </c>
      <c r="G3" s="294">
        <v>182959</v>
      </c>
      <c r="H3" s="479"/>
    </row>
    <row r="4" spans="1:8" ht="44.25" customHeight="1">
      <c r="A4" s="484" t="s">
        <v>9</v>
      </c>
      <c r="B4" s="487"/>
      <c r="C4" s="487"/>
      <c r="D4" s="487"/>
      <c r="E4" s="488"/>
      <c r="F4" s="488"/>
      <c r="G4" s="488"/>
      <c r="H4" s="489"/>
    </row>
    <row r="5" spans="1:8" ht="30" customHeight="1">
      <c r="A5" s="474" t="s">
        <v>202</v>
      </c>
      <c r="B5" s="471"/>
      <c r="C5" s="471"/>
      <c r="D5" s="471"/>
      <c r="E5" s="282"/>
      <c r="F5" s="282"/>
      <c r="G5" s="282"/>
      <c r="H5" s="473"/>
    </row>
    <row r="6" spans="1:8" s="39" customFormat="1" ht="16.5" customHeight="1">
      <c r="A6" s="433">
        <v>1</v>
      </c>
      <c r="B6" s="279">
        <v>4000</v>
      </c>
      <c r="C6" s="280" t="s">
        <v>203</v>
      </c>
      <c r="D6" s="280"/>
      <c r="E6" s="281">
        <v>206818</v>
      </c>
      <c r="F6" s="281">
        <v>154231</v>
      </c>
      <c r="G6" s="281">
        <f>SUM(E6-F6)</f>
        <v>52587</v>
      </c>
      <c r="H6" s="534">
        <v>207305</v>
      </c>
    </row>
    <row r="7" spans="1:8" s="39" customFormat="1" ht="15" customHeight="1">
      <c r="A7" s="435">
        <v>2</v>
      </c>
      <c r="B7" s="182">
        <v>4010</v>
      </c>
      <c r="C7" s="283" t="s">
        <v>13</v>
      </c>
      <c r="D7" s="283"/>
      <c r="E7" s="281">
        <v>700</v>
      </c>
      <c r="F7" s="281">
        <v>780</v>
      </c>
      <c r="G7" s="281">
        <f>SUM(E7-F7)</f>
        <v>-80</v>
      </c>
      <c r="H7" s="534">
        <v>900</v>
      </c>
    </row>
    <row r="8" spans="1:8" s="39" customFormat="1" ht="15" customHeight="1">
      <c r="A8" s="435">
        <v>3</v>
      </c>
      <c r="B8" s="182">
        <v>4050</v>
      </c>
      <c r="C8" s="283" t="s">
        <v>205</v>
      </c>
      <c r="D8" s="283"/>
      <c r="E8" s="281">
        <v>58402</v>
      </c>
      <c r="F8" s="281">
        <v>45687</v>
      </c>
      <c r="G8" s="281">
        <f>SUM(E8-F8)</f>
        <v>12715</v>
      </c>
      <c r="H8" s="534">
        <v>61184</v>
      </c>
    </row>
    <row r="9" spans="1:8" ht="30" customHeight="1">
      <c r="A9" s="475" t="s">
        <v>15</v>
      </c>
      <c r="B9" s="472"/>
      <c r="C9" s="472"/>
      <c r="D9" s="472"/>
      <c r="E9" s="282"/>
      <c r="F9" s="282"/>
      <c r="G9" s="282"/>
      <c r="H9" s="534"/>
    </row>
    <row r="10" spans="1:8" s="39" customFormat="1" ht="15" customHeight="1">
      <c r="A10" s="435">
        <v>4</v>
      </c>
      <c r="B10" s="182">
        <v>7010</v>
      </c>
      <c r="C10" s="283" t="s">
        <v>17</v>
      </c>
      <c r="D10" s="283"/>
      <c r="E10" s="281">
        <v>500</v>
      </c>
      <c r="F10" s="281">
        <v>692</v>
      </c>
      <c r="G10" s="281">
        <f>SUM(E10-F10)</f>
        <v>-192</v>
      </c>
      <c r="H10" s="534">
        <v>700</v>
      </c>
    </row>
    <row r="11" spans="1:8" s="340" customFormat="1" ht="45" customHeight="1">
      <c r="A11" s="484" t="s">
        <v>19</v>
      </c>
      <c r="B11" s="505"/>
      <c r="C11" s="505"/>
      <c r="D11" s="505"/>
      <c r="E11" s="506">
        <f>SUM(E6:E10)</f>
        <v>266420</v>
      </c>
      <c r="F11" s="506">
        <f>SUM(F6:F10)</f>
        <v>201390</v>
      </c>
      <c r="G11" s="507">
        <f>SUM(E11-F11)</f>
        <v>65030</v>
      </c>
      <c r="H11" s="535">
        <f>SUM(H6:H10)</f>
        <v>270089</v>
      </c>
    </row>
    <row r="12" spans="1:8" s="1" customFormat="1" ht="39" customHeight="1">
      <c r="A12" s="440" t="s">
        <v>77</v>
      </c>
      <c r="B12" s="310"/>
      <c r="C12" s="310"/>
      <c r="D12" s="310"/>
      <c r="E12" s="485"/>
      <c r="F12" s="485"/>
      <c r="G12" s="485"/>
      <c r="H12" s="486"/>
    </row>
    <row r="13" spans="1:8" s="30" customFormat="1" ht="15" customHeight="1">
      <c r="A13" s="477">
        <v>5</v>
      </c>
      <c r="B13" s="182">
        <v>1730</v>
      </c>
      <c r="C13" s="283" t="s">
        <v>24</v>
      </c>
      <c r="D13" s="283"/>
      <c r="E13" s="281">
        <v>400</v>
      </c>
      <c r="F13" s="281">
        <v>0</v>
      </c>
      <c r="G13" s="281">
        <f>SUM(E13-F13)</f>
        <v>400</v>
      </c>
      <c r="H13" s="476"/>
    </row>
    <row r="14" spans="1:8" s="30" customFormat="1" ht="51.75">
      <c r="A14" s="477"/>
      <c r="B14" s="182"/>
      <c r="C14" s="516" t="s">
        <v>206</v>
      </c>
      <c r="D14" s="517">
        <v>400</v>
      </c>
      <c r="E14" s="518"/>
      <c r="F14" s="518"/>
      <c r="G14" s="518"/>
      <c r="H14" s="519"/>
    </row>
    <row r="15" spans="1:8" s="30" customFormat="1" ht="15" customHeight="1">
      <c r="A15" s="435">
        <v>6</v>
      </c>
      <c r="B15" s="182">
        <v>1780</v>
      </c>
      <c r="C15" s="283" t="s">
        <v>27</v>
      </c>
      <c r="D15" s="283"/>
      <c r="E15" s="281">
        <v>16258</v>
      </c>
      <c r="F15" s="281"/>
      <c r="G15" s="281">
        <f>SUM(E15-F15)</f>
        <v>16258</v>
      </c>
      <c r="H15" s="476"/>
    </row>
    <row r="16" spans="1:8" s="101" customFormat="1" ht="39">
      <c r="A16" s="196"/>
      <c r="B16" s="285"/>
      <c r="C16" s="520" t="s">
        <v>207</v>
      </c>
      <c r="D16" s="521">
        <v>15558</v>
      </c>
      <c r="E16" s="518"/>
      <c r="F16" s="518">
        <v>5608</v>
      </c>
      <c r="G16" s="518">
        <v>10303</v>
      </c>
      <c r="H16" s="523"/>
    </row>
    <row r="17" spans="1:8" s="101" customFormat="1" ht="25.5">
      <c r="A17" s="196"/>
      <c r="B17" s="285"/>
      <c r="C17" s="520" t="s">
        <v>208</v>
      </c>
      <c r="D17" s="521">
        <v>700</v>
      </c>
      <c r="E17" s="518"/>
      <c r="F17" s="522"/>
      <c r="G17" s="522"/>
      <c r="H17" s="523"/>
    </row>
    <row r="18" spans="1:8" s="349" customFormat="1" ht="39" customHeight="1" thickBot="1">
      <c r="A18" s="508" t="s">
        <v>85</v>
      </c>
      <c r="B18" s="509"/>
      <c r="C18" s="510"/>
      <c r="D18" s="510"/>
      <c r="E18" s="511">
        <f>SUM(E13:E15)</f>
        <v>16658</v>
      </c>
      <c r="F18" s="511">
        <f>SUM(F13:F16)</f>
        <v>5608</v>
      </c>
      <c r="G18" s="512">
        <f>SUM(E18-F18)</f>
        <v>11050</v>
      </c>
      <c r="H18" s="513"/>
    </row>
    <row r="19" spans="1:8" s="350" customFormat="1" ht="55.5" customHeight="1" thickBot="1">
      <c r="A19" s="499" t="s">
        <v>1</v>
      </c>
      <c r="B19" s="500" t="s">
        <v>204</v>
      </c>
      <c r="C19" s="501" t="s">
        <v>128</v>
      </c>
      <c r="D19" s="501"/>
      <c r="E19" s="502" t="s">
        <v>198</v>
      </c>
      <c r="F19" s="503" t="s">
        <v>199</v>
      </c>
      <c r="G19" s="502" t="s">
        <v>76</v>
      </c>
      <c r="H19" s="504" t="s">
        <v>200</v>
      </c>
    </row>
    <row r="20" spans="1:8" s="350" customFormat="1" ht="40.5" customHeight="1">
      <c r="A20" s="490" t="s">
        <v>86</v>
      </c>
      <c r="B20" s="491"/>
      <c r="C20" s="491"/>
      <c r="D20" s="491"/>
      <c r="E20" s="492"/>
      <c r="F20" s="492"/>
      <c r="G20" s="492"/>
      <c r="H20" s="493"/>
    </row>
    <row r="21" spans="1:8" ht="15" customHeight="1">
      <c r="A21" s="435">
        <v>7</v>
      </c>
      <c r="B21" s="182">
        <v>6110</v>
      </c>
      <c r="C21" s="283" t="s">
        <v>55</v>
      </c>
      <c r="D21" s="283"/>
      <c r="E21" s="281">
        <v>4000</v>
      </c>
      <c r="F21" s="281">
        <v>3208</v>
      </c>
      <c r="G21" s="281">
        <f aca="true" t="shared" si="0" ref="G21:G37">SUM(E21-F21)</f>
        <v>792</v>
      </c>
      <c r="H21" s="530"/>
    </row>
    <row r="22" spans="1:8" ht="15" customHeight="1">
      <c r="A22" s="435"/>
      <c r="B22" s="182"/>
      <c r="C22" s="524" t="s">
        <v>210</v>
      </c>
      <c r="D22" s="525"/>
      <c r="E22" s="518"/>
      <c r="F22" s="526">
        <v>241</v>
      </c>
      <c r="G22" s="518"/>
      <c r="H22" s="531"/>
    </row>
    <row r="23" spans="1:8" ht="15" customHeight="1">
      <c r="A23" s="435"/>
      <c r="B23" s="182"/>
      <c r="C23" s="524" t="s">
        <v>211</v>
      </c>
      <c r="D23" s="525"/>
      <c r="E23" s="518"/>
      <c r="F23" s="526">
        <v>2455</v>
      </c>
      <c r="G23" s="518"/>
      <c r="H23" s="531"/>
    </row>
    <row r="24" spans="1:8" ht="15" customHeight="1">
      <c r="A24" s="435"/>
      <c r="B24" s="182"/>
      <c r="C24" s="524" t="s">
        <v>209</v>
      </c>
      <c r="D24" s="525"/>
      <c r="E24" s="518"/>
      <c r="F24" s="526">
        <v>512</v>
      </c>
      <c r="G24" s="518"/>
      <c r="H24" s="531"/>
    </row>
    <row r="25" spans="1:8" ht="15" customHeight="1">
      <c r="A25" s="181">
        <v>8</v>
      </c>
      <c r="B25" s="182">
        <v>6130</v>
      </c>
      <c r="C25" s="283" t="s">
        <v>31</v>
      </c>
      <c r="D25" s="283"/>
      <c r="E25" s="281">
        <v>100</v>
      </c>
      <c r="F25" s="281">
        <v>120</v>
      </c>
      <c r="G25" s="281">
        <f t="shared" si="0"/>
        <v>-20</v>
      </c>
      <c r="H25" s="534">
        <v>150</v>
      </c>
    </row>
    <row r="26" spans="1:8" ht="15" customHeight="1">
      <c r="A26" s="181"/>
      <c r="B26" s="182"/>
      <c r="C26" s="524" t="s">
        <v>212</v>
      </c>
      <c r="D26" s="525"/>
      <c r="E26" s="518"/>
      <c r="F26" s="527">
        <v>6</v>
      </c>
      <c r="G26" s="518"/>
      <c r="H26" s="531"/>
    </row>
    <row r="27" spans="1:8" ht="15" customHeight="1">
      <c r="A27" s="181"/>
      <c r="B27" s="182"/>
      <c r="C27" s="524" t="s">
        <v>213</v>
      </c>
      <c r="D27" s="525"/>
      <c r="E27" s="518"/>
      <c r="F27" s="526">
        <v>114</v>
      </c>
      <c r="G27" s="518"/>
      <c r="H27" s="531"/>
    </row>
    <row r="28" spans="1:8" ht="15" customHeight="1">
      <c r="A28" s="435">
        <v>9</v>
      </c>
      <c r="B28" s="182">
        <v>6140</v>
      </c>
      <c r="C28" s="283" t="s">
        <v>56</v>
      </c>
      <c r="D28" s="283"/>
      <c r="E28" s="281">
        <v>2300</v>
      </c>
      <c r="F28" s="281">
        <v>1718</v>
      </c>
      <c r="G28" s="281">
        <f t="shared" si="0"/>
        <v>582</v>
      </c>
      <c r="H28" s="530"/>
    </row>
    <row r="29" spans="1:8" ht="15" customHeight="1">
      <c r="A29" s="435"/>
      <c r="B29" s="182"/>
      <c r="C29" s="524" t="s">
        <v>150</v>
      </c>
      <c r="D29" s="525"/>
      <c r="E29" s="518"/>
      <c r="F29" s="526">
        <v>1147</v>
      </c>
      <c r="G29" s="518"/>
      <c r="H29" s="531"/>
    </row>
    <row r="30" spans="1:8" ht="15" customHeight="1">
      <c r="A30" s="435"/>
      <c r="B30" s="182"/>
      <c r="C30" s="524" t="s">
        <v>214</v>
      </c>
      <c r="D30" s="525"/>
      <c r="E30" s="518"/>
      <c r="F30" s="526">
        <v>260</v>
      </c>
      <c r="G30" s="518"/>
      <c r="H30" s="531"/>
    </row>
    <row r="31" spans="1:8" ht="15" customHeight="1">
      <c r="A31" s="435"/>
      <c r="B31" s="182"/>
      <c r="C31" s="524" t="s">
        <v>215</v>
      </c>
      <c r="D31" s="525"/>
      <c r="E31" s="518"/>
      <c r="F31" s="526">
        <v>311</v>
      </c>
      <c r="G31" s="518"/>
      <c r="H31" s="531"/>
    </row>
    <row r="32" spans="1:8" ht="15" customHeight="1">
      <c r="A32" s="181">
        <v>10</v>
      </c>
      <c r="B32" s="182">
        <v>6200</v>
      </c>
      <c r="C32" s="283" t="s">
        <v>33</v>
      </c>
      <c r="D32" s="283"/>
      <c r="E32" s="281">
        <v>6000</v>
      </c>
      <c r="F32" s="281">
        <v>4300</v>
      </c>
      <c r="G32" s="281">
        <f t="shared" si="0"/>
        <v>1700</v>
      </c>
      <c r="H32" s="534">
        <v>6000</v>
      </c>
    </row>
    <row r="33" spans="1:8" ht="15" customHeight="1">
      <c r="A33" s="181">
        <v>11</v>
      </c>
      <c r="B33" s="182">
        <v>6210</v>
      </c>
      <c r="C33" s="283" t="s">
        <v>34</v>
      </c>
      <c r="D33" s="283"/>
      <c r="E33" s="281">
        <v>3300</v>
      </c>
      <c r="F33" s="281">
        <v>2227</v>
      </c>
      <c r="G33" s="281">
        <f t="shared" si="0"/>
        <v>1073</v>
      </c>
      <c r="H33" s="534">
        <v>3300</v>
      </c>
    </row>
    <row r="34" spans="1:8" ht="12.75">
      <c r="A34" s="435">
        <v>12</v>
      </c>
      <c r="B34" s="182">
        <v>6230</v>
      </c>
      <c r="C34" s="284" t="s">
        <v>222</v>
      </c>
      <c r="D34" s="283"/>
      <c r="E34" s="281">
        <v>400</v>
      </c>
      <c r="F34" s="281">
        <v>300</v>
      </c>
      <c r="G34" s="281">
        <f t="shared" si="0"/>
        <v>100</v>
      </c>
      <c r="H34" s="534">
        <v>400</v>
      </c>
    </row>
    <row r="35" spans="1:8" ht="12.75">
      <c r="A35" s="435"/>
      <c r="B35" s="182"/>
      <c r="C35" s="516" t="s">
        <v>223</v>
      </c>
      <c r="D35" s="525"/>
      <c r="E35" s="518"/>
      <c r="F35" s="526">
        <v>300</v>
      </c>
      <c r="G35" s="526"/>
      <c r="H35" s="536"/>
    </row>
    <row r="36" spans="1:8" ht="15" customHeight="1">
      <c r="A36" s="477">
        <v>13</v>
      </c>
      <c r="B36" s="182">
        <v>6240</v>
      </c>
      <c r="C36" s="283" t="s">
        <v>87</v>
      </c>
      <c r="D36" s="283"/>
      <c r="E36" s="281">
        <v>1000</v>
      </c>
      <c r="F36" s="281">
        <v>750</v>
      </c>
      <c r="G36" s="281">
        <f t="shared" si="0"/>
        <v>250</v>
      </c>
      <c r="H36" s="530"/>
    </row>
    <row r="37" spans="1:8" ht="15" customHeight="1">
      <c r="A37" s="181">
        <v>14</v>
      </c>
      <c r="B37" s="182">
        <v>6250</v>
      </c>
      <c r="C37" s="283" t="s">
        <v>35</v>
      </c>
      <c r="D37" s="283"/>
      <c r="E37" s="281">
        <v>9440</v>
      </c>
      <c r="F37" s="281">
        <v>7387</v>
      </c>
      <c r="G37" s="281">
        <f t="shared" si="0"/>
        <v>2053</v>
      </c>
      <c r="H37" s="530"/>
    </row>
    <row r="38" spans="1:8" ht="12.75" customHeight="1">
      <c r="A38" s="181"/>
      <c r="B38" s="182"/>
      <c r="C38" s="516" t="s">
        <v>224</v>
      </c>
      <c r="D38" s="528"/>
      <c r="E38" s="528">
        <v>6365</v>
      </c>
      <c r="F38" s="526">
        <v>4728</v>
      </c>
      <c r="G38" s="522"/>
      <c r="H38" s="536">
        <v>6556</v>
      </c>
    </row>
    <row r="39" spans="1:8" ht="12.75">
      <c r="A39" s="181"/>
      <c r="B39" s="182"/>
      <c r="C39" s="516" t="s">
        <v>225</v>
      </c>
      <c r="D39" s="528"/>
      <c r="E39" s="528">
        <v>3075</v>
      </c>
      <c r="F39" s="526">
        <v>2659</v>
      </c>
      <c r="G39" s="522"/>
      <c r="H39" s="536">
        <v>3167</v>
      </c>
    </row>
    <row r="40" spans="1:8" ht="15" customHeight="1">
      <c r="A40" s="181">
        <v>15</v>
      </c>
      <c r="B40" s="182">
        <v>6260</v>
      </c>
      <c r="C40" s="283" t="s">
        <v>36</v>
      </c>
      <c r="D40" s="283"/>
      <c r="E40" s="281">
        <v>50</v>
      </c>
      <c r="F40" s="281">
        <v>0</v>
      </c>
      <c r="G40" s="281">
        <f aca="true" t="shared" si="1" ref="G40:G45">SUM(E40-F40)</f>
        <v>50</v>
      </c>
      <c r="H40" s="534">
        <v>50</v>
      </c>
    </row>
    <row r="41" spans="1:8" ht="15" customHeight="1">
      <c r="A41" s="181">
        <v>16</v>
      </c>
      <c r="B41" s="182">
        <v>6280</v>
      </c>
      <c r="C41" s="283" t="s">
        <v>37</v>
      </c>
      <c r="D41" s="283"/>
      <c r="E41" s="281">
        <v>500</v>
      </c>
      <c r="F41" s="281">
        <v>0</v>
      </c>
      <c r="G41" s="281">
        <f t="shared" si="1"/>
        <v>500</v>
      </c>
      <c r="H41" s="534">
        <v>750</v>
      </c>
    </row>
    <row r="42" spans="1:8" ht="15" customHeight="1">
      <c r="A42" s="181">
        <v>17</v>
      </c>
      <c r="B42" s="182">
        <v>6290</v>
      </c>
      <c r="C42" s="283" t="s">
        <v>38</v>
      </c>
      <c r="D42" s="283"/>
      <c r="E42" s="281">
        <v>150</v>
      </c>
      <c r="F42" s="281">
        <v>249</v>
      </c>
      <c r="G42" s="281">
        <f t="shared" si="1"/>
        <v>-99</v>
      </c>
      <c r="H42" s="534">
        <v>250</v>
      </c>
    </row>
    <row r="43" spans="1:8" ht="15" customHeight="1">
      <c r="A43" s="181">
        <v>18</v>
      </c>
      <c r="B43" s="182">
        <v>6330</v>
      </c>
      <c r="C43" s="283" t="s">
        <v>42</v>
      </c>
      <c r="D43" s="283"/>
      <c r="E43" s="281">
        <v>3900</v>
      </c>
      <c r="F43" s="281">
        <v>2562</v>
      </c>
      <c r="G43" s="281">
        <f t="shared" si="1"/>
        <v>1338</v>
      </c>
      <c r="H43" s="534">
        <v>3900</v>
      </c>
    </row>
    <row r="44" spans="1:8" ht="15" customHeight="1">
      <c r="A44" s="181">
        <v>19</v>
      </c>
      <c r="B44" s="182">
        <v>6340</v>
      </c>
      <c r="C44" s="283" t="s">
        <v>43</v>
      </c>
      <c r="D44" s="283"/>
      <c r="E44" s="281">
        <v>1500</v>
      </c>
      <c r="F44" s="281">
        <v>1347</v>
      </c>
      <c r="G44" s="281">
        <f t="shared" si="1"/>
        <v>153</v>
      </c>
      <c r="H44" s="534">
        <v>1500</v>
      </c>
    </row>
    <row r="45" spans="1:8" ht="15" customHeight="1">
      <c r="A45" s="181">
        <v>20</v>
      </c>
      <c r="B45" s="182">
        <v>6350</v>
      </c>
      <c r="C45" s="283" t="s">
        <v>44</v>
      </c>
      <c r="D45" s="283"/>
      <c r="E45" s="281">
        <v>120705</v>
      </c>
      <c r="F45" s="281">
        <v>110955</v>
      </c>
      <c r="G45" s="281">
        <f t="shared" si="1"/>
        <v>9750</v>
      </c>
      <c r="H45" s="530"/>
    </row>
    <row r="46" spans="1:8" s="110" customFormat="1" ht="12.75" customHeight="1">
      <c r="A46" s="190"/>
      <c r="B46" s="285"/>
      <c r="C46" s="524" t="s">
        <v>216</v>
      </c>
      <c r="D46" s="529"/>
      <c r="E46" s="526">
        <v>86707</v>
      </c>
      <c r="F46" s="522"/>
      <c r="G46" s="522"/>
      <c r="H46" s="532"/>
    </row>
    <row r="47" spans="1:8" s="110" customFormat="1" ht="12.75" customHeight="1">
      <c r="A47" s="190"/>
      <c r="B47" s="285"/>
      <c r="C47" s="524" t="s">
        <v>219</v>
      </c>
      <c r="D47" s="529"/>
      <c r="E47" s="526">
        <v>6552</v>
      </c>
      <c r="F47" s="522"/>
      <c r="G47" s="522"/>
      <c r="H47" s="532"/>
    </row>
    <row r="48" spans="1:8" s="110" customFormat="1" ht="12.75" customHeight="1">
      <c r="A48" s="190"/>
      <c r="B48" s="285"/>
      <c r="C48" s="524" t="s">
        <v>218</v>
      </c>
      <c r="D48" s="529"/>
      <c r="E48" s="526">
        <v>15096</v>
      </c>
      <c r="F48" s="522"/>
      <c r="G48" s="522"/>
      <c r="H48" s="532"/>
    </row>
    <row r="49" spans="1:8" s="110" customFormat="1" ht="12.75" customHeight="1">
      <c r="A49" s="190"/>
      <c r="B49" s="285"/>
      <c r="C49" s="524" t="s">
        <v>217</v>
      </c>
      <c r="D49" s="529"/>
      <c r="E49" s="526">
        <v>2600</v>
      </c>
      <c r="F49" s="522"/>
      <c r="G49" s="522"/>
      <c r="H49" s="532"/>
    </row>
    <row r="50" spans="1:8" ht="15" customHeight="1">
      <c r="A50" s="181">
        <v>21</v>
      </c>
      <c r="B50" s="182">
        <v>6360</v>
      </c>
      <c r="C50" s="283" t="s">
        <v>45</v>
      </c>
      <c r="D50" s="283"/>
      <c r="E50" s="281">
        <v>1800</v>
      </c>
      <c r="F50" s="281">
        <v>1122</v>
      </c>
      <c r="G50" s="281">
        <f aca="true" t="shared" si="2" ref="G50:G56">SUM(E50-F50)</f>
        <v>678</v>
      </c>
      <c r="H50" s="534"/>
    </row>
    <row r="51" spans="1:8" ht="15" customHeight="1" thickBot="1">
      <c r="A51" s="480">
        <v>22</v>
      </c>
      <c r="B51" s="481">
        <v>6380</v>
      </c>
      <c r="C51" s="482" t="s">
        <v>47</v>
      </c>
      <c r="D51" s="482"/>
      <c r="E51" s="483">
        <v>300</v>
      </c>
      <c r="F51" s="483">
        <v>85</v>
      </c>
      <c r="G51" s="483">
        <f t="shared" si="2"/>
        <v>215</v>
      </c>
      <c r="H51" s="537">
        <v>300</v>
      </c>
    </row>
    <row r="52" spans="1:8" ht="32.25" customHeight="1">
      <c r="A52" s="499" t="s">
        <v>1</v>
      </c>
      <c r="B52" s="500" t="s">
        <v>204</v>
      </c>
      <c r="C52" s="501" t="s">
        <v>128</v>
      </c>
      <c r="D52" s="501"/>
      <c r="E52" s="502" t="s">
        <v>198</v>
      </c>
      <c r="F52" s="503" t="s">
        <v>199</v>
      </c>
      <c r="G52" s="502" t="s">
        <v>76</v>
      </c>
      <c r="H52" s="504" t="s">
        <v>200</v>
      </c>
    </row>
    <row r="53" spans="1:8" ht="15" customHeight="1">
      <c r="A53" s="181">
        <v>23</v>
      </c>
      <c r="B53" s="182">
        <v>6393</v>
      </c>
      <c r="C53" s="283" t="s">
        <v>48</v>
      </c>
      <c r="D53" s="283"/>
      <c r="E53" s="281">
        <v>1800</v>
      </c>
      <c r="F53" s="281">
        <v>1800</v>
      </c>
      <c r="G53" s="281">
        <f t="shared" si="2"/>
        <v>0</v>
      </c>
      <c r="H53" s="534">
        <v>1875</v>
      </c>
    </row>
    <row r="54" spans="1:8" ht="15" customHeight="1">
      <c r="A54" s="181">
        <v>24</v>
      </c>
      <c r="B54" s="182">
        <v>6396</v>
      </c>
      <c r="C54" s="283" t="s">
        <v>49</v>
      </c>
      <c r="D54" s="283"/>
      <c r="E54" s="281">
        <v>3000</v>
      </c>
      <c r="F54" s="281">
        <v>1870</v>
      </c>
      <c r="G54" s="281">
        <f t="shared" si="2"/>
        <v>1130</v>
      </c>
      <c r="H54" s="534">
        <v>2000</v>
      </c>
    </row>
    <row r="55" spans="1:8" ht="15" customHeight="1">
      <c r="A55" s="477">
        <v>25</v>
      </c>
      <c r="B55" s="182">
        <v>6450</v>
      </c>
      <c r="C55" s="283" t="s">
        <v>93</v>
      </c>
      <c r="D55" s="283"/>
      <c r="E55" s="281">
        <v>1500</v>
      </c>
      <c r="F55" s="281">
        <v>2263</v>
      </c>
      <c r="G55" s="281">
        <f t="shared" si="2"/>
        <v>-763</v>
      </c>
      <c r="H55" s="534"/>
    </row>
    <row r="56" spans="1:8" ht="15" customHeight="1">
      <c r="A56" s="435">
        <v>26</v>
      </c>
      <c r="B56" s="182">
        <v>6570</v>
      </c>
      <c r="C56" s="283" t="s">
        <v>62</v>
      </c>
      <c r="D56" s="283"/>
      <c r="E56" s="281">
        <v>2500</v>
      </c>
      <c r="F56" s="281">
        <v>1665</v>
      </c>
      <c r="G56" s="281">
        <f t="shared" si="2"/>
        <v>835</v>
      </c>
      <c r="H56" s="534"/>
    </row>
    <row r="57" spans="1:8" ht="15" customHeight="1">
      <c r="A57" s="435">
        <v>27</v>
      </c>
      <c r="B57" s="182">
        <v>6590</v>
      </c>
      <c r="C57" s="283" t="s">
        <v>63</v>
      </c>
      <c r="D57" s="283"/>
      <c r="E57" s="281">
        <v>9500</v>
      </c>
      <c r="F57" s="281">
        <v>6702</v>
      </c>
      <c r="G57" s="281">
        <f>SUM(E57-F57)</f>
        <v>2798</v>
      </c>
      <c r="H57" s="534">
        <v>9000</v>
      </c>
    </row>
    <row r="58" spans="1:8" s="110" customFormat="1" ht="12.75" customHeight="1">
      <c r="A58" s="196"/>
      <c r="B58" s="285"/>
      <c r="C58" s="524" t="s">
        <v>220</v>
      </c>
      <c r="D58" s="528"/>
      <c r="E58" s="528">
        <v>8780</v>
      </c>
      <c r="F58" s="526">
        <v>6212</v>
      </c>
      <c r="G58" s="522"/>
      <c r="H58" s="532"/>
    </row>
    <row r="59" spans="1:8" s="110" customFormat="1" ht="12.75" customHeight="1">
      <c r="A59" s="196"/>
      <c r="B59" s="285"/>
      <c r="C59" s="524" t="s">
        <v>221</v>
      </c>
      <c r="D59" s="528"/>
      <c r="E59" s="528">
        <v>720</v>
      </c>
      <c r="F59" s="526">
        <v>490</v>
      </c>
      <c r="G59" s="522"/>
      <c r="H59" s="532"/>
    </row>
    <row r="60" spans="1:8" ht="15" customHeight="1">
      <c r="A60" s="435">
        <v>28</v>
      </c>
      <c r="B60" s="182">
        <v>6610</v>
      </c>
      <c r="C60" s="283" t="s">
        <v>64</v>
      </c>
      <c r="D60" s="283"/>
      <c r="E60" s="281">
        <v>44357</v>
      </c>
      <c r="F60" s="281">
        <v>28425</v>
      </c>
      <c r="G60" s="281">
        <f>SUM(E60-F60)</f>
        <v>15932</v>
      </c>
      <c r="H60" s="534">
        <v>44357</v>
      </c>
    </row>
    <row r="61" spans="1:8" ht="15" customHeight="1">
      <c r="A61" s="181">
        <v>30</v>
      </c>
      <c r="B61" s="182">
        <v>8010</v>
      </c>
      <c r="C61" s="283" t="s">
        <v>52</v>
      </c>
      <c r="D61" s="283"/>
      <c r="E61" s="281">
        <v>500</v>
      </c>
      <c r="F61" s="281">
        <v>0</v>
      </c>
      <c r="G61" s="281">
        <f>SUM(E61-F61)</f>
        <v>500</v>
      </c>
      <c r="H61" s="534">
        <v>500</v>
      </c>
    </row>
    <row r="62" spans="1:8" s="340" customFormat="1" ht="28.5" customHeight="1">
      <c r="A62" s="253" t="s">
        <v>99</v>
      </c>
      <c r="B62" s="241"/>
      <c r="C62" s="514"/>
      <c r="D62" s="514"/>
      <c r="E62" s="292">
        <f>SUM(E21,E25,E29,E28,E32,E33,E34,E36,E37,E40,E41,E42,E43,E44,E45,E50,E51,E53,E54,E55,E56,E57,E60,E61)</f>
        <v>218602</v>
      </c>
      <c r="F62" s="292">
        <f>SUM(F21,F25,F28,F32,F33,F34,F36,F37,F40,F41,F42,F43,F44,F45,F50,F51,F53,F54,F55,F56,F57,F60,F61)</f>
        <v>179055</v>
      </c>
      <c r="G62" s="515">
        <f>SUM(E62-F62)</f>
        <v>39547</v>
      </c>
      <c r="H62" s="533"/>
    </row>
    <row r="63" spans="1:8" s="542" customFormat="1" ht="18" customHeight="1">
      <c r="A63" s="538" t="s">
        <v>67</v>
      </c>
      <c r="B63" s="539"/>
      <c r="C63" s="539"/>
      <c r="D63" s="539"/>
      <c r="E63" s="540"/>
      <c r="F63" s="540"/>
      <c r="G63" s="540"/>
      <c r="H63" s="541"/>
    </row>
    <row r="64" spans="1:8" s="542" customFormat="1" ht="18" customHeight="1">
      <c r="A64" s="543" t="s">
        <v>100</v>
      </c>
      <c r="B64" s="544"/>
      <c r="C64" s="544"/>
      <c r="D64" s="544"/>
      <c r="E64" s="545">
        <f>SUM(E11)</f>
        <v>266420</v>
      </c>
      <c r="F64" s="545">
        <f>SUM(F11)</f>
        <v>201390</v>
      </c>
      <c r="G64" s="545">
        <f>SUM(E64-F64)</f>
        <v>65030</v>
      </c>
      <c r="H64" s="546"/>
    </row>
    <row r="65" spans="1:8" s="542" customFormat="1" ht="18" customHeight="1">
      <c r="A65" s="547" t="s">
        <v>101</v>
      </c>
      <c r="B65" s="544"/>
      <c r="C65" s="544"/>
      <c r="D65" s="544"/>
      <c r="E65" s="545">
        <f>SUM(-E18)</f>
        <v>-16658</v>
      </c>
      <c r="F65" s="545">
        <f>SUM(-F18)</f>
        <v>-5608</v>
      </c>
      <c r="G65" s="545">
        <f>SUM(E65-F65)</f>
        <v>-11050</v>
      </c>
      <c r="H65" s="546"/>
    </row>
    <row r="66" spans="1:8" s="542" customFormat="1" ht="18" customHeight="1">
      <c r="A66" s="543" t="s">
        <v>102</v>
      </c>
      <c r="B66" s="544"/>
      <c r="C66" s="544"/>
      <c r="D66" s="544"/>
      <c r="E66" s="545">
        <f>SUM(-E62)</f>
        <v>-218602</v>
      </c>
      <c r="F66" s="545">
        <f>SUM(-F62)</f>
        <v>-179055</v>
      </c>
      <c r="G66" s="545">
        <f>SUM(E66-F66)</f>
        <v>-39547</v>
      </c>
      <c r="H66" s="546"/>
    </row>
    <row r="67" spans="1:8" s="542" customFormat="1" ht="18" customHeight="1">
      <c r="A67" s="543" t="s">
        <v>70</v>
      </c>
      <c r="B67" s="544"/>
      <c r="C67" s="544"/>
      <c r="D67" s="544"/>
      <c r="E67" s="545">
        <v>-1473</v>
      </c>
      <c r="F67" s="545">
        <v>-1473</v>
      </c>
      <c r="G67" s="545">
        <f>SUM(E67-F67)</f>
        <v>0</v>
      </c>
      <c r="H67" s="546"/>
    </row>
    <row r="68" spans="1:8" s="542" customFormat="1" ht="18" customHeight="1">
      <c r="A68" s="543" t="s">
        <v>71</v>
      </c>
      <c r="B68" s="544"/>
      <c r="C68" s="544"/>
      <c r="D68" s="544"/>
      <c r="E68" s="545">
        <f>SUM(E64:E67)</f>
        <v>29687</v>
      </c>
      <c r="F68" s="545">
        <f>SUM(F64:F67)</f>
        <v>15254</v>
      </c>
      <c r="G68" s="545">
        <f>SUM(E68-F68)</f>
        <v>14433</v>
      </c>
      <c r="H68" s="546"/>
    </row>
    <row r="69" spans="1:8" s="542" customFormat="1" ht="18" customHeight="1" thickBot="1">
      <c r="A69" s="548" t="s">
        <v>72</v>
      </c>
      <c r="B69" s="549"/>
      <c r="C69" s="549"/>
      <c r="D69" s="549"/>
      <c r="E69" s="550">
        <f>SUM(E3,E68)</f>
        <v>212646</v>
      </c>
      <c r="F69" s="550">
        <f>SUM(F3,F68)</f>
        <v>198213</v>
      </c>
      <c r="G69" s="550">
        <f>SUM(G3,G68)</f>
        <v>197392</v>
      </c>
      <c r="H69" s="551"/>
    </row>
    <row r="70" ht="16.5" customHeight="1"/>
  </sheetData>
  <sheetProtection/>
  <printOptions horizontalCentered="1"/>
  <pageMargins left="0.75" right="0.75" top="0.5" bottom="0.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40" customWidth="1"/>
    <col min="2" max="2" width="12.57421875" style="6" customWidth="1"/>
    <col min="3" max="3" width="28.140625" style="13" customWidth="1"/>
    <col min="4" max="4" width="9.140625" style="13" customWidth="1"/>
    <col min="5" max="5" width="13.57421875" style="17" customWidth="1"/>
    <col min="6" max="6" width="13.57421875" style="21" customWidth="1"/>
    <col min="7" max="7" width="18.00390625" style="21" customWidth="1"/>
    <col min="8" max="16384" width="9.140625" style="21" customWidth="1"/>
  </cols>
  <sheetData>
    <row r="1" spans="1:7" s="142" customFormat="1" ht="34.5" customHeight="1" thickBot="1">
      <c r="A1" s="494" t="s">
        <v>258</v>
      </c>
      <c r="B1" s="495"/>
      <c r="C1" s="495"/>
      <c r="D1" s="495"/>
      <c r="E1" s="496"/>
      <c r="F1" s="497"/>
      <c r="G1" s="498"/>
    </row>
    <row r="2" spans="1:7" s="340" customFormat="1" ht="51.75">
      <c r="A2" s="556" t="s">
        <v>1</v>
      </c>
      <c r="B2" s="557" t="s">
        <v>204</v>
      </c>
      <c r="C2" s="558" t="s">
        <v>128</v>
      </c>
      <c r="D2" s="558"/>
      <c r="E2" s="569" t="s">
        <v>234</v>
      </c>
      <c r="F2" s="555" t="s">
        <v>235</v>
      </c>
      <c r="G2" s="571" t="s">
        <v>236</v>
      </c>
    </row>
    <row r="3" spans="1:7" s="340" customFormat="1" ht="23.25" customHeight="1">
      <c r="A3" s="478" t="s">
        <v>8</v>
      </c>
      <c r="B3" s="293"/>
      <c r="C3" s="293"/>
      <c r="D3" s="293"/>
      <c r="E3" s="570">
        <v>228339</v>
      </c>
      <c r="F3" s="570">
        <v>250074</v>
      </c>
      <c r="G3" s="572">
        <v>262148</v>
      </c>
    </row>
    <row r="4" spans="1:7" ht="23.25" customHeight="1">
      <c r="A4" s="484" t="s">
        <v>9</v>
      </c>
      <c r="B4" s="487"/>
      <c r="C4" s="487"/>
      <c r="D4" s="487"/>
      <c r="E4" s="488"/>
      <c r="F4" s="488"/>
      <c r="G4" s="489"/>
    </row>
    <row r="5" spans="1:7" ht="30" customHeight="1">
      <c r="A5" s="474" t="s">
        <v>202</v>
      </c>
      <c r="B5" s="471"/>
      <c r="C5" s="471"/>
      <c r="D5" s="471"/>
      <c r="E5" s="282"/>
      <c r="F5" s="282"/>
      <c r="G5" s="473"/>
    </row>
    <row r="6" spans="1:7" s="39" customFormat="1" ht="16.5" customHeight="1">
      <c r="A6" s="433">
        <v>1</v>
      </c>
      <c r="B6" s="279">
        <v>4000</v>
      </c>
      <c r="C6" s="280" t="s">
        <v>232</v>
      </c>
      <c r="D6" s="280"/>
      <c r="E6" s="281">
        <v>206818</v>
      </c>
      <c r="F6" s="281">
        <v>207305</v>
      </c>
      <c r="G6" s="595">
        <v>215262</v>
      </c>
    </row>
    <row r="7" spans="1:12" s="39" customFormat="1" ht="15" customHeight="1">
      <c r="A7" s="435">
        <v>2</v>
      </c>
      <c r="B7" s="182">
        <v>4010</v>
      </c>
      <c r="C7" s="283" t="s">
        <v>13</v>
      </c>
      <c r="D7" s="283"/>
      <c r="E7" s="281">
        <v>700</v>
      </c>
      <c r="F7" s="281">
        <v>900</v>
      </c>
      <c r="G7" s="595">
        <v>900</v>
      </c>
      <c r="L7" s="39" t="s">
        <v>256</v>
      </c>
    </row>
    <row r="8" spans="1:7" s="39" customFormat="1" ht="15" customHeight="1">
      <c r="A8" s="435">
        <v>3</v>
      </c>
      <c r="B8" s="182">
        <v>4050</v>
      </c>
      <c r="C8" s="283" t="s">
        <v>233</v>
      </c>
      <c r="D8" s="283"/>
      <c r="E8" s="281">
        <v>58402</v>
      </c>
      <c r="F8" s="281">
        <v>61184</v>
      </c>
      <c r="G8" s="595">
        <v>72064</v>
      </c>
    </row>
    <row r="9" spans="1:7" ht="19.5" customHeight="1">
      <c r="A9" s="475" t="s">
        <v>15</v>
      </c>
      <c r="B9" s="472"/>
      <c r="C9" s="472"/>
      <c r="D9" s="472"/>
      <c r="E9" s="282"/>
      <c r="F9" s="282"/>
      <c r="G9" s="530"/>
    </row>
    <row r="10" spans="1:7" s="39" customFormat="1" ht="15" customHeight="1">
      <c r="A10" s="435">
        <v>4</v>
      </c>
      <c r="B10" s="182">
        <v>7010</v>
      </c>
      <c r="C10" s="283" t="s">
        <v>17</v>
      </c>
      <c r="D10" s="283"/>
      <c r="E10" s="281">
        <v>500</v>
      </c>
      <c r="F10" s="281">
        <v>700</v>
      </c>
      <c r="G10" s="595">
        <v>700</v>
      </c>
    </row>
    <row r="11" spans="1:7" s="340" customFormat="1" ht="24" customHeight="1">
      <c r="A11" s="484" t="s">
        <v>19</v>
      </c>
      <c r="B11" s="505"/>
      <c r="C11" s="505"/>
      <c r="D11" s="505"/>
      <c r="E11" s="506">
        <f>SUM(E6:E10)</f>
        <v>266420</v>
      </c>
      <c r="F11" s="506">
        <f>SUM(F6:F10)</f>
        <v>270089</v>
      </c>
      <c r="G11" s="573">
        <f>SUM(G6:G10)</f>
        <v>288926</v>
      </c>
    </row>
    <row r="12" spans="1:7" s="1" customFormat="1" ht="22.5" customHeight="1">
      <c r="A12" s="440" t="s">
        <v>77</v>
      </c>
      <c r="B12" s="310"/>
      <c r="C12" s="310"/>
      <c r="D12" s="310"/>
      <c r="E12" s="485"/>
      <c r="F12" s="485"/>
      <c r="G12" s="486"/>
    </row>
    <row r="13" spans="1:7" s="30" customFormat="1" ht="15" customHeight="1">
      <c r="A13" s="477">
        <v>5</v>
      </c>
      <c r="B13" s="182">
        <v>1730</v>
      </c>
      <c r="C13" s="283" t="s">
        <v>24</v>
      </c>
      <c r="D13" s="283"/>
      <c r="E13" s="281">
        <v>400</v>
      </c>
      <c r="F13" s="281">
        <v>900</v>
      </c>
      <c r="G13" s="590">
        <v>900</v>
      </c>
    </row>
    <row r="14" spans="1:7" s="30" customFormat="1" ht="51.75">
      <c r="A14" s="477"/>
      <c r="B14" s="182"/>
      <c r="C14" s="516" t="s">
        <v>257</v>
      </c>
      <c r="D14" s="517"/>
      <c r="E14" s="518"/>
      <c r="F14" s="518">
        <v>400</v>
      </c>
      <c r="G14" s="591">
        <v>400</v>
      </c>
    </row>
    <row r="15" spans="1:7" s="30" customFormat="1" ht="25.5">
      <c r="A15" s="477"/>
      <c r="B15" s="182"/>
      <c r="C15" s="516" t="s">
        <v>226</v>
      </c>
      <c r="D15" s="517"/>
      <c r="E15" s="518"/>
      <c r="F15" s="518">
        <v>500</v>
      </c>
      <c r="G15" s="591">
        <v>500</v>
      </c>
    </row>
    <row r="16" spans="1:7" s="30" customFormat="1" ht="15" customHeight="1">
      <c r="A16" s="435">
        <v>6</v>
      </c>
      <c r="B16" s="182">
        <v>1780</v>
      </c>
      <c r="C16" s="283" t="s">
        <v>27</v>
      </c>
      <c r="D16" s="552"/>
      <c r="E16" s="281">
        <v>16258</v>
      </c>
      <c r="F16" s="281">
        <v>4525</v>
      </c>
      <c r="G16" s="592">
        <v>28550</v>
      </c>
    </row>
    <row r="17" spans="1:7" s="101" customFormat="1" ht="25.5">
      <c r="A17" s="196"/>
      <c r="B17" s="285"/>
      <c r="C17" s="520" t="s">
        <v>227</v>
      </c>
      <c r="D17" s="521"/>
      <c r="E17" s="518">
        <v>700</v>
      </c>
      <c r="F17" s="518">
        <v>1225</v>
      </c>
      <c r="G17" s="593">
        <v>12000</v>
      </c>
    </row>
    <row r="18" spans="1:7" s="101" customFormat="1" ht="12.75">
      <c r="A18" s="196"/>
      <c r="B18" s="285"/>
      <c r="C18" s="520" t="s">
        <v>155</v>
      </c>
      <c r="D18" s="521"/>
      <c r="E18" s="518"/>
      <c r="F18" s="518">
        <v>3300</v>
      </c>
      <c r="G18" s="553"/>
    </row>
    <row r="19" spans="1:7" s="30" customFormat="1" ht="25.5">
      <c r="A19" s="477"/>
      <c r="B19" s="182"/>
      <c r="C19" s="516" t="s">
        <v>228</v>
      </c>
      <c r="D19" s="517"/>
      <c r="E19" s="518"/>
      <c r="F19" s="518"/>
      <c r="G19" s="591">
        <v>450</v>
      </c>
    </row>
    <row r="20" spans="1:7" s="30" customFormat="1" ht="12.75">
      <c r="A20" s="477"/>
      <c r="B20" s="182"/>
      <c r="C20" s="516" t="s">
        <v>255</v>
      </c>
      <c r="D20" s="517"/>
      <c r="E20" s="518"/>
      <c r="F20" s="518"/>
      <c r="G20" s="591">
        <v>800</v>
      </c>
    </row>
    <row r="21" spans="1:7" s="30" customFormat="1" ht="25.5">
      <c r="A21" s="477"/>
      <c r="B21" s="182"/>
      <c r="C21" s="516" t="s">
        <v>229</v>
      </c>
      <c r="D21" s="517"/>
      <c r="E21" s="518"/>
      <c r="F21" s="518"/>
      <c r="G21" s="591">
        <v>14400</v>
      </c>
    </row>
    <row r="22" spans="1:7" s="349" customFormat="1" ht="22.5" customHeight="1" thickBot="1">
      <c r="A22" s="508" t="s">
        <v>85</v>
      </c>
      <c r="B22" s="509"/>
      <c r="C22" s="510"/>
      <c r="D22" s="510"/>
      <c r="E22" s="511">
        <f>SUM(E13:E16)</f>
        <v>16658</v>
      </c>
      <c r="F22" s="511">
        <f>SUM(F13+F16)</f>
        <v>5425</v>
      </c>
      <c r="G22" s="594">
        <v>28550</v>
      </c>
    </row>
    <row r="23" spans="1:7" s="350" customFormat="1" ht="55.5" customHeight="1" thickBot="1">
      <c r="A23" s="499" t="s">
        <v>1</v>
      </c>
      <c r="B23" s="500" t="s">
        <v>204</v>
      </c>
      <c r="C23" s="501" t="s">
        <v>128</v>
      </c>
      <c r="D23" s="501"/>
      <c r="E23" s="569" t="s">
        <v>234</v>
      </c>
      <c r="F23" s="555" t="s">
        <v>235</v>
      </c>
      <c r="G23" s="571" t="s">
        <v>236</v>
      </c>
    </row>
    <row r="24" spans="1:7" s="350" customFormat="1" ht="40.5" customHeight="1">
      <c r="A24" s="490" t="s">
        <v>86</v>
      </c>
      <c r="B24" s="491"/>
      <c r="C24" s="491"/>
      <c r="D24" s="491"/>
      <c r="E24" s="492"/>
      <c r="F24" s="492"/>
      <c r="G24" s="493"/>
    </row>
    <row r="25" spans="1:7" ht="15" customHeight="1">
      <c r="A25" s="435">
        <v>7</v>
      </c>
      <c r="B25" s="182">
        <v>6110</v>
      </c>
      <c r="C25" s="283" t="s">
        <v>55</v>
      </c>
      <c r="D25" s="283"/>
      <c r="E25" s="281">
        <v>4000</v>
      </c>
      <c r="F25" s="281">
        <v>4000</v>
      </c>
      <c r="G25" s="595">
        <v>5000</v>
      </c>
    </row>
    <row r="26" spans="1:7" ht="15" customHeight="1">
      <c r="A26" s="435"/>
      <c r="B26" s="182"/>
      <c r="C26" s="524" t="s">
        <v>230</v>
      </c>
      <c r="D26" s="525"/>
      <c r="E26" s="518"/>
      <c r="F26" s="526"/>
      <c r="G26" s="554"/>
    </row>
    <row r="27" spans="1:7" ht="15" customHeight="1">
      <c r="A27" s="435"/>
      <c r="B27" s="182"/>
      <c r="C27" s="524" t="s">
        <v>211</v>
      </c>
      <c r="D27" s="525"/>
      <c r="E27" s="518"/>
      <c r="F27" s="526"/>
      <c r="G27" s="554"/>
    </row>
    <row r="28" spans="1:7" ht="15" customHeight="1">
      <c r="A28" s="181">
        <v>8</v>
      </c>
      <c r="B28" s="182">
        <v>6130</v>
      </c>
      <c r="C28" s="283" t="s">
        <v>31</v>
      </c>
      <c r="D28" s="283"/>
      <c r="E28" s="281">
        <v>100</v>
      </c>
      <c r="F28" s="281">
        <v>150</v>
      </c>
      <c r="G28" s="595">
        <v>150</v>
      </c>
    </row>
    <row r="29" spans="1:7" ht="15" customHeight="1">
      <c r="A29" s="181"/>
      <c r="B29" s="182"/>
      <c r="C29" s="524" t="s">
        <v>212</v>
      </c>
      <c r="D29" s="525"/>
      <c r="E29" s="518"/>
      <c r="F29" s="526"/>
      <c r="G29" s="554"/>
    </row>
    <row r="30" spans="1:7" ht="15" customHeight="1">
      <c r="A30" s="181"/>
      <c r="B30" s="182"/>
      <c r="C30" s="524" t="s">
        <v>213</v>
      </c>
      <c r="D30" s="525"/>
      <c r="E30" s="518"/>
      <c r="F30" s="526"/>
      <c r="G30" s="554"/>
    </row>
    <row r="31" spans="1:7" ht="15" customHeight="1">
      <c r="A31" s="435">
        <v>9</v>
      </c>
      <c r="B31" s="182">
        <v>6140</v>
      </c>
      <c r="C31" s="283" t="s">
        <v>56</v>
      </c>
      <c r="D31" s="283"/>
      <c r="E31" s="281">
        <v>2300</v>
      </c>
      <c r="F31" s="281">
        <v>2300</v>
      </c>
      <c r="G31" s="595">
        <v>3150</v>
      </c>
    </row>
    <row r="32" spans="1:7" ht="15" customHeight="1">
      <c r="A32" s="435"/>
      <c r="B32" s="182"/>
      <c r="C32" s="524" t="s">
        <v>150</v>
      </c>
      <c r="D32" s="525"/>
      <c r="E32" s="518"/>
      <c r="F32" s="526"/>
      <c r="G32" s="531">
        <v>1167</v>
      </c>
    </row>
    <row r="33" spans="1:7" ht="15" customHeight="1">
      <c r="A33" s="435"/>
      <c r="B33" s="182"/>
      <c r="C33" s="524" t="s">
        <v>195</v>
      </c>
      <c r="D33" s="525"/>
      <c r="E33" s="518"/>
      <c r="F33" s="526"/>
      <c r="G33" s="531">
        <v>844</v>
      </c>
    </row>
    <row r="34" spans="1:7" ht="15" customHeight="1">
      <c r="A34" s="435"/>
      <c r="B34" s="182"/>
      <c r="C34" s="524" t="s">
        <v>215</v>
      </c>
      <c r="D34" s="525"/>
      <c r="E34" s="518"/>
      <c r="F34" s="526"/>
      <c r="G34" s="531">
        <v>739</v>
      </c>
    </row>
    <row r="35" spans="1:7" ht="15" customHeight="1">
      <c r="A35" s="435"/>
      <c r="B35" s="182"/>
      <c r="C35" s="524" t="s">
        <v>231</v>
      </c>
      <c r="D35" s="525"/>
      <c r="E35" s="518"/>
      <c r="F35" s="526"/>
      <c r="G35" s="531">
        <v>450</v>
      </c>
    </row>
    <row r="36" spans="1:7" ht="15" customHeight="1">
      <c r="A36" s="181">
        <v>10</v>
      </c>
      <c r="B36" s="182">
        <v>6200</v>
      </c>
      <c r="C36" s="283" t="s">
        <v>33</v>
      </c>
      <c r="D36" s="283"/>
      <c r="E36" s="281">
        <v>6000</v>
      </c>
      <c r="F36" s="281">
        <v>6000</v>
      </c>
      <c r="G36" s="595">
        <v>6000</v>
      </c>
    </row>
    <row r="37" spans="1:7" ht="15" customHeight="1">
      <c r="A37" s="181">
        <v>11</v>
      </c>
      <c r="B37" s="182">
        <v>6210</v>
      </c>
      <c r="C37" s="283" t="s">
        <v>34</v>
      </c>
      <c r="D37" s="283"/>
      <c r="E37" s="281">
        <v>3300</v>
      </c>
      <c r="F37" s="281">
        <v>3300</v>
      </c>
      <c r="G37" s="595">
        <v>3450</v>
      </c>
    </row>
    <row r="38" spans="1:7" ht="25.5">
      <c r="A38" s="181">
        <v>12</v>
      </c>
      <c r="B38" s="182">
        <v>6230</v>
      </c>
      <c r="C38" s="283" t="s">
        <v>59</v>
      </c>
      <c r="D38" s="283"/>
      <c r="E38" s="281">
        <v>400</v>
      </c>
      <c r="F38" s="281">
        <v>450</v>
      </c>
      <c r="G38" s="596" t="s">
        <v>237</v>
      </c>
    </row>
    <row r="39" spans="1:7" ht="15" customHeight="1">
      <c r="A39" s="477">
        <v>13</v>
      </c>
      <c r="B39" s="182">
        <v>6240</v>
      </c>
      <c r="C39" s="283" t="s">
        <v>87</v>
      </c>
      <c r="D39" s="283"/>
      <c r="E39" s="281">
        <v>1000</v>
      </c>
      <c r="F39" s="281">
        <v>1000</v>
      </c>
      <c r="G39" s="595">
        <v>2000</v>
      </c>
    </row>
    <row r="40" spans="1:7" ht="15" customHeight="1">
      <c r="A40" s="181">
        <v>14</v>
      </c>
      <c r="B40" s="182">
        <v>6250</v>
      </c>
      <c r="C40" s="283" t="s">
        <v>35</v>
      </c>
      <c r="D40" s="283"/>
      <c r="E40" s="281">
        <v>9440</v>
      </c>
      <c r="F40" s="281">
        <v>9723</v>
      </c>
      <c r="G40" s="595">
        <v>10014</v>
      </c>
    </row>
    <row r="41" spans="1:7" ht="12.75" customHeight="1">
      <c r="A41" s="181"/>
      <c r="B41" s="182"/>
      <c r="C41" s="516" t="s">
        <v>224</v>
      </c>
      <c r="D41" s="528"/>
      <c r="E41" s="528">
        <v>6365</v>
      </c>
      <c r="F41" s="526">
        <v>6556</v>
      </c>
      <c r="G41" s="554">
        <v>6752</v>
      </c>
    </row>
    <row r="42" spans="1:7" ht="12.75">
      <c r="A42" s="181"/>
      <c r="B42" s="182"/>
      <c r="C42" s="516" t="s">
        <v>225</v>
      </c>
      <c r="D42" s="528"/>
      <c r="E42" s="528">
        <v>3075</v>
      </c>
      <c r="F42" s="526">
        <v>3167</v>
      </c>
      <c r="G42" s="554">
        <v>3262</v>
      </c>
    </row>
    <row r="43" spans="1:7" ht="15" customHeight="1">
      <c r="A43" s="181">
        <v>15</v>
      </c>
      <c r="B43" s="182">
        <v>6260</v>
      </c>
      <c r="C43" s="283" t="s">
        <v>36</v>
      </c>
      <c r="D43" s="283"/>
      <c r="E43" s="281">
        <v>50</v>
      </c>
      <c r="F43" s="281">
        <v>50</v>
      </c>
      <c r="G43" s="595">
        <v>50</v>
      </c>
    </row>
    <row r="44" spans="1:7" ht="15" customHeight="1">
      <c r="A44" s="181">
        <v>16</v>
      </c>
      <c r="B44" s="182">
        <v>6280</v>
      </c>
      <c r="C44" s="283" t="s">
        <v>37</v>
      </c>
      <c r="D44" s="283"/>
      <c r="E44" s="281">
        <v>500</v>
      </c>
      <c r="F44" s="281">
        <v>750</v>
      </c>
      <c r="G44" s="595">
        <v>500</v>
      </c>
    </row>
    <row r="45" spans="1:7" ht="15" customHeight="1">
      <c r="A45" s="181">
        <v>17</v>
      </c>
      <c r="B45" s="182">
        <v>6290</v>
      </c>
      <c r="C45" s="283" t="s">
        <v>38</v>
      </c>
      <c r="D45" s="283"/>
      <c r="E45" s="281">
        <v>150</v>
      </c>
      <c r="F45" s="281">
        <v>250</v>
      </c>
      <c r="G45" s="595">
        <v>250</v>
      </c>
    </row>
    <row r="46" spans="1:7" ht="15" customHeight="1">
      <c r="A46" s="181">
        <v>18</v>
      </c>
      <c r="B46" s="182">
        <v>6330</v>
      </c>
      <c r="C46" s="283" t="s">
        <v>42</v>
      </c>
      <c r="D46" s="283"/>
      <c r="E46" s="281">
        <v>3900</v>
      </c>
      <c r="F46" s="281">
        <v>3900</v>
      </c>
      <c r="G46" s="595">
        <v>4300</v>
      </c>
    </row>
    <row r="47" spans="1:7" ht="15" customHeight="1">
      <c r="A47" s="181">
        <v>19</v>
      </c>
      <c r="B47" s="182">
        <v>6340</v>
      </c>
      <c r="C47" s="283" t="s">
        <v>43</v>
      </c>
      <c r="D47" s="283"/>
      <c r="E47" s="281">
        <v>1500</v>
      </c>
      <c r="F47" s="281">
        <v>1500</v>
      </c>
      <c r="G47" s="595">
        <v>2500</v>
      </c>
    </row>
    <row r="48" spans="1:7" ht="15" customHeight="1">
      <c r="A48" s="181">
        <v>20</v>
      </c>
      <c r="B48" s="182">
        <v>6350</v>
      </c>
      <c r="C48" s="283" t="s">
        <v>44</v>
      </c>
      <c r="D48" s="283"/>
      <c r="E48" s="281">
        <v>112123</v>
      </c>
      <c r="F48" s="281">
        <v>135440</v>
      </c>
      <c r="G48" s="597">
        <v>127781</v>
      </c>
    </row>
    <row r="49" spans="1:7" s="110" customFormat="1" ht="12.75" customHeight="1">
      <c r="A49" s="190"/>
      <c r="B49" s="285"/>
      <c r="C49" s="524" t="s">
        <v>216</v>
      </c>
      <c r="D49" s="529"/>
      <c r="E49" s="526">
        <v>103541</v>
      </c>
      <c r="F49" s="526">
        <v>125080</v>
      </c>
      <c r="G49" s="554">
        <v>118700</v>
      </c>
    </row>
    <row r="50" spans="1:7" s="110" customFormat="1" ht="12.75" customHeight="1">
      <c r="A50" s="190"/>
      <c r="B50" s="285"/>
      <c r="C50" s="524" t="s">
        <v>219</v>
      </c>
      <c r="D50" s="529"/>
      <c r="E50" s="526">
        <v>8582</v>
      </c>
      <c r="F50" s="526">
        <v>10360</v>
      </c>
      <c r="G50" s="554">
        <v>9081</v>
      </c>
    </row>
    <row r="51" spans="1:7" ht="15" customHeight="1">
      <c r="A51" s="181">
        <v>21</v>
      </c>
      <c r="B51" s="182">
        <v>6360</v>
      </c>
      <c r="C51" s="283" t="s">
        <v>45</v>
      </c>
      <c r="D51" s="283"/>
      <c r="E51" s="281">
        <v>1800</v>
      </c>
      <c r="F51" s="281">
        <v>1800</v>
      </c>
      <c r="G51" s="595">
        <v>1500</v>
      </c>
    </row>
    <row r="52" spans="1:7" ht="15" customHeight="1" thickBot="1">
      <c r="A52" s="480">
        <v>22</v>
      </c>
      <c r="B52" s="481">
        <v>6380</v>
      </c>
      <c r="C52" s="482" t="s">
        <v>47</v>
      </c>
      <c r="D52" s="482"/>
      <c r="E52" s="483">
        <v>300</v>
      </c>
      <c r="F52" s="483">
        <v>300</v>
      </c>
      <c r="G52" s="598">
        <v>400</v>
      </c>
    </row>
    <row r="53" spans="1:7" ht="52.5" thickBot="1">
      <c r="A53" s="575" t="s">
        <v>1</v>
      </c>
      <c r="B53" s="576" t="s">
        <v>204</v>
      </c>
      <c r="C53" s="577" t="s">
        <v>128</v>
      </c>
      <c r="D53" s="577"/>
      <c r="E53" s="578" t="s">
        <v>234</v>
      </c>
      <c r="F53" s="579" t="s">
        <v>235</v>
      </c>
      <c r="G53" s="580" t="s">
        <v>236</v>
      </c>
    </row>
    <row r="54" spans="1:7" ht="15" customHeight="1">
      <c r="A54" s="181">
        <v>23</v>
      </c>
      <c r="B54" s="182">
        <v>6393</v>
      </c>
      <c r="C54" s="283" t="s">
        <v>48</v>
      </c>
      <c r="D54" s="283"/>
      <c r="E54" s="281">
        <v>1800</v>
      </c>
      <c r="F54" s="281">
        <v>1875</v>
      </c>
      <c r="G54" s="595">
        <v>1900</v>
      </c>
    </row>
    <row r="55" spans="1:7" ht="15" customHeight="1">
      <c r="A55" s="181">
        <v>24</v>
      </c>
      <c r="B55" s="182">
        <v>6396</v>
      </c>
      <c r="C55" s="283" t="s">
        <v>49</v>
      </c>
      <c r="D55" s="283"/>
      <c r="E55" s="281">
        <v>3000</v>
      </c>
      <c r="F55" s="281">
        <v>2000</v>
      </c>
      <c r="G55" s="595">
        <v>3500</v>
      </c>
    </row>
    <row r="56" spans="1:7" ht="15" customHeight="1">
      <c r="A56" s="477">
        <v>25</v>
      </c>
      <c r="B56" s="182">
        <v>6450</v>
      </c>
      <c r="C56" s="283" t="s">
        <v>93</v>
      </c>
      <c r="D56" s="283"/>
      <c r="E56" s="281">
        <v>1500</v>
      </c>
      <c r="F56" s="281">
        <v>1500</v>
      </c>
      <c r="G56" s="595">
        <v>2000</v>
      </c>
    </row>
    <row r="57" spans="1:7" ht="15" customHeight="1">
      <c r="A57" s="435">
        <v>26</v>
      </c>
      <c r="B57" s="182">
        <v>6570</v>
      </c>
      <c r="C57" s="283" t="s">
        <v>62</v>
      </c>
      <c r="D57" s="283"/>
      <c r="E57" s="281">
        <v>2500</v>
      </c>
      <c r="F57" s="281">
        <v>2000</v>
      </c>
      <c r="G57" s="595">
        <v>2000</v>
      </c>
    </row>
    <row r="58" spans="1:7" ht="15" customHeight="1">
      <c r="A58" s="435">
        <v>27</v>
      </c>
      <c r="B58" s="182">
        <v>6590</v>
      </c>
      <c r="C58" s="283" t="s">
        <v>63</v>
      </c>
      <c r="D58" s="283"/>
      <c r="E58" s="281">
        <v>9500</v>
      </c>
      <c r="F58" s="281">
        <v>9500</v>
      </c>
      <c r="G58" s="595">
        <v>8300</v>
      </c>
    </row>
    <row r="59" spans="1:7" s="110" customFormat="1" ht="12.75" customHeight="1">
      <c r="A59" s="196"/>
      <c r="B59" s="285"/>
      <c r="C59" s="524" t="s">
        <v>220</v>
      </c>
      <c r="D59" s="528"/>
      <c r="E59" s="528">
        <v>8780</v>
      </c>
      <c r="F59" s="526">
        <v>8780</v>
      </c>
      <c r="G59" s="554">
        <v>7580</v>
      </c>
    </row>
    <row r="60" spans="1:7" s="110" customFormat="1" ht="12.75" customHeight="1">
      <c r="A60" s="196"/>
      <c r="B60" s="285"/>
      <c r="C60" s="524" t="s">
        <v>221</v>
      </c>
      <c r="D60" s="528"/>
      <c r="E60" s="528">
        <v>720</v>
      </c>
      <c r="F60" s="526">
        <v>720</v>
      </c>
      <c r="G60" s="554">
        <v>720</v>
      </c>
    </row>
    <row r="61" spans="1:7" ht="15" customHeight="1">
      <c r="A61" s="435">
        <v>28</v>
      </c>
      <c r="B61" s="182">
        <v>6610</v>
      </c>
      <c r="C61" s="283" t="s">
        <v>64</v>
      </c>
      <c r="D61" s="283"/>
      <c r="E61" s="281">
        <v>44357</v>
      </c>
      <c r="F61" s="281">
        <v>44357</v>
      </c>
      <c r="G61" s="595">
        <v>44357</v>
      </c>
    </row>
    <row r="62" spans="1:7" ht="15" customHeight="1">
      <c r="A62" s="181">
        <v>29</v>
      </c>
      <c r="B62" s="182">
        <v>8010</v>
      </c>
      <c r="C62" s="283" t="s">
        <v>52</v>
      </c>
      <c r="D62" s="283"/>
      <c r="E62" s="281">
        <v>500</v>
      </c>
      <c r="F62" s="281">
        <v>500</v>
      </c>
      <c r="G62" s="595">
        <v>500</v>
      </c>
    </row>
    <row r="63" spans="1:7" ht="15" customHeight="1">
      <c r="A63" s="181">
        <v>30</v>
      </c>
      <c r="B63" s="182">
        <v>8030</v>
      </c>
      <c r="C63" s="283" t="s">
        <v>119</v>
      </c>
      <c r="D63" s="283"/>
      <c r="E63" s="281">
        <v>6885</v>
      </c>
      <c r="F63" s="281">
        <v>6885</v>
      </c>
      <c r="G63" s="595">
        <v>6885</v>
      </c>
    </row>
    <row r="64" spans="1:7" s="340" customFormat="1" ht="28.5" customHeight="1" thickBot="1">
      <c r="A64" s="581" t="s">
        <v>99</v>
      </c>
      <c r="B64" s="582"/>
      <c r="C64" s="583"/>
      <c r="D64" s="583"/>
      <c r="E64" s="584">
        <f>SUM(E25,E28,E31,E35,E36,E37,E38,E39,E40,E43,E44,E45,E46,E47,E48,E50,E51,E52,E54,E55,E56,E57,E58,E61,E62,E63)</f>
        <v>225487</v>
      </c>
      <c r="F64" s="584">
        <f>SUM(F25,F28,F31,F36,F37,F38,F39,F40,F43,F44,F45,F46,F47,F48,F50,F51,F52,F54,F55,F56,F57,F58,F61,F62,F63)</f>
        <v>249890</v>
      </c>
      <c r="G64" s="585">
        <f>SUM(G25,G28,G31,G36,G37,G39,G40,G43,G44,G45,G46,G47,G48,G51,G52,G54,G55,G56,G57,G58,G61,G62,G63)</f>
        <v>236487</v>
      </c>
    </row>
    <row r="65" spans="1:7" s="542" customFormat="1" ht="18" customHeight="1" thickBot="1">
      <c r="A65" s="586" t="s">
        <v>67</v>
      </c>
      <c r="B65" s="587"/>
      <c r="C65" s="587"/>
      <c r="D65" s="587"/>
      <c r="E65" s="588"/>
      <c r="F65" s="588"/>
      <c r="G65" s="589"/>
    </row>
    <row r="66" spans="1:7" s="542" customFormat="1" ht="18" customHeight="1">
      <c r="A66" s="559" t="s">
        <v>100</v>
      </c>
      <c r="B66" s="560"/>
      <c r="C66" s="560"/>
      <c r="D66" s="560"/>
      <c r="E66" s="561">
        <f>E11</f>
        <v>266420</v>
      </c>
      <c r="F66" s="561">
        <f>SUM(F11)</f>
        <v>270089</v>
      </c>
      <c r="G66" s="566">
        <f>G11</f>
        <v>288926</v>
      </c>
    </row>
    <row r="67" spans="1:7" s="542" customFormat="1" ht="18" customHeight="1">
      <c r="A67" s="562" t="s">
        <v>101</v>
      </c>
      <c r="B67" s="560"/>
      <c r="C67" s="560"/>
      <c r="D67" s="560"/>
      <c r="E67" s="561">
        <f>SUM(-E22)</f>
        <v>-16658</v>
      </c>
      <c r="F67" s="561">
        <f>SUM(-F22)</f>
        <v>-5425</v>
      </c>
      <c r="G67" s="567">
        <f>SUM(-G22)</f>
        <v>-28550</v>
      </c>
    </row>
    <row r="68" spans="1:7" s="542" customFormat="1" ht="18" customHeight="1">
      <c r="A68" s="559" t="s">
        <v>102</v>
      </c>
      <c r="B68" s="560"/>
      <c r="C68" s="560"/>
      <c r="D68" s="560"/>
      <c r="E68" s="561">
        <f>SUM(-E64)</f>
        <v>-225487</v>
      </c>
      <c r="F68" s="561">
        <f>SUM(-F64)</f>
        <v>-249890</v>
      </c>
      <c r="G68" s="567">
        <f>SUM(-G64)</f>
        <v>-236487</v>
      </c>
    </row>
    <row r="69" spans="1:7" s="542" customFormat="1" ht="18" customHeight="1">
      <c r="A69" s="559" t="s">
        <v>70</v>
      </c>
      <c r="B69" s="560"/>
      <c r="C69" s="560"/>
      <c r="D69" s="560"/>
      <c r="E69" s="561">
        <v>-2600</v>
      </c>
      <c r="F69" s="561">
        <v>-2700</v>
      </c>
      <c r="G69" s="567">
        <v>-2365</v>
      </c>
    </row>
    <row r="70" spans="1:7" s="542" customFormat="1" ht="18" customHeight="1">
      <c r="A70" s="559" t="s">
        <v>71</v>
      </c>
      <c r="B70" s="560"/>
      <c r="C70" s="560"/>
      <c r="D70" s="560"/>
      <c r="E70" s="561">
        <v>21735</v>
      </c>
      <c r="F70" s="561">
        <f>SUM(F66:F69)</f>
        <v>12074</v>
      </c>
      <c r="G70" s="567">
        <f>SUM(G66:G69)</f>
        <v>21524</v>
      </c>
    </row>
    <row r="71" spans="1:7" s="542" customFormat="1" ht="18" customHeight="1" thickBot="1">
      <c r="A71" s="563" t="s">
        <v>72</v>
      </c>
      <c r="B71" s="564"/>
      <c r="C71" s="564"/>
      <c r="D71" s="564"/>
      <c r="E71" s="565">
        <f>SUM(E3,E70)</f>
        <v>250074</v>
      </c>
      <c r="F71" s="565">
        <f>SUM(F3,F70)</f>
        <v>262148</v>
      </c>
      <c r="G71" s="574">
        <v>283672</v>
      </c>
    </row>
    <row r="72" spans="1:7" s="542" customFormat="1" ht="18" customHeight="1">
      <c r="A72" s="560"/>
      <c r="B72" s="560"/>
      <c r="C72" s="560"/>
      <c r="D72" s="560"/>
      <c r="E72" s="561"/>
      <c r="F72" s="561"/>
      <c r="G72" s="568"/>
    </row>
    <row r="73" spans="1:7" s="542" customFormat="1" ht="18" customHeight="1">
      <c r="A73" s="560"/>
      <c r="B73" s="560"/>
      <c r="C73" s="560"/>
      <c r="D73" s="560"/>
      <c r="E73" s="561"/>
      <c r="F73" s="561"/>
      <c r="G73" s="568"/>
    </row>
    <row r="74" spans="1:7" s="542" customFormat="1" ht="18" customHeight="1">
      <c r="A74" s="560"/>
      <c r="B74" s="560"/>
      <c r="C74" s="560"/>
      <c r="D74" s="560"/>
      <c r="E74" s="561"/>
      <c r="F74" s="561"/>
      <c r="G74" s="568"/>
    </row>
    <row r="75" spans="1:7" s="542" customFormat="1" ht="18" customHeight="1">
      <c r="A75" s="560"/>
      <c r="B75" s="560"/>
      <c r="C75" s="560"/>
      <c r="D75" s="560"/>
      <c r="E75" s="561"/>
      <c r="F75" s="561"/>
      <c r="G75" s="568"/>
    </row>
    <row r="76" spans="1:7" s="542" customFormat="1" ht="18" customHeight="1">
      <c r="A76" s="560"/>
      <c r="B76" s="560"/>
      <c r="C76" s="560"/>
      <c r="D76" s="560"/>
      <c r="E76" s="561"/>
      <c r="F76" s="561"/>
      <c r="G76" s="568"/>
    </row>
    <row r="77" spans="1:7" s="542" customFormat="1" ht="18" customHeight="1">
      <c r="A77" s="560"/>
      <c r="B77" s="560"/>
      <c r="C77" s="560"/>
      <c r="D77" s="560"/>
      <c r="E77" s="561"/>
      <c r="F77" s="561"/>
      <c r="G77" s="568"/>
    </row>
    <row r="78" spans="1:7" s="542" customFormat="1" ht="18" customHeight="1">
      <c r="A78" s="560"/>
      <c r="B78" s="560"/>
      <c r="C78" s="560"/>
      <c r="D78" s="560"/>
      <c r="E78" s="561"/>
      <c r="F78" s="561"/>
      <c r="G78" s="568"/>
    </row>
    <row r="79" spans="1:7" s="542" customFormat="1" ht="18" customHeight="1">
      <c r="A79" s="560"/>
      <c r="B79" s="560"/>
      <c r="C79" s="560"/>
      <c r="D79" s="560"/>
      <c r="E79" s="561"/>
      <c r="F79" s="561"/>
      <c r="G79" s="568"/>
    </row>
    <row r="80" spans="1:7" s="542" customFormat="1" ht="18" customHeight="1">
      <c r="A80" s="560"/>
      <c r="B80" s="560"/>
      <c r="C80" s="560"/>
      <c r="D80" s="560"/>
      <c r="E80" s="561"/>
      <c r="F80" s="561"/>
      <c r="G80" s="568"/>
    </row>
    <row r="81" spans="1:7" s="542" customFormat="1" ht="18" customHeight="1">
      <c r="A81" s="560"/>
      <c r="B81" s="560"/>
      <c r="C81" s="560"/>
      <c r="D81" s="560"/>
      <c r="E81" s="561"/>
      <c r="F81" s="561"/>
      <c r="G81" s="568"/>
    </row>
    <row r="82" spans="1:7" s="542" customFormat="1" ht="18" customHeight="1">
      <c r="A82" s="560"/>
      <c r="B82" s="560"/>
      <c r="C82" s="560"/>
      <c r="D82" s="560"/>
      <c r="E82" s="561"/>
      <c r="F82" s="561"/>
      <c r="G82" s="568"/>
    </row>
    <row r="83" ht="16.5" customHeight="1">
      <c r="C83" s="13" t="s">
        <v>238</v>
      </c>
    </row>
    <row r="84" ht="13.5">
      <c r="C84" s="13" t="s">
        <v>241</v>
      </c>
    </row>
    <row r="86" ht="13.5">
      <c r="C86" s="13" t="s">
        <v>239</v>
      </c>
    </row>
    <row r="87" ht="13.5">
      <c r="C87" s="13" t="s">
        <v>240</v>
      </c>
    </row>
    <row r="89" ht="13.5">
      <c r="C89" s="13" t="s">
        <v>242</v>
      </c>
    </row>
    <row r="91" spans="3:6" ht="13.5">
      <c r="C91" s="13" t="s">
        <v>243</v>
      </c>
      <c r="F91" s="21" t="s">
        <v>244</v>
      </c>
    </row>
    <row r="92" ht="13.5">
      <c r="C92" s="13" t="s">
        <v>245</v>
      </c>
    </row>
    <row r="94" spans="3:6" ht="13.5">
      <c r="C94" s="13" t="s">
        <v>246</v>
      </c>
      <c r="F94" s="21" t="s">
        <v>244</v>
      </c>
    </row>
    <row r="95" ht="13.5">
      <c r="C95" s="13" t="s">
        <v>247</v>
      </c>
    </row>
    <row r="97" spans="3:6" ht="13.5">
      <c r="C97" s="13" t="s">
        <v>248</v>
      </c>
      <c r="F97" s="21" t="s">
        <v>244</v>
      </c>
    </row>
    <row r="98" ht="13.5">
      <c r="C98" s="13" t="s">
        <v>249</v>
      </c>
    </row>
    <row r="100" spans="3:6" ht="13.5">
      <c r="C100" s="13" t="s">
        <v>250</v>
      </c>
      <c r="F100" s="21" t="s">
        <v>244</v>
      </c>
    </row>
    <row r="101" ht="13.5">
      <c r="C101" s="13" t="s">
        <v>251</v>
      </c>
    </row>
    <row r="103" spans="3:6" ht="13.5">
      <c r="C103" s="13" t="s">
        <v>252</v>
      </c>
      <c r="F103" s="21" t="s">
        <v>244</v>
      </c>
    </row>
    <row r="104" ht="13.5">
      <c r="C104" s="13" t="s">
        <v>251</v>
      </c>
    </row>
    <row r="106" spans="3:6" ht="13.5">
      <c r="C106" s="13" t="s">
        <v>253</v>
      </c>
      <c r="F106" s="21" t="s">
        <v>244</v>
      </c>
    </row>
    <row r="107" ht="13.5">
      <c r="C107" s="13" t="s">
        <v>254</v>
      </c>
    </row>
  </sheetData>
  <sheetProtection/>
  <printOptions horizontalCentered="1"/>
  <pageMargins left="0.75" right="0.7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 Creeek Mesa Water District</dc:creator>
  <cp:keywords/>
  <dc:description/>
  <cp:lastModifiedBy>Admin</cp:lastModifiedBy>
  <cp:lastPrinted>2020-12-03T14:57:55Z</cp:lastPrinted>
  <dcterms:created xsi:type="dcterms:W3CDTF">1999-10-26T16:05:23Z</dcterms:created>
  <dcterms:modified xsi:type="dcterms:W3CDTF">2020-12-03T15:04:07Z</dcterms:modified>
  <cp:category/>
  <cp:version/>
  <cp:contentType/>
  <cp:contentStatus/>
</cp:coreProperties>
</file>