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gie Kerby\Desktop\"/>
    </mc:Choice>
  </mc:AlternateContent>
  <bookViews>
    <workbookView xWindow="0" yWindow="0" windowWidth="19050" windowHeight="9570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P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I9" i="2"/>
  <c r="L9" i="2"/>
  <c r="P9" i="2" s="1"/>
  <c r="D10" i="2"/>
  <c r="G10" i="2"/>
  <c r="H10" i="2"/>
  <c r="J10" i="2"/>
  <c r="M10" i="2"/>
  <c r="N9" i="2" l="1"/>
  <c r="I11" i="2"/>
  <c r="I12" i="2"/>
  <c r="P8" i="2"/>
  <c r="P5" i="2"/>
  <c r="N3" i="2"/>
  <c r="N12" i="2" s="1"/>
  <c r="P2" i="2"/>
  <c r="P6" i="2"/>
  <c r="P7" i="2"/>
  <c r="P4" i="2"/>
  <c r="L10" i="2"/>
  <c r="N11" i="2" s="1"/>
  <c r="Q11" i="2" l="1"/>
  <c r="P10" i="2"/>
  <c r="R8" i="2"/>
  <c r="R5" i="2"/>
  <c r="R3" i="2"/>
  <c r="R2" i="2"/>
  <c r="R6" i="2"/>
  <c r="R4" i="2"/>
  <c r="R9" i="2"/>
  <c r="R10" i="2"/>
  <c r="R7" i="2"/>
  <c r="Q12" i="2" l="1"/>
  <c r="S12" i="2" s="1"/>
</calcChain>
</file>

<file path=xl/sharedStrings.xml><?xml version="1.0" encoding="utf-8"?>
<sst xmlns="http://schemas.openxmlformats.org/spreadsheetml/2006/main" count="107" uniqueCount="59">
  <si>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</si>
  <si>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</si>
  <si>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</si>
  <si>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</si>
  <si>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</si>
  <si>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</si>
  <si>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</si>
  <si>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</si>
  <si>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</si>
  <si>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</si>
  <si>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</si>
  <si>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</si>
  <si>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</si>
  <si>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</si>
  <si>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</si>
  <si>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</si>
  <si>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</si>
  <si>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</si>
  <si>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</si>
  <si>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</si>
  <si>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</si>
  <si>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</si>
  <si>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</si>
  <si>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</si>
  <si>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</si>
  <si>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</si>
  <si>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</si>
  <si>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14-05-480-005</t>
  </si>
  <si>
    <t>3287 W RIDGE ST</t>
  </si>
  <si>
    <t>WD</t>
  </si>
  <si>
    <t>03-ARM'S LENGTH</t>
  </si>
  <si>
    <t>PETLK</t>
  </si>
  <si>
    <t>STANDARD</t>
  </si>
  <si>
    <t>No</t>
  </si>
  <si>
    <t xml:space="preserve">  /  /    </t>
  </si>
  <si>
    <t>PETERSON LAKE AREA</t>
  </si>
  <si>
    <t>14-10-120-003</t>
  </si>
  <si>
    <t>833 S GOODE DR</t>
  </si>
  <si>
    <t>ROBLK</t>
  </si>
  <si>
    <t>ROBINSON LAKE AREA</t>
  </si>
  <si>
    <t>14-10-121-031</t>
  </si>
  <si>
    <t>868 S WOODSIDE DR</t>
  </si>
  <si>
    <t>14-10-200-014</t>
  </si>
  <si>
    <t>978 S RANSOM AVE</t>
  </si>
  <si>
    <t>14-10-200-025</t>
  </si>
  <si>
    <t>884 S RANSOM AVE</t>
  </si>
  <si>
    <t>14-10-203-008</t>
  </si>
  <si>
    <t>881 S RANSOM AVE</t>
  </si>
  <si>
    <t>14-10-280-015</t>
  </si>
  <si>
    <t>1162 S RANSOM AVE</t>
  </si>
  <si>
    <t>LC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</si>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</sst>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"/>
  <sheetViews>
    <sheetView tabSelected="1" view="pageLayout" topLeftCell="S1" zoomScaleNormal="100" workbookViewId="0">
      <selection activeCell="AF6" sqref="AF6"/>
    </sheetView>
  </sheetViews>
  <sheetFormatPr defaultRowHeight="15" x14ac:dyDescent="0.25"/>
  <cols>
    <col min="1" max="1" width="14.28515625" bestFit="1" customWidth="1"/>
    <col min="2" max="2" width="19.140625" bestFit="1" customWidth="1"/>
    <col min="3" max="3" width="9.28515625" style="17" bestFit="1" customWidth="1"/>
    <col min="4" max="4" width="9.5703125" style="7" bestFit="1" customWidth="1"/>
    <col min="5" max="5" width="5.5703125" bestFit="1" customWidth="1"/>
    <col min="6" max="6" width="16.7109375" bestFit="1" customWidth="1"/>
    <col min="7" max="7" width="10.14062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6.28515625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19.42578125" hidden="1" customWidth="1"/>
    <col min="25" max="25" width="20.7109375" hidden="1" customWidth="1"/>
    <col min="26" max="27" width="13.7109375" hidden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44188</v>
      </c>
      <c r="D2" s="7">
        <v>155000</v>
      </c>
      <c r="E2" t="s">
        <v>29</v>
      </c>
      <c r="F2" t="s">
        <v>30</v>
      </c>
      <c r="G2" s="7">
        <v>155000</v>
      </c>
      <c r="H2" s="7">
        <v>52500</v>
      </c>
      <c r="I2" s="12">
        <f t="shared" ref="I2:I9" si="0">H2/G2*100</f>
        <v>33.87096774193548</v>
      </c>
      <c r="J2" s="7">
        <v>108455</v>
      </c>
      <c r="K2" s="7">
        <v>36000</v>
      </c>
      <c r="L2" s="7">
        <f t="shared" ref="L2:L9" si="1">G2-K2</f>
        <v>119000</v>
      </c>
      <c r="M2" s="7">
        <v>67525.6328125</v>
      </c>
      <c r="N2" s="22">
        <f t="shared" ref="N2:N9" si="2">L2/M2</f>
        <v>1.7622937400739371</v>
      </c>
      <c r="O2" s="27">
        <v>960</v>
      </c>
      <c r="P2" s="32">
        <f t="shared" ref="P2:P9" si="3">L2/O2</f>
        <v>123.95833333333333</v>
      </c>
      <c r="Q2" s="37" t="s">
        <v>31</v>
      </c>
      <c r="R2" s="42">
        <f>ABS(N12-N2)*100</f>
        <v>66.634916634058399</v>
      </c>
      <c r="S2" t="s">
        <v>32</v>
      </c>
      <c r="U2" s="7">
        <v>36000</v>
      </c>
      <c r="V2" t="s">
        <v>33</v>
      </c>
      <c r="W2" s="17" t="s">
        <v>34</v>
      </c>
      <c r="Y2" t="s">
        <v>35</v>
      </c>
      <c r="Z2">
        <v>401</v>
      </c>
      <c r="AA2">
        <v>64</v>
      </c>
      <c r="AL2" s="2"/>
      <c r="BC2" s="2"/>
      <c r="BE2" s="2"/>
    </row>
    <row r="3" spans="1:64" x14ac:dyDescent="0.25">
      <c r="A3" t="s">
        <v>36</v>
      </c>
      <c r="B3" t="s">
        <v>37</v>
      </c>
      <c r="C3" s="17">
        <v>44126</v>
      </c>
      <c r="D3" s="7">
        <v>174000</v>
      </c>
      <c r="E3" t="s">
        <v>29</v>
      </c>
      <c r="F3" t="s">
        <v>30</v>
      </c>
      <c r="G3" s="7">
        <v>174000</v>
      </c>
      <c r="H3" s="7">
        <v>74900</v>
      </c>
      <c r="I3" s="12">
        <f t="shared" si="0"/>
        <v>43.045977011494251</v>
      </c>
      <c r="J3" s="7">
        <v>153720</v>
      </c>
      <c r="K3" s="7">
        <v>46500</v>
      </c>
      <c r="L3" s="7">
        <f t="shared" si="1"/>
        <v>127500</v>
      </c>
      <c r="M3" s="7">
        <v>103096.15625</v>
      </c>
      <c r="N3" s="22">
        <f t="shared" si="2"/>
        <v>1.2367095402744464</v>
      </c>
      <c r="O3" s="27">
        <v>1184</v>
      </c>
      <c r="P3" s="32">
        <f t="shared" si="3"/>
        <v>107.68581081081081</v>
      </c>
      <c r="Q3" s="37" t="s">
        <v>38</v>
      </c>
      <c r="R3" s="42">
        <f>ABS(N12-N3)*100</f>
        <v>14.076496654109327</v>
      </c>
      <c r="S3" t="s">
        <v>32</v>
      </c>
      <c r="U3" s="7">
        <v>46500</v>
      </c>
      <c r="V3" t="s">
        <v>33</v>
      </c>
      <c r="W3" s="17" t="s">
        <v>34</v>
      </c>
      <c r="Y3" t="s">
        <v>39</v>
      </c>
      <c r="Z3">
        <v>401</v>
      </c>
      <c r="AA3">
        <v>54</v>
      </c>
    </row>
    <row r="4" spans="1:64" x14ac:dyDescent="0.25">
      <c r="A4" t="s">
        <v>40</v>
      </c>
      <c r="B4" t="s">
        <v>41</v>
      </c>
      <c r="C4" s="17">
        <v>44383</v>
      </c>
      <c r="D4" s="7">
        <v>68000</v>
      </c>
      <c r="E4" t="s">
        <v>29</v>
      </c>
      <c r="F4" t="s">
        <v>30</v>
      </c>
      <c r="G4" s="7">
        <v>68000</v>
      </c>
      <c r="H4" s="7">
        <v>37600</v>
      </c>
      <c r="I4" s="12">
        <f t="shared" si="0"/>
        <v>55.294117647058826</v>
      </c>
      <c r="J4" s="7">
        <v>68967</v>
      </c>
      <c r="K4" s="7">
        <v>9535</v>
      </c>
      <c r="L4" s="7">
        <f t="shared" si="1"/>
        <v>58465</v>
      </c>
      <c r="M4" s="7">
        <v>57146.15234375</v>
      </c>
      <c r="N4" s="22">
        <f t="shared" si="2"/>
        <v>1.0230785031390524</v>
      </c>
      <c r="O4" s="27">
        <v>780</v>
      </c>
      <c r="P4" s="32">
        <f t="shared" si="3"/>
        <v>74.955128205128204</v>
      </c>
      <c r="Q4" s="37" t="s">
        <v>38</v>
      </c>
      <c r="R4" s="42">
        <f>ABS(N12-N4)*100</f>
        <v>7.2866070594300725</v>
      </c>
      <c r="S4" t="s">
        <v>32</v>
      </c>
      <c r="U4" s="7">
        <v>9000</v>
      </c>
      <c r="V4" t="s">
        <v>33</v>
      </c>
      <c r="W4" s="17" t="s">
        <v>34</v>
      </c>
      <c r="Y4" t="s">
        <v>39</v>
      </c>
      <c r="Z4">
        <v>401</v>
      </c>
      <c r="AA4">
        <v>58</v>
      </c>
    </row>
    <row r="5" spans="1:64" x14ac:dyDescent="0.25">
      <c r="A5" t="s">
        <v>42</v>
      </c>
      <c r="B5" t="s">
        <v>43</v>
      </c>
      <c r="C5" s="17">
        <v>44267</v>
      </c>
      <c r="D5" s="7">
        <v>120000</v>
      </c>
      <c r="E5" t="s">
        <v>29</v>
      </c>
      <c r="F5" t="s">
        <v>30</v>
      </c>
      <c r="G5" s="7">
        <v>120000</v>
      </c>
      <c r="H5" s="7">
        <v>59300</v>
      </c>
      <c r="I5" s="12">
        <f t="shared" si="0"/>
        <v>49.416666666666664</v>
      </c>
      <c r="J5" s="7">
        <v>111632</v>
      </c>
      <c r="K5" s="7">
        <v>20243</v>
      </c>
      <c r="L5" s="7">
        <f t="shared" si="1"/>
        <v>99757</v>
      </c>
      <c r="M5" s="7">
        <v>87874.0390625</v>
      </c>
      <c r="N5" s="22">
        <f t="shared" si="2"/>
        <v>1.1352272077655188</v>
      </c>
      <c r="O5" s="27">
        <v>1197</v>
      </c>
      <c r="P5" s="32">
        <f t="shared" si="3"/>
        <v>83.339181286549703</v>
      </c>
      <c r="Q5" s="37" t="s">
        <v>38</v>
      </c>
      <c r="R5" s="42">
        <f>ABS(N12-N5)*100</f>
        <v>3.9282634032165697</v>
      </c>
      <c r="S5" t="s">
        <v>32</v>
      </c>
      <c r="U5" s="7">
        <v>14500</v>
      </c>
      <c r="V5" t="s">
        <v>33</v>
      </c>
      <c r="W5" s="17" t="s">
        <v>34</v>
      </c>
      <c r="Y5" t="s">
        <v>39</v>
      </c>
      <c r="Z5">
        <v>401</v>
      </c>
      <c r="AA5">
        <v>56</v>
      </c>
    </row>
    <row r="6" spans="1:64" x14ac:dyDescent="0.25">
      <c r="A6" t="s">
        <v>44</v>
      </c>
      <c r="B6" t="s">
        <v>45</v>
      </c>
      <c r="C6" s="17">
        <v>44187</v>
      </c>
      <c r="D6" s="7">
        <v>67000</v>
      </c>
      <c r="E6" t="s">
        <v>29</v>
      </c>
      <c r="F6" t="s">
        <v>30</v>
      </c>
      <c r="G6" s="7">
        <v>67000</v>
      </c>
      <c r="H6" s="7">
        <v>43600</v>
      </c>
      <c r="I6" s="12">
        <f t="shared" si="0"/>
        <v>65.074626865671632</v>
      </c>
      <c r="J6" s="7">
        <v>94134</v>
      </c>
      <c r="K6" s="7">
        <v>21164</v>
      </c>
      <c r="L6" s="7">
        <f t="shared" si="1"/>
        <v>45836</v>
      </c>
      <c r="M6" s="7">
        <v>70163.4609375</v>
      </c>
      <c r="N6" s="22">
        <f t="shared" si="2"/>
        <v>0.65327450196377368</v>
      </c>
      <c r="O6" s="27">
        <v>725</v>
      </c>
      <c r="P6" s="32">
        <f t="shared" si="3"/>
        <v>63.222068965517238</v>
      </c>
      <c r="Q6" s="37" t="s">
        <v>38</v>
      </c>
      <c r="R6" s="42">
        <f>ABS(N12-N6)*100</f>
        <v>44.267007176957939</v>
      </c>
      <c r="S6" t="s">
        <v>32</v>
      </c>
      <c r="U6" s="7">
        <v>21164</v>
      </c>
      <c r="V6" t="s">
        <v>33</v>
      </c>
      <c r="W6" s="17" t="s">
        <v>34</v>
      </c>
      <c r="Y6" t="s">
        <v>39</v>
      </c>
      <c r="Z6">
        <v>401</v>
      </c>
      <c r="AA6">
        <v>71</v>
      </c>
    </row>
    <row r="7" spans="1:64" x14ac:dyDescent="0.25">
      <c r="A7" t="s">
        <v>46</v>
      </c>
      <c r="B7" t="s">
        <v>47</v>
      </c>
      <c r="C7" s="17">
        <v>44132</v>
      </c>
      <c r="D7" s="7">
        <v>77383</v>
      </c>
      <c r="E7" t="s">
        <v>29</v>
      </c>
      <c r="F7" t="s">
        <v>30</v>
      </c>
      <c r="G7" s="7">
        <v>77383</v>
      </c>
      <c r="H7" s="7">
        <v>56000</v>
      </c>
      <c r="I7" s="12">
        <f t="shared" si="0"/>
        <v>72.367315818719874</v>
      </c>
      <c r="J7" s="7">
        <v>104385</v>
      </c>
      <c r="K7" s="7">
        <v>11629</v>
      </c>
      <c r="L7" s="7">
        <f t="shared" si="1"/>
        <v>65754</v>
      </c>
      <c r="M7" s="7">
        <v>89188.4609375</v>
      </c>
      <c r="N7" s="22">
        <f t="shared" si="2"/>
        <v>0.73724783799193472</v>
      </c>
      <c r="O7" s="27">
        <v>832</v>
      </c>
      <c r="P7" s="32">
        <f t="shared" si="3"/>
        <v>79.03125</v>
      </c>
      <c r="Q7" s="37" t="s">
        <v>38</v>
      </c>
      <c r="R7" s="42">
        <f>ABS(N12-N7)*100</f>
        <v>35.869673574141835</v>
      </c>
      <c r="S7" t="s">
        <v>32</v>
      </c>
      <c r="U7" s="7">
        <v>10000</v>
      </c>
      <c r="V7" t="s">
        <v>33</v>
      </c>
      <c r="W7" s="17" t="s">
        <v>34</v>
      </c>
      <c r="Y7" t="s">
        <v>39</v>
      </c>
      <c r="Z7">
        <v>401</v>
      </c>
      <c r="AA7">
        <v>78</v>
      </c>
    </row>
    <row r="8" spans="1:64" x14ac:dyDescent="0.25">
      <c r="A8" t="s">
        <v>48</v>
      </c>
      <c r="B8" t="s">
        <v>49</v>
      </c>
      <c r="C8" s="17">
        <v>44242</v>
      </c>
      <c r="D8" s="7">
        <v>135000</v>
      </c>
      <c r="E8" t="s">
        <v>29</v>
      </c>
      <c r="F8" t="s">
        <v>30</v>
      </c>
      <c r="G8" s="7">
        <v>135000</v>
      </c>
      <c r="H8" s="7">
        <v>52200</v>
      </c>
      <c r="I8" s="12">
        <f t="shared" si="0"/>
        <v>38.666666666666664</v>
      </c>
      <c r="J8" s="7">
        <v>124105</v>
      </c>
      <c r="K8" s="7">
        <v>27500</v>
      </c>
      <c r="L8" s="7">
        <f t="shared" si="1"/>
        <v>107500</v>
      </c>
      <c r="M8" s="7">
        <v>92889.423677884624</v>
      </c>
      <c r="N8" s="22">
        <f t="shared" si="2"/>
        <v>1.1572899878546012</v>
      </c>
      <c r="O8" s="27">
        <v>1056</v>
      </c>
      <c r="P8" s="32">
        <f t="shared" si="3"/>
        <v>101.79924242424242</v>
      </c>
      <c r="Q8" s="37" t="s">
        <v>38</v>
      </c>
      <c r="R8" s="42">
        <f>ABS(N12-N8)*100</f>
        <v>6.1345414121248165</v>
      </c>
      <c r="S8" t="s">
        <v>32</v>
      </c>
      <c r="U8" s="7">
        <v>27500</v>
      </c>
      <c r="V8" t="s">
        <v>33</v>
      </c>
      <c r="W8" s="17" t="s">
        <v>34</v>
      </c>
      <c r="Y8" t="s">
        <v>39</v>
      </c>
      <c r="Z8">
        <v>401</v>
      </c>
      <c r="AA8">
        <v>73</v>
      </c>
    </row>
    <row r="9" spans="1:64" ht="15.75" thickBot="1" x14ac:dyDescent="0.3">
      <c r="A9" t="s">
        <v>48</v>
      </c>
      <c r="B9" t="s">
        <v>49</v>
      </c>
      <c r="C9" s="17">
        <v>44575</v>
      </c>
      <c r="D9" s="7">
        <v>126189</v>
      </c>
      <c r="E9" t="s">
        <v>50</v>
      </c>
      <c r="F9" t="s">
        <v>30</v>
      </c>
      <c r="G9" s="7">
        <v>126189</v>
      </c>
      <c r="H9" s="7">
        <v>73500</v>
      </c>
      <c r="I9" s="12">
        <f t="shared" si="0"/>
        <v>58.245964386753201</v>
      </c>
      <c r="J9" s="7">
        <v>124105</v>
      </c>
      <c r="K9" s="7">
        <v>27500</v>
      </c>
      <c r="L9" s="7">
        <f t="shared" si="1"/>
        <v>98689</v>
      </c>
      <c r="M9" s="7">
        <v>92889.423677884624</v>
      </c>
      <c r="N9" s="22">
        <f t="shared" si="2"/>
        <v>1.0624352708035603</v>
      </c>
      <c r="O9" s="27">
        <v>1056</v>
      </c>
      <c r="P9" s="32">
        <f t="shared" si="3"/>
        <v>93.455492424242422</v>
      </c>
      <c r="Q9" s="37" t="s">
        <v>38</v>
      </c>
      <c r="R9" s="42">
        <f>ABS(N12-N9)*100</f>
        <v>3.3509302929792817</v>
      </c>
      <c r="S9" t="s">
        <v>32</v>
      </c>
      <c r="U9" s="7">
        <v>27500</v>
      </c>
      <c r="V9" t="s">
        <v>33</v>
      </c>
      <c r="W9" s="17" t="s">
        <v>34</v>
      </c>
      <c r="Y9" t="s">
        <v>39</v>
      </c>
      <c r="Z9">
        <v>401</v>
      </c>
      <c r="AA9">
        <v>73</v>
      </c>
    </row>
    <row r="10" spans="1:64" ht="15.75" thickTop="1" x14ac:dyDescent="0.25">
      <c r="A10" s="3"/>
      <c r="B10" s="3"/>
      <c r="C10" s="18" t="s">
        <v>51</v>
      </c>
      <c r="D10" s="8">
        <f>+SUM(D2:D9)</f>
        <v>922572</v>
      </c>
      <c r="E10" s="3"/>
      <c r="F10" s="3"/>
      <c r="G10" s="8">
        <f>+SUM(G2:G9)</f>
        <v>922572</v>
      </c>
      <c r="H10" s="8">
        <f>+SUM(H2:H9)</f>
        <v>449600</v>
      </c>
      <c r="I10" s="13"/>
      <c r="J10" s="8">
        <f>+SUM(J2:J9)</f>
        <v>889503</v>
      </c>
      <c r="K10" s="8"/>
      <c r="L10" s="8">
        <f>+SUM(L2:L9)</f>
        <v>722501</v>
      </c>
      <c r="M10" s="8">
        <f>+SUM(M2:M9)</f>
        <v>660772.74969951925</v>
      </c>
      <c r="N10" s="23"/>
      <c r="O10" s="28"/>
      <c r="P10" s="33">
        <f>AVERAGE(P2:P9)</f>
        <v>90.930813431228017</v>
      </c>
      <c r="Q10" s="38"/>
      <c r="R10" s="43">
        <f>ABS(N12-N11)*100</f>
        <v>0.25262989504550859</v>
      </c>
      <c r="S10" s="3"/>
      <c r="T10" s="3"/>
      <c r="U10" s="8"/>
      <c r="V10" s="3"/>
      <c r="W10" s="18"/>
      <c r="X10" s="3"/>
      <c r="Y10" s="3"/>
      <c r="Z10" s="3"/>
      <c r="AA10" s="3"/>
    </row>
    <row r="11" spans="1:64" x14ac:dyDescent="0.25">
      <c r="A11" s="4"/>
      <c r="B11" s="4"/>
      <c r="C11" s="19"/>
      <c r="D11" s="9"/>
      <c r="E11" s="4"/>
      <c r="F11" s="4"/>
      <c r="G11" s="9"/>
      <c r="H11" s="9" t="s">
        <v>52</v>
      </c>
      <c r="I11" s="14">
        <f>H10/G10*100</f>
        <v>48.733323794782414</v>
      </c>
      <c r="J11" s="9"/>
      <c r="K11" s="9"/>
      <c r="L11" s="9"/>
      <c r="M11" s="9" t="s">
        <v>53</v>
      </c>
      <c r="N11" s="24">
        <f>L10/M10</f>
        <v>1.093418274782898</v>
      </c>
      <c r="O11" s="29"/>
      <c r="P11" s="34" t="s">
        <v>54</v>
      </c>
      <c r="Q11" s="39">
        <f>STDEV(N2:N9)</f>
        <v>0.33810286912143983</v>
      </c>
      <c r="R11" s="44"/>
      <c r="S11" s="4"/>
      <c r="T11" s="4"/>
      <c r="U11" s="9"/>
      <c r="V11" s="4"/>
      <c r="W11" s="19"/>
      <c r="X11" s="4"/>
      <c r="Y11" s="4"/>
      <c r="Z11" s="4"/>
      <c r="AA11" s="4"/>
    </row>
    <row r="12" spans="1:64" x14ac:dyDescent="0.25">
      <c r="A12" s="5"/>
      <c r="B12" s="5"/>
      <c r="C12" s="20"/>
      <c r="D12" s="10"/>
      <c r="E12" s="5"/>
      <c r="F12" s="5"/>
      <c r="G12" s="10"/>
      <c r="H12" s="10" t="s">
        <v>55</v>
      </c>
      <c r="I12" s="15">
        <f>STDEV(I2:I9)</f>
        <v>13.249929334377338</v>
      </c>
      <c r="J12" s="10"/>
      <c r="K12" s="10"/>
      <c r="L12" s="10"/>
      <c r="M12" s="10" t="s">
        <v>56</v>
      </c>
      <c r="N12" s="25">
        <f>AVERAGE(N2:N9)</f>
        <v>1.0959445737333531</v>
      </c>
      <c r="O12" s="30"/>
      <c r="P12" s="35" t="s">
        <v>57</v>
      </c>
      <c r="Q12" s="46">
        <f>AVERAGE(R2:R9)</f>
        <v>22.693554525877282</v>
      </c>
      <c r="R12" s="45" t="s">
        <v>58</v>
      </c>
      <c r="S12" s="5">
        <f>+(Q12/N12)</f>
        <v>20.706845099448156</v>
      </c>
      <c r="T12" s="5"/>
      <c r="U12" s="10"/>
      <c r="V12" s="5"/>
      <c r="W12" s="20"/>
      <c r="X12" s="5"/>
      <c r="Y12" s="5"/>
      <c r="Z12" s="5"/>
      <c r="AA12" s="5"/>
    </row>
  </sheetData>
  <conditionalFormatting sqref="A2:AA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51" fitToHeight="0" orientation="landscape" r:id="rId1"/>
  <headerFooter>
    <oddHeader>&amp;C2023 ECF PETERSON LAKE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Story</dc:creator>
  <cp:lastModifiedBy>Angie Kerby</cp:lastModifiedBy>
  <cp:lastPrinted>2023-03-15T12:29:51Z</cp:lastPrinted>
  <dcterms:created xsi:type="dcterms:W3CDTF">2023-01-19T00:19:03Z</dcterms:created>
  <dcterms:modified xsi:type="dcterms:W3CDTF">2023-03-15T12:29:58Z</dcterms:modified>
</cp:coreProperties>
</file>