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uck\Desktop\"/>
    </mc:Choice>
  </mc:AlternateContent>
  <xr:revisionPtr revIDLastSave="0" documentId="8_{C4AF9D96-5032-4925-80D3-4B52AC13C9E7}" xr6:coauthVersionLast="47" xr6:coauthVersionMax="47" xr10:uidLastSave="{00000000-0000-0000-0000-000000000000}"/>
  <bookViews>
    <workbookView xWindow="-120" yWindow="-120" windowWidth="29040" windowHeight="15840" xr2:uid="{F54F34F9-4610-4606-AC32-E6DFAC3CA59C}"/>
  </bookViews>
  <sheets>
    <sheet name="E.C.F.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2" l="1"/>
  <c r="L2" i="2"/>
  <c r="N2" i="2"/>
  <c r="P2" i="2"/>
  <c r="I8" i="2"/>
  <c r="L8" i="2"/>
  <c r="N8" i="2"/>
  <c r="P8" i="2"/>
  <c r="I9" i="2"/>
  <c r="L9" i="2"/>
  <c r="N9" i="2"/>
  <c r="P9" i="2"/>
  <c r="D10" i="2"/>
  <c r="G10" i="2"/>
  <c r="H10" i="2"/>
  <c r="J10" i="2"/>
  <c r="L10" i="2"/>
  <c r="M10" i="2"/>
  <c r="P10" i="2"/>
  <c r="I11" i="2"/>
  <c r="N11" i="2"/>
  <c r="Q11" i="2"/>
  <c r="I12" i="2"/>
  <c r="N12" i="2"/>
  <c r="R2" i="2" l="1"/>
  <c r="R8" i="2"/>
  <c r="R9" i="2"/>
  <c r="R10" i="2"/>
  <c r="Q12" i="2" l="1"/>
  <c r="S12" i="2" s="1"/>
</calcChain>
</file>

<file path=xl/sharedStrings.xml><?xml version="1.0" encoding="utf-8"?>
<sst xmlns="http://schemas.openxmlformats.org/spreadsheetml/2006/main" count="98" uniqueCount="73">
  <si>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</si>
  <si>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</si>
  <si>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</si>
  <si>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</si>
  <si>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</si>
  <si>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</si>
  <si>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</si>
  <si>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</si>
  <si>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</si>
  <si>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</si>
  <si>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+ Yard</t>
  </si>
  <si>
    <t>Bldg. Residual</t>
  </si>
  <si>
    <t>Cost Man. $</t>
  </si>
  <si>
    <t>E.C.F.</t>
  </si>
  <si>
    <t>Floor Area</t>
  </si>
  <si>
    <t>$/Sq.Ft.</t>
  </si>
  <si>
    <t>ECF Area</t>
  </si>
  <si>
    <t>Dev. by Mean (%)</t>
  </si>
  <si>
    <t>Building Style</t>
  </si>
  <si>
    <t>Use Code</t>
  </si>
  <si>
    <t>Land Value</t>
  </si>
  <si>
    <t>Appr. by Eq.</t>
  </si>
  <si>
    <t>Appr. Date</t>
  </si>
  <si>
    <t>Other Parcels in Sale</t>
  </si>
  <si>
    <t>Land Table</t>
  </si>
  <si>
    <t>Property Class</t>
  </si>
  <si>
    <t>Building Depr.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</si>
  <si>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</si>
  <si>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</si>
  <si>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</si>
  <si>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</si>
  <si>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</si>
  <si>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</si>
  <si>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</si>
  <si>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</si>
  <si>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</si>
  <si>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</si>
  <si>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</si>
  <si>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</si>
  <si>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03-ARM'S LENGTH</t>
  </si>
  <si>
    <t>2000</t>
  </si>
  <si>
    <t>No</t>
  </si>
  <si>
    <t xml:space="preserve">  /  /    </t>
  </si>
  <si>
    <t>2001 COMM</t>
  </si>
  <si>
    <t>43-100-011-00</t>
  </si>
  <si>
    <t>101 ROBINSON AVE</t>
  </si>
  <si>
    <t>WD</t>
  </si>
  <si>
    <t>43-100-139-00</t>
  </si>
  <si>
    <t>113 S ROBINSON ST</t>
  </si>
  <si>
    <t>43-100-153-00</t>
  </si>
  <si>
    <t>221 S ROBINSON</t>
  </si>
  <si>
    <t>1 STORY</t>
  </si>
  <si>
    <t>Totals:</t>
  </si>
  <si>
    <t>Sale. Ratio =&gt;</t>
  </si>
  <si>
    <t>E.C.F. =&gt;</t>
  </si>
  <si>
    <t>Std. Deviation=&gt;</t>
  </si>
  <si>
    <t>Std. Dev. =&gt;</t>
  </si>
  <si>
    <t>Ave. E.C.F. =&gt;</t>
  </si>
  <si>
    <t>Ave. Variance=&gt;</t>
  </si>
  <si>
    <t>Coefficient of Var=&gt;</t>
  </si>
  <si>
    <t>12-026-002-00</t>
  </si>
  <si>
    <t>1985 W MONROE RD</t>
  </si>
  <si>
    <t>24 UR</t>
  </si>
  <si>
    <t>06-009-011-00</t>
  </si>
  <si>
    <t>E PIERCE</t>
  </si>
  <si>
    <t>24 RU</t>
  </si>
  <si>
    <t>05-017-003-00</t>
  </si>
  <si>
    <t>4495 W CLEVELAND RD</t>
  </si>
  <si>
    <t>13-030-003-00</t>
  </si>
  <si>
    <t>N LUMBERJACK (7000) RD</t>
  </si>
  <si>
    <t>14-600-045-00</t>
  </si>
  <si>
    <t>10673 W ST CHARLES RD</t>
  </si>
  <si>
    <t>FULTON TWP COMMECIAL ECF 2024 .667 CALCULATED AND APPLIED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</si>
</sst>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&quot;$&quot;#0.00_);[Red]\(&quot;$&quot;#0.00\)"/>
    <numFmt numFmtId="168" formatCode="#0.0000_);[Red]\(#0.0000\)"/>
  </numFmts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0" xfId="0" applyFont="1" applyFill="1" applyBorder="1"/>
    <xf numFmtId="0" fontId="2" fillId="3" borderId="2" xfId="0" applyFont="1" applyFill="1" applyBorder="1"/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 applyBorder="1"/>
    <xf numFmtId="166" fontId="2" fillId="3" borderId="2" xfId="0" applyNumberFormat="1" applyFont="1" applyFill="1" applyBorder="1"/>
    <xf numFmtId="38" fontId="1" fillId="2" borderId="0" xfId="0" applyNumberFormat="1" applyFont="1" applyFill="1" applyAlignment="1">
      <alignment horizontal="center"/>
    </xf>
    <xf numFmtId="38" fontId="0" fillId="0" borderId="0" xfId="0" applyNumberFormat="1"/>
    <xf numFmtId="38" fontId="2" fillId="3" borderId="1" xfId="0" applyNumberFormat="1" applyFont="1" applyFill="1" applyBorder="1"/>
    <xf numFmtId="38" fontId="2" fillId="3" borderId="0" xfId="0" applyNumberFormat="1" applyFont="1" applyFill="1" applyBorder="1"/>
    <xf numFmtId="38" fontId="2" fillId="3" borderId="2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 applyBorder="1"/>
    <xf numFmtId="167" fontId="2" fillId="3" borderId="2" xfId="0" applyNumberFormat="1" applyFont="1" applyFill="1" applyBorder="1"/>
    <xf numFmtId="49" fontId="1" fillId="2" borderId="0" xfId="0" applyNumberFormat="1" applyFont="1" applyFill="1" applyAlignment="1">
      <alignment horizontal="right"/>
    </xf>
    <xf numFmtId="49" fontId="0" fillId="0" borderId="0" xfId="0" quotePrefix="1" applyNumberFormat="1" applyAlignment="1">
      <alignment horizontal="right"/>
    </xf>
    <xf numFmtId="49" fontId="2" fillId="3" borderId="1" xfId="0" applyNumberFormat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right"/>
    </xf>
    <xf numFmtId="49" fontId="0" fillId="0" borderId="0" xfId="0" applyNumberFormat="1" applyAlignment="1">
      <alignment horizontal="right"/>
    </xf>
    <xf numFmtId="168" fontId="1" fillId="2" borderId="0" xfId="0" applyNumberFormat="1" applyFont="1" applyFill="1" applyAlignment="1">
      <alignment horizontal="center"/>
    </xf>
    <xf numFmtId="168" fontId="0" fillId="0" borderId="0" xfId="0" applyNumberFormat="1"/>
    <xf numFmtId="168" fontId="2" fillId="3" borderId="1" xfId="0" applyNumberFormat="1" applyFont="1" applyFill="1" applyBorder="1"/>
    <xf numFmtId="168" fontId="2" fillId="3" borderId="0" xfId="0" applyNumberFormat="1" applyFont="1" applyFill="1" applyBorder="1"/>
    <xf numFmtId="168" fontId="2" fillId="3" borderId="2" xfId="0" applyNumberFormat="1" applyFont="1" applyFill="1" applyBorder="1"/>
    <xf numFmtId="168" fontId="2" fillId="3" borderId="2" xfId="0" applyNumberFormat="1" applyFont="1" applyFill="1" applyBorder="1" applyAlignment="1">
      <alignment horizontal="right"/>
    </xf>
    <xf numFmtId="0" fontId="0" fillId="0" borderId="0" xfId="0"/>
    <xf numFmtId="6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38" fontId="0" fillId="0" borderId="0" xfId="0" applyNumberFormat="1"/>
    <xf numFmtId="167" fontId="0" fillId="0" borderId="0" xfId="0" applyNumberFormat="1"/>
    <xf numFmtId="49" fontId="0" fillId="0" borderId="0" xfId="0" quotePrefix="1" applyNumberFormat="1" applyAlignment="1">
      <alignment horizontal="right"/>
    </xf>
    <xf numFmtId="0" fontId="0" fillId="0" borderId="0" xfId="0"/>
    <xf numFmtId="6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38" fontId="0" fillId="0" borderId="0" xfId="0" applyNumberFormat="1"/>
    <xf numFmtId="167" fontId="0" fillId="0" borderId="0" xfId="0" applyNumberFormat="1"/>
    <xf numFmtId="49" fontId="0" fillId="0" borderId="0" xfId="0" quotePrefix="1" applyNumberFormat="1" applyAlignment="1">
      <alignment horizontal="right"/>
    </xf>
    <xf numFmtId="0" fontId="0" fillId="0" borderId="0" xfId="0"/>
    <xf numFmtId="0" fontId="0" fillId="0" borderId="0" xfId="0" applyAlignment="1">
      <alignment horizontal="center"/>
    </xf>
    <xf numFmtId="6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38" fontId="0" fillId="0" borderId="0" xfId="0" applyNumberFormat="1"/>
    <xf numFmtId="167" fontId="0" fillId="0" borderId="0" xfId="0" applyNumberFormat="1"/>
    <xf numFmtId="49" fontId="0" fillId="0" borderId="0" xfId="0" quotePrefix="1" applyNumberFormat="1" applyAlignment="1">
      <alignment horizontal="right"/>
    </xf>
    <xf numFmtId="0" fontId="0" fillId="0" borderId="0" xfId="0"/>
    <xf numFmtId="6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38" fontId="0" fillId="0" borderId="0" xfId="0" applyNumberFormat="1"/>
    <xf numFmtId="167" fontId="0" fillId="0" borderId="0" xfId="0" applyNumberFormat="1"/>
    <xf numFmtId="49" fontId="0" fillId="0" borderId="0" xfId="0" quotePrefix="1" applyNumberFormat="1" applyAlignment="1">
      <alignment horizontal="right"/>
    </xf>
    <xf numFmtId="0" fontId="0" fillId="0" borderId="0" xfId="0"/>
    <xf numFmtId="6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38" fontId="0" fillId="0" borderId="0" xfId="0" applyNumberFormat="1"/>
    <xf numFmtId="167" fontId="0" fillId="0" borderId="0" xfId="0" applyNumberFormat="1"/>
    <xf numFmtId="49" fontId="0" fillId="0" borderId="0" xfId="0" quotePrefix="1" applyNumberFormat="1" applyAlignment="1">
      <alignment horizontal="right"/>
    </xf>
    <xf numFmtId="0" fontId="3" fillId="0" borderId="0" xfId="0" applyFont="1"/>
    <xf numFmtId="165" fontId="3" fillId="0" borderId="0" xfId="0" applyNumberFormat="1" applyFont="1"/>
    <xf numFmtId="6" fontId="3" fillId="0" borderId="0" xfId="0" applyNumberFormat="1" applyFont="1"/>
    <xf numFmtId="164" fontId="3" fillId="0" borderId="0" xfId="0" applyNumberFormat="1" applyFont="1"/>
    <xf numFmtId="166" fontId="3" fillId="0" borderId="0" xfId="0" applyNumberFormat="1" applyFont="1"/>
    <xf numFmtId="38" fontId="3" fillId="0" borderId="0" xfId="0" applyNumberFormat="1" applyFont="1"/>
    <xf numFmtId="167" fontId="3" fillId="0" borderId="0" xfId="0" applyNumberFormat="1" applyFont="1"/>
    <xf numFmtId="49" fontId="3" fillId="0" borderId="0" xfId="0" applyNumberFormat="1" applyFont="1" applyAlignment="1">
      <alignment horizontal="right"/>
    </xf>
    <xf numFmtId="168" fontId="3" fillId="0" borderId="0" xfId="0" applyNumberFormat="1" applyFont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66CDD-355D-41E9-9E94-5CED5A9FB61B}">
  <dimension ref="A1:BL14"/>
  <sheetViews>
    <sheetView tabSelected="1" workbookViewId="0">
      <selection activeCell="B14" sqref="A14:XFD14"/>
    </sheetView>
  </sheetViews>
  <sheetFormatPr defaultRowHeight="15" x14ac:dyDescent="0.25"/>
  <cols>
    <col min="1" max="1" width="14.28515625" bestFit="1" customWidth="1"/>
    <col min="2" max="2" width="18.28515625" bestFit="1" customWidth="1"/>
    <col min="3" max="3" width="10.28515625" style="17" customWidth="1"/>
    <col min="4" max="4" width="12.5703125" style="7" customWidth="1"/>
    <col min="5" max="5" width="7" customWidth="1"/>
    <col min="6" max="6" width="16.7109375" bestFit="1" customWidth="1"/>
    <col min="7" max="7" width="11.7109375" style="7" customWidth="1"/>
    <col min="8" max="8" width="14.7109375" style="7" bestFit="1" customWidth="1"/>
    <col min="9" max="9" width="12.85546875" style="12" bestFit="1" customWidth="1"/>
    <col min="10" max="10" width="13.42578125" style="7" bestFit="1" customWidth="1"/>
    <col min="11" max="11" width="11" style="7" bestFit="1" customWidth="1"/>
    <col min="12" max="12" width="13.5703125" style="7" bestFit="1" customWidth="1"/>
    <col min="13" max="13" width="12.7109375" style="7" bestFit="1" customWidth="1"/>
    <col min="14" max="14" width="7" style="22" bestFit="1" customWidth="1"/>
    <col min="15" max="15" width="10.140625" style="27" bestFit="1" customWidth="1"/>
    <col min="16" max="16" width="15.5703125" style="32" bestFit="1" customWidth="1"/>
    <col min="17" max="17" width="11.5703125" style="40" bestFit="1" customWidth="1"/>
    <col min="18" max="18" width="18.85546875" style="42" bestFit="1" customWidth="1"/>
    <col min="19" max="19" width="13.28515625" bestFit="1" customWidth="1"/>
    <col min="20" max="20" width="9.42578125" bestFit="1" customWidth="1"/>
    <col min="21" max="21" width="10.7109375" style="7" bestFit="1" customWidth="1"/>
    <col min="22" max="22" width="11.5703125" bestFit="1" customWidth="1"/>
    <col min="23" max="23" width="10.42578125" style="17" bestFit="1" customWidth="1"/>
    <col min="24" max="24" width="19.42578125" bestFit="1" customWidth="1"/>
    <col min="25" max="25" width="11.42578125" bestFit="1" customWidth="1"/>
    <col min="26" max="27" width="13.7109375" bestFit="1" customWidth="1"/>
    <col min="28" max="28" width="18" bestFit="1" customWidth="1"/>
    <col min="29" max="29" width="6.85546875" bestFit="1" customWidth="1"/>
    <col min="30" max="30" width="13.140625" bestFit="1" customWidth="1"/>
    <col min="31" max="31" width="6.5703125" bestFit="1" customWidth="1"/>
    <col min="32" max="32" width="19.85546875" bestFit="1" customWidth="1"/>
    <col min="33" max="33" width="16.42578125" bestFit="1" customWidth="1"/>
    <col min="34" max="34" width="15.42578125" bestFit="1" customWidth="1"/>
    <col min="35" max="35" width="11" bestFit="1" customWidth="1"/>
    <col min="36" max="36" width="16.85546875" bestFit="1" customWidth="1"/>
    <col min="37" max="37" width="21.5703125" bestFit="1" customWidth="1"/>
    <col min="38" max="38" width="21" bestFit="1" customWidth="1"/>
    <col min="39" max="39" width="16.5703125" bestFit="1" customWidth="1"/>
  </cols>
  <sheetData>
    <row r="1" spans="1:64" x14ac:dyDescent="0.25">
      <c r="A1" s="1" t="s">
        <v>0</v>
      </c>
      <c r="B1" s="1" t="s">
        <v>1</v>
      </c>
      <c r="C1" s="16" t="s">
        <v>2</v>
      </c>
      <c r="D1" s="6" t="s">
        <v>3</v>
      </c>
      <c r="E1" s="1" t="s">
        <v>4</v>
      </c>
      <c r="F1" s="1" t="s">
        <v>5</v>
      </c>
      <c r="G1" s="6" t="s">
        <v>6</v>
      </c>
      <c r="H1" s="6" t="s">
        <v>7</v>
      </c>
      <c r="I1" s="11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21" t="s">
        <v>13</v>
      </c>
      <c r="O1" s="26" t="s">
        <v>14</v>
      </c>
      <c r="P1" s="31" t="s">
        <v>15</v>
      </c>
      <c r="Q1" s="36" t="s">
        <v>16</v>
      </c>
      <c r="R1" s="41" t="s">
        <v>17</v>
      </c>
      <c r="S1" s="1" t="s">
        <v>18</v>
      </c>
      <c r="T1" s="1" t="s">
        <v>19</v>
      </c>
      <c r="U1" s="6" t="s">
        <v>20</v>
      </c>
      <c r="V1" s="1" t="s">
        <v>21</v>
      </c>
      <c r="W1" s="16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44</v>
      </c>
      <c r="B2" t="s">
        <v>45</v>
      </c>
      <c r="C2" s="17">
        <v>44544</v>
      </c>
      <c r="D2" s="7">
        <v>145000</v>
      </c>
      <c r="E2" t="s">
        <v>46</v>
      </c>
      <c r="F2" t="s">
        <v>39</v>
      </c>
      <c r="G2" s="7">
        <v>145000</v>
      </c>
      <c r="H2" s="7">
        <v>73600</v>
      </c>
      <c r="I2" s="12">
        <f>H2/G2*100</f>
        <v>50.758620689655174</v>
      </c>
      <c r="J2" s="7">
        <v>150979</v>
      </c>
      <c r="K2" s="7">
        <v>7726</v>
      </c>
      <c r="L2" s="7">
        <f>G2-K2</f>
        <v>137274</v>
      </c>
      <c r="M2" s="7">
        <v>191004</v>
      </c>
      <c r="N2" s="22">
        <f>L2/M2</f>
        <v>0.71869699063893955</v>
      </c>
      <c r="O2" s="27">
        <v>3500</v>
      </c>
      <c r="P2" s="32">
        <f>L2/O2</f>
        <v>39.221142857142858</v>
      </c>
      <c r="Q2" s="37" t="s">
        <v>40</v>
      </c>
      <c r="R2" s="42">
        <f>ABS(N12-N2)*100</f>
        <v>8.1744484802593558</v>
      </c>
      <c r="U2" s="7">
        <v>8008</v>
      </c>
      <c r="V2" t="s">
        <v>41</v>
      </c>
      <c r="W2" s="17" t="s">
        <v>42</v>
      </c>
      <c r="Y2" t="s">
        <v>43</v>
      </c>
      <c r="Z2">
        <v>201</v>
      </c>
      <c r="AA2">
        <v>0</v>
      </c>
    </row>
    <row r="3" spans="1:64" x14ac:dyDescent="0.25">
      <c r="A3" s="47" t="s">
        <v>60</v>
      </c>
      <c r="B3" s="47" t="s">
        <v>61</v>
      </c>
      <c r="C3" s="50">
        <v>44551</v>
      </c>
      <c r="D3" s="48">
        <v>532000</v>
      </c>
      <c r="E3" s="47" t="s">
        <v>46</v>
      </c>
      <c r="F3" s="47" t="s">
        <v>39</v>
      </c>
      <c r="G3" s="48">
        <v>532000</v>
      </c>
      <c r="H3" s="48">
        <v>330400</v>
      </c>
      <c r="I3" s="49">
        <v>62.10526315789474</v>
      </c>
      <c r="J3" s="48">
        <v>432784</v>
      </c>
      <c r="K3" s="48">
        <v>255697</v>
      </c>
      <c r="L3" s="48">
        <v>276303</v>
      </c>
      <c r="M3" s="48">
        <v>391785.39822999999</v>
      </c>
      <c r="N3" s="51">
        <v>0.70524067831082016</v>
      </c>
      <c r="O3" s="52">
        <v>2400</v>
      </c>
      <c r="P3" s="53">
        <v>115.12625</v>
      </c>
      <c r="Q3" s="54" t="s">
        <v>62</v>
      </c>
      <c r="R3" s="48">
        <v>197771</v>
      </c>
      <c r="S3" s="47"/>
      <c r="T3" s="47">
        <v>201</v>
      </c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</row>
    <row r="4" spans="1:64" s="63" customFormat="1" x14ac:dyDescent="0.25">
      <c r="A4" s="72" t="s">
        <v>68</v>
      </c>
      <c r="B4" s="72" t="s">
        <v>69</v>
      </c>
      <c r="C4" s="75">
        <v>44306</v>
      </c>
      <c r="D4" s="73">
        <v>225000</v>
      </c>
      <c r="E4" s="72" t="s">
        <v>46</v>
      </c>
      <c r="F4" s="72" t="s">
        <v>39</v>
      </c>
      <c r="G4" s="73">
        <v>225000</v>
      </c>
      <c r="H4" s="73">
        <v>85300</v>
      </c>
      <c r="I4" s="74">
        <v>37.911111111111111</v>
      </c>
      <c r="J4" s="73">
        <v>302276</v>
      </c>
      <c r="K4" s="73">
        <v>73519</v>
      </c>
      <c r="L4" s="73">
        <v>151481</v>
      </c>
      <c r="M4" s="73">
        <v>305009.33332999999</v>
      </c>
      <c r="N4" s="76">
        <v>0.49664381855524253</v>
      </c>
      <c r="O4" s="77">
        <v>18328</v>
      </c>
      <c r="P4" s="78">
        <v>8.2650043649061544</v>
      </c>
      <c r="Q4" s="79" t="s">
        <v>65</v>
      </c>
      <c r="R4" s="73">
        <v>73519</v>
      </c>
      <c r="S4" s="72"/>
      <c r="T4" s="72">
        <v>201</v>
      </c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</row>
    <row r="5" spans="1:64" x14ac:dyDescent="0.25">
      <c r="A5" s="55" t="s">
        <v>63</v>
      </c>
      <c r="B5" s="55" t="s">
        <v>64</v>
      </c>
      <c r="C5" s="58">
        <v>44985</v>
      </c>
      <c r="D5" s="56">
        <v>245500</v>
      </c>
      <c r="E5" s="55" t="s">
        <v>46</v>
      </c>
      <c r="F5" s="55" t="s">
        <v>39</v>
      </c>
      <c r="G5" s="56">
        <v>245500</v>
      </c>
      <c r="H5" s="56">
        <v>95300</v>
      </c>
      <c r="I5" s="57">
        <v>38.818737270875765</v>
      </c>
      <c r="J5" s="56">
        <v>251253</v>
      </c>
      <c r="K5" s="56">
        <v>218300</v>
      </c>
      <c r="L5" s="56">
        <v>27200</v>
      </c>
      <c r="M5" s="56">
        <v>43937.333330000001</v>
      </c>
      <c r="N5" s="59">
        <v>0.6190635147497241</v>
      </c>
      <c r="O5" s="60">
        <v>1100</v>
      </c>
      <c r="P5" s="61">
        <v>24.727272727272727</v>
      </c>
      <c r="Q5" s="62" t="s">
        <v>65</v>
      </c>
      <c r="R5" s="56">
        <v>218300</v>
      </c>
      <c r="S5" s="55"/>
      <c r="T5" s="55">
        <v>301</v>
      </c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</row>
    <row r="6" spans="1:64" s="72" customFormat="1" x14ac:dyDescent="0.25">
      <c r="A6" s="80" t="s">
        <v>70</v>
      </c>
      <c r="B6" s="80" t="s">
        <v>71</v>
      </c>
      <c r="C6" s="83">
        <v>44483</v>
      </c>
      <c r="D6" s="81">
        <v>220000</v>
      </c>
      <c r="E6" s="80" t="s">
        <v>46</v>
      </c>
      <c r="F6" s="80" t="s">
        <v>39</v>
      </c>
      <c r="G6" s="81">
        <v>220000</v>
      </c>
      <c r="H6" s="81">
        <v>58300</v>
      </c>
      <c r="I6" s="82">
        <v>26.5</v>
      </c>
      <c r="J6" s="81">
        <v>199199</v>
      </c>
      <c r="K6" s="81">
        <v>14996</v>
      </c>
      <c r="L6" s="81">
        <v>205004</v>
      </c>
      <c r="M6" s="81">
        <v>245604</v>
      </c>
      <c r="N6" s="84">
        <v>0.83469324603833817</v>
      </c>
      <c r="O6" s="85">
        <v>5005</v>
      </c>
      <c r="P6" s="86">
        <v>40.959840159840162</v>
      </c>
      <c r="Q6" s="87" t="s">
        <v>65</v>
      </c>
      <c r="R6" s="81">
        <v>5640</v>
      </c>
      <c r="S6" s="80"/>
      <c r="T6" s="80">
        <v>201</v>
      </c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</row>
    <row r="7" spans="1:64" x14ac:dyDescent="0.25">
      <c r="A7" s="63" t="s">
        <v>66</v>
      </c>
      <c r="B7" s="63" t="s">
        <v>67</v>
      </c>
      <c r="C7" s="67">
        <v>44438</v>
      </c>
      <c r="D7" s="65">
        <v>65000</v>
      </c>
      <c r="E7" s="63" t="s">
        <v>46</v>
      </c>
      <c r="F7" s="63" t="s">
        <v>39</v>
      </c>
      <c r="G7" s="65">
        <v>65000</v>
      </c>
      <c r="H7" s="65">
        <v>39400</v>
      </c>
      <c r="I7" s="66">
        <v>60.615384615384613</v>
      </c>
      <c r="J7" s="65">
        <v>77234</v>
      </c>
      <c r="K7" s="65">
        <v>46175</v>
      </c>
      <c r="L7" s="65">
        <v>18825</v>
      </c>
      <c r="M7" s="65">
        <v>41412</v>
      </c>
      <c r="N7" s="68">
        <v>0.45457838307736886</v>
      </c>
      <c r="O7" s="69">
        <v>4000</v>
      </c>
      <c r="P7" s="70">
        <v>4.7062499999999998</v>
      </c>
      <c r="Q7" s="71" t="s">
        <v>65</v>
      </c>
      <c r="R7" s="65">
        <v>31887</v>
      </c>
      <c r="S7" s="63"/>
      <c r="T7" s="63">
        <v>201</v>
      </c>
      <c r="U7" s="63"/>
      <c r="V7" s="63"/>
      <c r="W7" s="63"/>
      <c r="X7" s="63"/>
      <c r="Y7" s="63"/>
      <c r="Z7" s="63"/>
      <c r="AA7" s="63"/>
      <c r="AB7" s="63"/>
      <c r="AC7" s="63"/>
      <c r="AD7" s="63"/>
      <c r="AE7" s="64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4"/>
      <c r="AW7" s="63"/>
      <c r="AX7" s="64"/>
      <c r="AY7" s="63"/>
      <c r="AZ7" s="63"/>
      <c r="BA7" s="63"/>
      <c r="BB7" s="63"/>
      <c r="BC7" s="63"/>
      <c r="BD7" s="63"/>
      <c r="BE7" s="63"/>
    </row>
    <row r="8" spans="1:64" x14ac:dyDescent="0.25">
      <c r="A8" t="s">
        <v>47</v>
      </c>
      <c r="B8" t="s">
        <v>48</v>
      </c>
      <c r="C8" s="17">
        <v>45009</v>
      </c>
      <c r="D8" s="7">
        <v>28500</v>
      </c>
      <c r="E8" t="s">
        <v>46</v>
      </c>
      <c r="F8" t="s">
        <v>39</v>
      </c>
      <c r="G8" s="7">
        <v>28500</v>
      </c>
      <c r="H8" s="7">
        <v>7600</v>
      </c>
      <c r="I8" s="12">
        <f>H8/G8*100</f>
        <v>26.666666666666668</v>
      </c>
      <c r="J8" s="7">
        <v>25579</v>
      </c>
      <c r="K8" s="7">
        <v>1038</v>
      </c>
      <c r="L8" s="7">
        <f>G8-K8</f>
        <v>27462</v>
      </c>
      <c r="M8" s="7">
        <v>32721</v>
      </c>
      <c r="N8" s="22">
        <f>L8/M8</f>
        <v>0.83927752819290369</v>
      </c>
      <c r="O8" s="27">
        <v>588</v>
      </c>
      <c r="P8" s="32">
        <f>L8/O8</f>
        <v>46.704081632653065</v>
      </c>
      <c r="Q8" s="37" t="s">
        <v>40</v>
      </c>
      <c r="R8" s="42">
        <f>ABS(N12-N8)*100</f>
        <v>20.232502235655769</v>
      </c>
      <c r="U8" s="7">
        <v>2662</v>
      </c>
      <c r="V8" t="s">
        <v>41</v>
      </c>
      <c r="W8" s="17" t="s">
        <v>42</v>
      </c>
      <c r="Y8" t="s">
        <v>43</v>
      </c>
      <c r="Z8">
        <v>201</v>
      </c>
      <c r="AA8">
        <v>0</v>
      </c>
    </row>
    <row r="9" spans="1:64" ht="15.75" thickBot="1" x14ac:dyDescent="0.3">
      <c r="A9" t="s">
        <v>49</v>
      </c>
      <c r="B9" t="s">
        <v>50</v>
      </c>
      <c r="C9" s="17">
        <v>44484</v>
      </c>
      <c r="D9" s="7">
        <v>20000</v>
      </c>
      <c r="E9" t="s">
        <v>46</v>
      </c>
      <c r="F9" t="s">
        <v>39</v>
      </c>
      <c r="G9" s="7">
        <v>20000</v>
      </c>
      <c r="H9" s="7">
        <v>10800</v>
      </c>
      <c r="I9" s="12">
        <f>H9/G9*100</f>
        <v>54</v>
      </c>
      <c r="J9" s="7">
        <v>28741</v>
      </c>
      <c r="K9" s="7">
        <v>5324</v>
      </c>
      <c r="L9" s="7">
        <f>G9-K9</f>
        <v>14676</v>
      </c>
      <c r="M9" s="7">
        <v>34335.777130000002</v>
      </c>
      <c r="N9" s="22">
        <f>L9/M9</f>
        <v>0.42742588712743079</v>
      </c>
      <c r="O9" s="27">
        <v>2413</v>
      </c>
      <c r="P9" s="32">
        <f>L9/O9</f>
        <v>6.0820555325321175</v>
      </c>
      <c r="Q9" s="37" t="s">
        <v>40</v>
      </c>
      <c r="R9" s="42">
        <f>ABS(N12-N9)*100</f>
        <v>20.952661870891522</v>
      </c>
      <c r="S9" t="s">
        <v>51</v>
      </c>
      <c r="U9" s="7">
        <v>5324</v>
      </c>
      <c r="V9" t="s">
        <v>41</v>
      </c>
      <c r="W9" s="17" t="s">
        <v>42</v>
      </c>
      <c r="Y9" t="s">
        <v>43</v>
      </c>
      <c r="Z9">
        <v>201</v>
      </c>
      <c r="AA9">
        <v>86</v>
      </c>
    </row>
    <row r="10" spans="1:64" ht="15.75" thickTop="1" x14ac:dyDescent="0.25">
      <c r="A10" s="3"/>
      <c r="B10" s="3"/>
      <c r="C10" s="18" t="s">
        <v>52</v>
      </c>
      <c r="D10" s="8">
        <f>+SUM(D2:D9)</f>
        <v>1481000</v>
      </c>
      <c r="E10" s="3"/>
      <c r="F10" s="3"/>
      <c r="G10" s="8">
        <f>+SUM(G2:G9)</f>
        <v>1481000</v>
      </c>
      <c r="H10" s="8">
        <f>+SUM(H2:H9)</f>
        <v>700700</v>
      </c>
      <c r="I10" s="13"/>
      <c r="J10" s="8">
        <f>+SUM(J2:J9)</f>
        <v>1468045</v>
      </c>
      <c r="K10" s="8"/>
      <c r="L10" s="8">
        <f>+SUM(L2:L9)</f>
        <v>858225</v>
      </c>
      <c r="M10" s="8">
        <f>+SUM(M2:M9)</f>
        <v>1285808.8420200001</v>
      </c>
      <c r="N10" s="23"/>
      <c r="O10" s="28"/>
      <c r="P10" s="33">
        <f>AVERAGE(P2:P9)</f>
        <v>35.723987159293387</v>
      </c>
      <c r="Q10" s="38"/>
      <c r="R10" s="43">
        <f>ABS(N12-N11)*100</f>
        <v>3.0506740012152145</v>
      </c>
      <c r="S10" s="3"/>
      <c r="T10" s="3"/>
      <c r="U10" s="8"/>
      <c r="V10" s="3"/>
      <c r="W10" s="18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64" x14ac:dyDescent="0.25">
      <c r="A11" s="4"/>
      <c r="B11" s="4"/>
      <c r="C11" s="19"/>
      <c r="D11" s="9"/>
      <c r="E11" s="4"/>
      <c r="F11" s="4"/>
      <c r="G11" s="9"/>
      <c r="H11" s="9" t="s">
        <v>53</v>
      </c>
      <c r="I11" s="14">
        <f>H10/G10*100</f>
        <v>47.312626603646187</v>
      </c>
      <c r="J11" s="9"/>
      <c r="K11" s="9"/>
      <c r="L11" s="9"/>
      <c r="M11" s="9" t="s">
        <v>54</v>
      </c>
      <c r="N11" s="24">
        <f>L10/M10</f>
        <v>0.66745924584849814</v>
      </c>
      <c r="O11" s="29"/>
      <c r="P11" s="34" t="s">
        <v>55</v>
      </c>
      <c r="Q11" s="39">
        <f>STDEV(N2:N9)</f>
        <v>0.16412126119388468</v>
      </c>
      <c r="R11" s="44"/>
      <c r="S11" s="4"/>
      <c r="T11" s="4"/>
      <c r="U11" s="9"/>
      <c r="V11" s="4"/>
      <c r="W11" s="19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64" x14ac:dyDescent="0.25">
      <c r="A12" s="5"/>
      <c r="B12" s="5"/>
      <c r="C12" s="20"/>
      <c r="D12" s="10"/>
      <c r="E12" s="5"/>
      <c r="F12" s="5"/>
      <c r="G12" s="10"/>
      <c r="H12" s="10" t="s">
        <v>56</v>
      </c>
      <c r="I12" s="15">
        <f>STDEV(I2:I9)</f>
        <v>14.225493354883662</v>
      </c>
      <c r="J12" s="10"/>
      <c r="K12" s="10"/>
      <c r="L12" s="10"/>
      <c r="M12" s="10" t="s">
        <v>57</v>
      </c>
      <c r="N12" s="25">
        <f>AVERAGE(N2:N9)</f>
        <v>0.63695250583634599</v>
      </c>
      <c r="O12" s="30"/>
      <c r="P12" s="35" t="s">
        <v>58</v>
      </c>
      <c r="Q12" s="46">
        <f>AVERAGE(R2:R9)</f>
        <v>65895.794951573349</v>
      </c>
      <c r="R12" s="45" t="s">
        <v>59</v>
      </c>
      <c r="S12" s="5">
        <f>+(Q12/N12)</f>
        <v>103454.80133569667</v>
      </c>
      <c r="T12" s="5"/>
      <c r="U12" s="10"/>
      <c r="V12" s="5"/>
      <c r="W12" s="20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4" spans="1:64" s="88" customFormat="1" ht="15.75" x14ac:dyDescent="0.25">
      <c r="A14" s="88" t="s">
        <v>72</v>
      </c>
      <c r="C14" s="89"/>
      <c r="D14" s="90"/>
      <c r="G14" s="90"/>
      <c r="H14" s="90"/>
      <c r="I14" s="91"/>
      <c r="J14" s="90"/>
      <c r="K14" s="90"/>
      <c r="L14" s="90"/>
      <c r="M14" s="90"/>
      <c r="N14" s="92"/>
      <c r="O14" s="93"/>
      <c r="P14" s="94"/>
      <c r="Q14" s="95"/>
      <c r="R14" s="96"/>
      <c r="U14" s="90"/>
      <c r="W14" s="89"/>
    </row>
  </sheetData>
  <conditionalFormatting sqref="A2:AM9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1D642-7724-4D03-BE1D-C4FE00A72CE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apps1</dc:creator>
  <cp:lastModifiedBy>apps1</cp:lastModifiedBy>
  <dcterms:created xsi:type="dcterms:W3CDTF">2024-01-02T16:42:31Z</dcterms:created>
  <dcterms:modified xsi:type="dcterms:W3CDTF">2024-01-02T17:02:34Z</dcterms:modified>
</cp:coreProperties>
</file>