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C:\Users\JoeD\Dropbox\Datascienceme\"/>
    </mc:Choice>
  </mc:AlternateContent>
  <bookViews>
    <workbookView xWindow="0" yWindow="0" windowWidth="9645" windowHeight="5760" firstSheet="2" activeTab="2"/>
  </bookViews>
  <sheets>
    <sheet name="Example" sheetId="1" r:id="rId1"/>
    <sheet name="actual" sheetId="2" r:id="rId2"/>
    <sheet name="Linear Regression Math" sheetId="10" r:id="rId3"/>
    <sheet name="Determinant" sheetId="3"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8" i="10" l="1"/>
  <c r="V18" i="3"/>
  <c r="V16" i="3"/>
  <c r="F21" i="3" l="1"/>
  <c r="Q267" i="10"/>
  <c r="Q266" i="10"/>
  <c r="Q265" i="10"/>
  <c r="Q264" i="10"/>
  <c r="Q263" i="10"/>
  <c r="Q262" i="10"/>
  <c r="Q261" i="10"/>
  <c r="Q260" i="10"/>
  <c r="Q259" i="10"/>
  <c r="Q258" i="10"/>
  <c r="Q201" i="10"/>
  <c r="Q200" i="10"/>
  <c r="Q199" i="10"/>
  <c r="Q198" i="10"/>
  <c r="Q197" i="10"/>
  <c r="Q196" i="10"/>
  <c r="Q195" i="10"/>
  <c r="Q194" i="10"/>
  <c r="Q193" i="10"/>
  <c r="Q192" i="10"/>
  <c r="Q136" i="10"/>
  <c r="Q135" i="10"/>
  <c r="Q134" i="10"/>
  <c r="Q133" i="10"/>
  <c r="Q132" i="10"/>
  <c r="Q131" i="10"/>
  <c r="Q130" i="10"/>
  <c r="Q129" i="10"/>
  <c r="Q128" i="10"/>
  <c r="Q127" i="10"/>
  <c r="Q71" i="10"/>
  <c r="Q70" i="10"/>
  <c r="Q69" i="10"/>
  <c r="Q68" i="10"/>
  <c r="Q67" i="10"/>
  <c r="Q66" i="10"/>
  <c r="Q65" i="10"/>
  <c r="Q64" i="10"/>
  <c r="Q63" i="10"/>
  <c r="Q62" i="10"/>
  <c r="J72" i="10"/>
  <c r="J71" i="10"/>
  <c r="J70" i="10"/>
  <c r="J69" i="10"/>
  <c r="J68" i="10"/>
  <c r="J67" i="10"/>
  <c r="J66" i="10"/>
  <c r="J65" i="10"/>
  <c r="J64" i="10"/>
  <c r="J63" i="10"/>
  <c r="Q254" i="10"/>
  <c r="Q253" i="10"/>
  <c r="Q252" i="10"/>
  <c r="Q251" i="10"/>
  <c r="Q250" i="10"/>
  <c r="Q249" i="10"/>
  <c r="Q248" i="10"/>
  <c r="Q247" i="10"/>
  <c r="Q246" i="10"/>
  <c r="Q245" i="10"/>
  <c r="Q241" i="10"/>
  <c r="Q240" i="10"/>
  <c r="Q239" i="10"/>
  <c r="Q238" i="10"/>
  <c r="Q237" i="10"/>
  <c r="Q236" i="10"/>
  <c r="Q235" i="10"/>
  <c r="Q234" i="10"/>
  <c r="Q233" i="10"/>
  <c r="Q232" i="10"/>
  <c r="Q228" i="10"/>
  <c r="Q227" i="10"/>
  <c r="Q226" i="10"/>
  <c r="Q225" i="10"/>
  <c r="Q224" i="10"/>
  <c r="Q223" i="10"/>
  <c r="Q222" i="10"/>
  <c r="Q221" i="10"/>
  <c r="Q220" i="10"/>
  <c r="Q219" i="10"/>
  <c r="Q215" i="10"/>
  <c r="Q214" i="10"/>
  <c r="Q213" i="10"/>
  <c r="Q212" i="10"/>
  <c r="Q211" i="10"/>
  <c r="Q210" i="10"/>
  <c r="Q209" i="10"/>
  <c r="Q208" i="10"/>
  <c r="Q207" i="10"/>
  <c r="Q206" i="10"/>
  <c r="Q188" i="10"/>
  <c r="Q187" i="10"/>
  <c r="Q186" i="10"/>
  <c r="Q185" i="10"/>
  <c r="Q184" i="10"/>
  <c r="Q183" i="10"/>
  <c r="Q182" i="10"/>
  <c r="Q181" i="10"/>
  <c r="Q180" i="10"/>
  <c r="Q179" i="10"/>
  <c r="Q175" i="10"/>
  <c r="Q174" i="10"/>
  <c r="Q173" i="10"/>
  <c r="Q172" i="10"/>
  <c r="Q171" i="10"/>
  <c r="Q170" i="10"/>
  <c r="Q169" i="10"/>
  <c r="Q168" i="10"/>
  <c r="Q167" i="10"/>
  <c r="Q166" i="10"/>
  <c r="Q162" i="10"/>
  <c r="Q161" i="10"/>
  <c r="Q160" i="10"/>
  <c r="Q159" i="10"/>
  <c r="Q158" i="10"/>
  <c r="Q157" i="10"/>
  <c r="Q156" i="10"/>
  <c r="Q155" i="10"/>
  <c r="Q154" i="10"/>
  <c r="Q153" i="10"/>
  <c r="Q149" i="10"/>
  <c r="Q148" i="10"/>
  <c r="Q147" i="10"/>
  <c r="Q146" i="10"/>
  <c r="Q145" i="10"/>
  <c r="Q144" i="10"/>
  <c r="Q143" i="10"/>
  <c r="Q142" i="10"/>
  <c r="Q141" i="10"/>
  <c r="Q140" i="10"/>
  <c r="Q123" i="10"/>
  <c r="Q122" i="10"/>
  <c r="Q121" i="10"/>
  <c r="Q120" i="10"/>
  <c r="Q119" i="10"/>
  <c r="Q118" i="10"/>
  <c r="Q117" i="10"/>
  <c r="Q116" i="10"/>
  <c r="Q115" i="10"/>
  <c r="Q114" i="10"/>
  <c r="Q110" i="10"/>
  <c r="Q109" i="10"/>
  <c r="Q108" i="10"/>
  <c r="Q107" i="10"/>
  <c r="Q106" i="10"/>
  <c r="Q105" i="10"/>
  <c r="Q104" i="10"/>
  <c r="Q103" i="10"/>
  <c r="Q102" i="10"/>
  <c r="Q101" i="10"/>
  <c r="Q97" i="10"/>
  <c r="Q96" i="10"/>
  <c r="Q95" i="10"/>
  <c r="Q94" i="10"/>
  <c r="Q93" i="10"/>
  <c r="Q92" i="10"/>
  <c r="Q91" i="10"/>
  <c r="Q90" i="10"/>
  <c r="Q89" i="10"/>
  <c r="Q88" i="10"/>
  <c r="Q84" i="10"/>
  <c r="Q83" i="10"/>
  <c r="Q82" i="10"/>
  <c r="Q81" i="10"/>
  <c r="Q80" i="10"/>
  <c r="Q79" i="10"/>
  <c r="Q78" i="10"/>
  <c r="Q77" i="10"/>
  <c r="Q76" i="10"/>
  <c r="Q75" i="10"/>
  <c r="Q58" i="10"/>
  <c r="J58" i="10"/>
  <c r="Q57" i="10"/>
  <c r="J57" i="10"/>
  <c r="Q56" i="10"/>
  <c r="J56" i="10"/>
  <c r="Q55" i="10"/>
  <c r="J55" i="10"/>
  <c r="Q54" i="10"/>
  <c r="J54" i="10"/>
  <c r="Q53" i="10"/>
  <c r="J53" i="10"/>
  <c r="Q52" i="10"/>
  <c r="J52" i="10"/>
  <c r="Q51" i="10"/>
  <c r="J51" i="10"/>
  <c r="Q50" i="10"/>
  <c r="J50" i="10"/>
  <c r="Q49" i="10"/>
  <c r="J49" i="10"/>
  <c r="Q45" i="10"/>
  <c r="J45" i="10"/>
  <c r="Q44" i="10"/>
  <c r="J44" i="10"/>
  <c r="Q43" i="10"/>
  <c r="J43" i="10"/>
  <c r="Q42" i="10"/>
  <c r="J42" i="10"/>
  <c r="Q41" i="10"/>
  <c r="J41" i="10"/>
  <c r="Q40" i="10"/>
  <c r="J40" i="10"/>
  <c r="Q39" i="10"/>
  <c r="J39" i="10"/>
  <c r="Q38" i="10"/>
  <c r="J38" i="10"/>
  <c r="Q37" i="10"/>
  <c r="J37" i="10"/>
  <c r="Q36" i="10"/>
  <c r="J36" i="10"/>
  <c r="Q32" i="10"/>
  <c r="J32" i="10"/>
  <c r="Q31" i="10"/>
  <c r="J31" i="10"/>
  <c r="Q30" i="10"/>
  <c r="J30" i="10"/>
  <c r="Q29" i="10"/>
  <c r="J29" i="10"/>
  <c r="Q28" i="10"/>
  <c r="J28" i="10"/>
  <c r="Q27" i="10"/>
  <c r="J27" i="10"/>
  <c r="Q26" i="10"/>
  <c r="J26" i="10"/>
  <c r="Q25" i="10"/>
  <c r="J25" i="10"/>
  <c r="Q24" i="10"/>
  <c r="J24" i="10"/>
  <c r="Q23" i="10"/>
  <c r="J23" i="10"/>
  <c r="Q19" i="10"/>
  <c r="J19" i="10"/>
  <c r="Q18" i="10"/>
  <c r="J18" i="10"/>
  <c r="AS17" i="10"/>
  <c r="Q17" i="10"/>
  <c r="J17" i="10"/>
  <c r="Q16" i="10"/>
  <c r="J16" i="10"/>
  <c r="Q15" i="10"/>
  <c r="J15" i="10"/>
  <c r="Q14" i="10"/>
  <c r="J14" i="10"/>
  <c r="Q13" i="10"/>
  <c r="J13" i="10"/>
  <c r="Q12" i="10"/>
  <c r="J12" i="10"/>
  <c r="Q11" i="10"/>
  <c r="J11" i="10"/>
  <c r="Q10" i="10"/>
  <c r="J10" i="10"/>
  <c r="V7" i="1"/>
  <c r="Q268" i="10" l="1"/>
  <c r="X14" i="10" s="1"/>
  <c r="W15" i="10" s="1"/>
  <c r="Q202" i="10"/>
  <c r="X13" i="10" s="1"/>
  <c r="V15" i="10" s="1"/>
  <c r="Q137" i="10"/>
  <c r="X12" i="10" s="1"/>
  <c r="U15" i="10" s="1"/>
  <c r="J33" i="10"/>
  <c r="L12" i="10" s="1"/>
  <c r="AS19" i="10" s="1"/>
  <c r="Q72" i="10"/>
  <c r="X11" i="10" s="1"/>
  <c r="T15" i="10" s="1"/>
  <c r="J20" i="10"/>
  <c r="L11" i="10" s="1"/>
  <c r="AS18" i="10" s="1"/>
  <c r="Q33" i="10"/>
  <c r="U11" i="10" s="1"/>
  <c r="J59" i="10"/>
  <c r="L14" i="10" s="1"/>
  <c r="AS21" i="10" s="1"/>
  <c r="Q85" i="10"/>
  <c r="T12" i="10" s="1"/>
  <c r="Q124" i="10"/>
  <c r="W12" i="10" s="1"/>
  <c r="Q150" i="10"/>
  <c r="T13" i="10" s="1"/>
  <c r="Q189" i="10"/>
  <c r="W13" i="10" s="1"/>
  <c r="Q216" i="10"/>
  <c r="T14" i="10" s="1"/>
  <c r="J73" i="10"/>
  <c r="L15" i="10" s="1"/>
  <c r="AS22" i="10" s="1"/>
  <c r="Q20" i="10"/>
  <c r="T11" i="10" s="1"/>
  <c r="Q46" i="10"/>
  <c r="V11" i="10" s="1"/>
  <c r="Q59" i="10"/>
  <c r="W11" i="10" s="1"/>
  <c r="J46" i="10"/>
  <c r="L13" i="10" s="1"/>
  <c r="AS20" i="10" s="1"/>
  <c r="Q98" i="10"/>
  <c r="U12" i="10" s="1"/>
  <c r="Q111" i="10"/>
  <c r="V12" i="10" s="1"/>
  <c r="Q163" i="10"/>
  <c r="U13" i="10" s="1"/>
  <c r="Q176" i="10"/>
  <c r="V13" i="10" s="1"/>
  <c r="Q229" i="10"/>
  <c r="U14" i="10" s="1"/>
  <c r="Q242" i="10"/>
  <c r="V14" i="10" s="1"/>
  <c r="Q255" i="10"/>
  <c r="W14" i="10" s="1"/>
  <c r="A27" i="2"/>
  <c r="AM17" i="10" l="1"/>
  <c r="AM18" i="10" s="1"/>
  <c r="AU18" i="10" s="1"/>
  <c r="AM19" i="10" l="1"/>
  <c r="AU25" i="10" s="1"/>
  <c r="AQ18" i="10"/>
  <c r="AU22" i="10" s="1"/>
  <c r="AP21" i="10"/>
  <c r="AU42" i="10" s="1"/>
  <c r="AO21" i="10"/>
  <c r="AU41" i="10" s="1"/>
  <c r="AQ20" i="10"/>
  <c r="AU36" i="10" s="1"/>
  <c r="AM21" i="10"/>
  <c r="AU39" i="10" s="1"/>
  <c r="AO19" i="10"/>
  <c r="AU27" i="10" s="1"/>
  <c r="AO20" i="10"/>
  <c r="AU34" i="10" s="1"/>
  <c r="AP19" i="10"/>
  <c r="AU28" i="10" s="1"/>
  <c r="AO22" i="10"/>
  <c r="AU48" i="10" s="1"/>
  <c r="AN22" i="10"/>
  <c r="AU47" i="10" s="1"/>
  <c r="AP18" i="10"/>
  <c r="AU21" i="10" s="1"/>
  <c r="AP20" i="10"/>
  <c r="AU35" i="10" s="1"/>
  <c r="AP22" i="10"/>
  <c r="AU49" i="10" s="1"/>
  <c r="AM20" i="10"/>
  <c r="AU32" i="10" s="1"/>
  <c r="AO18" i="10"/>
  <c r="AU20" i="10" s="1"/>
  <c r="AQ19" i="10"/>
  <c r="AU29" i="10" s="1"/>
  <c r="AN21" i="10"/>
  <c r="AU40" i="10" s="1"/>
  <c r="AN19" i="10"/>
  <c r="AU26" i="10" s="1"/>
  <c r="AN20" i="10"/>
  <c r="AU33" i="10" s="1"/>
  <c r="AQ21" i="10"/>
  <c r="AU43" i="10" s="1"/>
  <c r="AM22" i="10"/>
  <c r="AU46" i="10" s="1"/>
  <c r="AQ22" i="10"/>
  <c r="AU50" i="10" s="1"/>
  <c r="AN18" i="10"/>
  <c r="AU19" i="10" s="1"/>
  <c r="AU51" i="10" l="1"/>
  <c r="AY23" i="10" s="1"/>
  <c r="AU44" i="10"/>
  <c r="AY22" i="10" s="1"/>
  <c r="AU30" i="10"/>
  <c r="AY20" i="10" s="1"/>
  <c r="AU23" i="10"/>
  <c r="AY19" i="10" s="1"/>
  <c r="AU37" i="10"/>
  <c r="AY21" i="10" s="1"/>
  <c r="AN9" i="2"/>
  <c r="R57" i="3" l="1"/>
  <c r="L57" i="3"/>
  <c r="F57" i="3"/>
  <c r="R51" i="3"/>
  <c r="L51" i="3"/>
  <c r="F51" i="3"/>
  <c r="R45" i="3"/>
  <c r="L45" i="3"/>
  <c r="F45" i="3"/>
  <c r="R39" i="3"/>
  <c r="L39" i="3"/>
  <c r="F39" i="3"/>
  <c r="R33" i="3"/>
  <c r="L33" i="3"/>
  <c r="F33" i="3"/>
  <c r="R27" i="3"/>
  <c r="L27" i="3"/>
  <c r="F27" i="3"/>
  <c r="R21" i="3"/>
  <c r="L21" i="3"/>
  <c r="R15" i="3"/>
  <c r="L15" i="3"/>
  <c r="F15" i="3"/>
  <c r="V15" i="3" l="1"/>
  <c r="L25" i="1"/>
  <c r="T14" i="2" l="1"/>
  <c r="AI9" i="2" s="1"/>
  <c r="Q3" i="2"/>
  <c r="Q4" i="2"/>
  <c r="Q5" i="2"/>
  <c r="Q6" i="2"/>
  <c r="Q7" i="2"/>
  <c r="Q8" i="2"/>
  <c r="Q9" i="2"/>
  <c r="Q10" i="2"/>
  <c r="Q11" i="2"/>
  <c r="Q15" i="2"/>
  <c r="Q16" i="2"/>
  <c r="Q17" i="2"/>
  <c r="Q18" i="2"/>
  <c r="Q19" i="2"/>
  <c r="Q20" i="2"/>
  <c r="Q21" i="2"/>
  <c r="Q22" i="2"/>
  <c r="Q23" i="2"/>
  <c r="Q24" i="2"/>
  <c r="Q28" i="2"/>
  <c r="Q29" i="2"/>
  <c r="Q30" i="2"/>
  <c r="Q31" i="2"/>
  <c r="Q32" i="2"/>
  <c r="Q33" i="2"/>
  <c r="Q34" i="2"/>
  <c r="Q35" i="2"/>
  <c r="Q36" i="2"/>
  <c r="Q37" i="2"/>
  <c r="Q41" i="2"/>
  <c r="Q42" i="2"/>
  <c r="Q43" i="2"/>
  <c r="Q44" i="2"/>
  <c r="Q45" i="2"/>
  <c r="Q46" i="2"/>
  <c r="Q47" i="2"/>
  <c r="Q48" i="2"/>
  <c r="Q49" i="2"/>
  <c r="Q50" i="2"/>
  <c r="Q54" i="2"/>
  <c r="Q55" i="2"/>
  <c r="Q56" i="2"/>
  <c r="Q57" i="2"/>
  <c r="Q58" i="2"/>
  <c r="Q59" i="2"/>
  <c r="Q60" i="2"/>
  <c r="Q61" i="2"/>
  <c r="Q62" i="2"/>
  <c r="Q63" i="2"/>
  <c r="Q67" i="2"/>
  <c r="Q68" i="2"/>
  <c r="Q69" i="2"/>
  <c r="Q70" i="2"/>
  <c r="Q71" i="2"/>
  <c r="Q72" i="2"/>
  <c r="Q73" i="2"/>
  <c r="Q74" i="2"/>
  <c r="Q75" i="2"/>
  <c r="Q76" i="2"/>
  <c r="Q80" i="2"/>
  <c r="Q81" i="2"/>
  <c r="Q82" i="2"/>
  <c r="Q83" i="2"/>
  <c r="Q84" i="2"/>
  <c r="Q85" i="2"/>
  <c r="Q86" i="2"/>
  <c r="Q87" i="2"/>
  <c r="Q88" i="2"/>
  <c r="Q89" i="2"/>
  <c r="Q93" i="2"/>
  <c r="Q94" i="2"/>
  <c r="Q95" i="2"/>
  <c r="Q96" i="2"/>
  <c r="Q97" i="2"/>
  <c r="Q98" i="2"/>
  <c r="Q99" i="2"/>
  <c r="Q100" i="2"/>
  <c r="Q101" i="2"/>
  <c r="Q102" i="2"/>
  <c r="Q106" i="2"/>
  <c r="Q107" i="2"/>
  <c r="Q108" i="2"/>
  <c r="Q109" i="2"/>
  <c r="Q110" i="2"/>
  <c r="Q111" i="2"/>
  <c r="Q112" i="2"/>
  <c r="Q113" i="2"/>
  <c r="Q114" i="2"/>
  <c r="Q115" i="2"/>
  <c r="Q119" i="2"/>
  <c r="Q120" i="2"/>
  <c r="Q121" i="2"/>
  <c r="Q122" i="2"/>
  <c r="Q123" i="2"/>
  <c r="Q124" i="2"/>
  <c r="Q125" i="2"/>
  <c r="Q126" i="2"/>
  <c r="Q127" i="2"/>
  <c r="Q128" i="2"/>
  <c r="Q132" i="2"/>
  <c r="Q133" i="2"/>
  <c r="Q134" i="2"/>
  <c r="Q135" i="2"/>
  <c r="Q136" i="2"/>
  <c r="Q137" i="2"/>
  <c r="Q138" i="2"/>
  <c r="Q139" i="2"/>
  <c r="Q140" i="2"/>
  <c r="Q141" i="2"/>
  <c r="Q145" i="2"/>
  <c r="Q146" i="2"/>
  <c r="Q147" i="2"/>
  <c r="Q148" i="2"/>
  <c r="Q149" i="2"/>
  <c r="Q150" i="2"/>
  <c r="Q151" i="2"/>
  <c r="Q152" i="2"/>
  <c r="Q153" i="2"/>
  <c r="Q154" i="2"/>
  <c r="Q158" i="2"/>
  <c r="Q159" i="2"/>
  <c r="Q160" i="2"/>
  <c r="Q161" i="2"/>
  <c r="Q162" i="2"/>
  <c r="Q163" i="2"/>
  <c r="Q164" i="2"/>
  <c r="Q165" i="2"/>
  <c r="Q166" i="2"/>
  <c r="Q167" i="2"/>
  <c r="Q171" i="2"/>
  <c r="Q172" i="2"/>
  <c r="Q173" i="2"/>
  <c r="Q174" i="2"/>
  <c r="Q175" i="2"/>
  <c r="Q176" i="2"/>
  <c r="Q177" i="2"/>
  <c r="Q178" i="2"/>
  <c r="Q179" i="2"/>
  <c r="Q180" i="2"/>
  <c r="Q184" i="2"/>
  <c r="Q185" i="2"/>
  <c r="Q186" i="2"/>
  <c r="Q187" i="2"/>
  <c r="Q188" i="2"/>
  <c r="Q189" i="2"/>
  <c r="Q190" i="2"/>
  <c r="Q191" i="2"/>
  <c r="Q192" i="2"/>
  <c r="Q193" i="2"/>
  <c r="Q197" i="2"/>
  <c r="Q198" i="2"/>
  <c r="Q199" i="2"/>
  <c r="Q200" i="2"/>
  <c r="Q201" i="2"/>
  <c r="Q202" i="2"/>
  <c r="Q203" i="2"/>
  <c r="Q204" i="2"/>
  <c r="Q205" i="2"/>
  <c r="Q206" i="2"/>
  <c r="Q2" i="2"/>
  <c r="Q12" i="2" s="1"/>
  <c r="T3" i="2" s="1"/>
  <c r="J50" i="2"/>
  <c r="J49" i="2"/>
  <c r="J48" i="2"/>
  <c r="J47" i="2"/>
  <c r="J46" i="2"/>
  <c r="J45" i="2"/>
  <c r="J44" i="2"/>
  <c r="J43" i="2"/>
  <c r="J42" i="2"/>
  <c r="J41" i="2"/>
  <c r="J37" i="2"/>
  <c r="J36" i="2"/>
  <c r="J35" i="2"/>
  <c r="J34" i="2"/>
  <c r="J33" i="2"/>
  <c r="J32" i="2"/>
  <c r="J31" i="2"/>
  <c r="J30" i="2"/>
  <c r="J29" i="2"/>
  <c r="J28" i="2"/>
  <c r="J38" i="2" s="1"/>
  <c r="L5" i="2" s="1"/>
  <c r="AN12" i="2" s="1"/>
  <c r="J24" i="2"/>
  <c r="J23" i="2"/>
  <c r="J22" i="2"/>
  <c r="J21" i="2"/>
  <c r="J20" i="2"/>
  <c r="J19" i="2"/>
  <c r="J18" i="2"/>
  <c r="J17" i="2"/>
  <c r="J16" i="2"/>
  <c r="J15" i="2"/>
  <c r="J3" i="2"/>
  <c r="J4" i="2"/>
  <c r="J5" i="2"/>
  <c r="J6" i="2"/>
  <c r="J7" i="2"/>
  <c r="J8" i="2"/>
  <c r="J9" i="2"/>
  <c r="J10" i="2"/>
  <c r="J11" i="2"/>
  <c r="J2" i="2"/>
  <c r="J12" i="2" s="1"/>
  <c r="L3" i="2" s="1"/>
  <c r="AN10" i="2" s="1"/>
  <c r="AF16" i="1"/>
  <c r="AL5" i="1" s="1"/>
  <c r="AA25" i="1"/>
  <c r="AK6" i="1" s="1"/>
  <c r="AF25" i="1"/>
  <c r="AL6" i="1" s="1"/>
  <c r="AA16" i="1"/>
  <c r="AK5" i="1" s="1"/>
  <c r="AA7" i="1"/>
  <c r="AK4" i="1" s="1"/>
  <c r="V25" i="1"/>
  <c r="AJ6" i="1" s="1"/>
  <c r="V16" i="1"/>
  <c r="AJ5" i="1" s="1"/>
  <c r="AJ4" i="1"/>
  <c r="AF7" i="1"/>
  <c r="AL4" i="1" s="1"/>
  <c r="I129" i="1"/>
  <c r="I128" i="1"/>
  <c r="I127" i="1"/>
  <c r="I126" i="1"/>
  <c r="I125" i="1"/>
  <c r="I124" i="1"/>
  <c r="I123" i="1"/>
  <c r="I122" i="1"/>
  <c r="I121" i="1"/>
  <c r="I120" i="1"/>
  <c r="I114" i="1"/>
  <c r="I113" i="1"/>
  <c r="I112" i="1"/>
  <c r="I111" i="1"/>
  <c r="I110" i="1"/>
  <c r="I109" i="1"/>
  <c r="I108" i="1"/>
  <c r="I107" i="1"/>
  <c r="I106" i="1"/>
  <c r="I105" i="1"/>
  <c r="I100" i="1"/>
  <c r="I99" i="1"/>
  <c r="I98" i="1"/>
  <c r="I97" i="1"/>
  <c r="I96" i="1"/>
  <c r="I95" i="1"/>
  <c r="I94" i="1"/>
  <c r="I93" i="1"/>
  <c r="I92" i="1"/>
  <c r="I91" i="1"/>
  <c r="I85" i="1"/>
  <c r="I84" i="1"/>
  <c r="I83" i="1"/>
  <c r="I82" i="1"/>
  <c r="I81" i="1"/>
  <c r="I80" i="1"/>
  <c r="I79" i="1"/>
  <c r="I78" i="1"/>
  <c r="I77" i="1"/>
  <c r="I76" i="1"/>
  <c r="I70" i="1"/>
  <c r="I69" i="1"/>
  <c r="I68" i="1"/>
  <c r="I67" i="1"/>
  <c r="I66" i="1"/>
  <c r="I65" i="1"/>
  <c r="I64" i="1"/>
  <c r="I63" i="1"/>
  <c r="I62" i="1"/>
  <c r="I61" i="1"/>
  <c r="I55" i="1"/>
  <c r="I54" i="1"/>
  <c r="I53" i="1"/>
  <c r="I52" i="1"/>
  <c r="I51" i="1"/>
  <c r="I50" i="1"/>
  <c r="I49" i="1"/>
  <c r="I48" i="1"/>
  <c r="I47" i="1"/>
  <c r="I46" i="1"/>
  <c r="I40" i="1"/>
  <c r="I39" i="1"/>
  <c r="I38" i="1"/>
  <c r="I37" i="1"/>
  <c r="I36" i="1"/>
  <c r="I35" i="1"/>
  <c r="I34" i="1"/>
  <c r="I33" i="1"/>
  <c r="I32" i="1"/>
  <c r="I31" i="1"/>
  <c r="I26" i="1"/>
  <c r="I25" i="1"/>
  <c r="I24" i="1"/>
  <c r="I23" i="1"/>
  <c r="I22" i="1"/>
  <c r="I21" i="1"/>
  <c r="I20" i="1"/>
  <c r="I19" i="1"/>
  <c r="I18" i="1"/>
  <c r="I17" i="1"/>
  <c r="I3" i="1"/>
  <c r="I4" i="1"/>
  <c r="I5" i="1"/>
  <c r="I6" i="1"/>
  <c r="I7" i="1"/>
  <c r="I8" i="1"/>
  <c r="I9" i="1"/>
  <c r="I10" i="1"/>
  <c r="I11" i="1"/>
  <c r="I2" i="1"/>
  <c r="D41" i="1"/>
  <c r="D40" i="1"/>
  <c r="D39" i="1"/>
  <c r="D38" i="1"/>
  <c r="D37" i="1"/>
  <c r="D36" i="1"/>
  <c r="D35" i="1"/>
  <c r="D34" i="1"/>
  <c r="D33" i="1"/>
  <c r="D32" i="1"/>
  <c r="D18" i="1"/>
  <c r="D19" i="1"/>
  <c r="D20" i="1"/>
  <c r="D21" i="1"/>
  <c r="D22" i="1"/>
  <c r="D23" i="1"/>
  <c r="D24" i="1"/>
  <c r="D25" i="1"/>
  <c r="D26" i="1"/>
  <c r="D17" i="1"/>
  <c r="D3" i="1"/>
  <c r="D4" i="1"/>
  <c r="D5" i="1"/>
  <c r="D6" i="1"/>
  <c r="D7" i="1"/>
  <c r="D8" i="1"/>
  <c r="D9" i="1"/>
  <c r="D10" i="1"/>
  <c r="D11" i="1"/>
  <c r="D2" i="1"/>
  <c r="AK11" i="2" l="1"/>
  <c r="AL11" i="2"/>
  <c r="AL12" i="2"/>
  <c r="AJ10" i="2"/>
  <c r="AI10" i="2"/>
  <c r="AK12" i="2"/>
  <c r="AP24" i="2" s="1"/>
  <c r="AK13" i="2"/>
  <c r="AP30" i="2" s="1"/>
  <c r="AL13" i="2"/>
  <c r="AI13" i="2"/>
  <c r="AP28" i="2" s="1"/>
  <c r="AI12" i="2"/>
  <c r="AP22" i="2" s="1"/>
  <c r="AJ12" i="2"/>
  <c r="AJ13" i="2"/>
  <c r="AK10" i="2"/>
  <c r="AP12" i="2" s="1"/>
  <c r="AL10" i="2"/>
  <c r="AI11" i="2"/>
  <c r="AP16" i="2" s="1"/>
  <c r="AJ11" i="2"/>
  <c r="AP10" i="2"/>
  <c r="AP18" i="2"/>
  <c r="Q194" i="2"/>
  <c r="V6" i="2" s="1"/>
  <c r="Q168" i="2"/>
  <c r="T6" i="2" s="1"/>
  <c r="Q142" i="2"/>
  <c r="V5" i="2" s="1"/>
  <c r="Q116" i="2"/>
  <c r="T5" i="2" s="1"/>
  <c r="Q90" i="2"/>
  <c r="V4" i="2" s="1"/>
  <c r="Q64" i="2"/>
  <c r="T4" i="2" s="1"/>
  <c r="Q38" i="2"/>
  <c r="V3" i="2" s="1"/>
  <c r="Q207" i="2"/>
  <c r="W6" i="2" s="1"/>
  <c r="Q181" i="2"/>
  <c r="U6" i="2" s="1"/>
  <c r="Q155" i="2"/>
  <c r="W5" i="2" s="1"/>
  <c r="Q129" i="2"/>
  <c r="U5" i="2" s="1"/>
  <c r="Q103" i="2"/>
  <c r="W4" i="2" s="1"/>
  <c r="Q77" i="2"/>
  <c r="U4" i="2" s="1"/>
  <c r="Q51" i="2"/>
  <c r="W3" i="2" s="1"/>
  <c r="Q25" i="2"/>
  <c r="U3" i="2" s="1"/>
  <c r="J25" i="2"/>
  <c r="L4" i="2" s="1"/>
  <c r="AN11" i="2" s="1"/>
  <c r="J51" i="2"/>
  <c r="L6" i="2" s="1"/>
  <c r="AN13" i="2" s="1"/>
  <c r="I72" i="1"/>
  <c r="M13" i="1" s="1"/>
  <c r="I28" i="1"/>
  <c r="M12" i="1" s="1"/>
  <c r="I57" i="1"/>
  <c r="L13" i="1" s="1"/>
  <c r="I116" i="1"/>
  <c r="M14" i="1" s="1"/>
  <c r="I131" i="1"/>
  <c r="N14" i="1" s="1"/>
  <c r="I102" i="1"/>
  <c r="L14" i="1" s="1"/>
  <c r="I87" i="1"/>
  <c r="N13" i="1" s="1"/>
  <c r="D28" i="1"/>
  <c r="M3" i="1" s="1"/>
  <c r="I13" i="1"/>
  <c r="L12" i="1" s="1"/>
  <c r="D13" i="1"/>
  <c r="M2" i="1" s="1"/>
  <c r="I43" i="1"/>
  <c r="N12" i="1" s="1"/>
  <c r="D43" i="1"/>
  <c r="M4" i="1" s="1"/>
  <c r="T15" i="2" l="1"/>
  <c r="AP17" i="2"/>
  <c r="AP11" i="2"/>
  <c r="AP29" i="2"/>
  <c r="AP23" i="2"/>
  <c r="AP31" i="2"/>
  <c r="AP25" i="2"/>
  <c r="AP19" i="2"/>
  <c r="AP13" i="2"/>
  <c r="AP14" i="2" s="1"/>
  <c r="L23" i="1"/>
  <c r="L22" i="1"/>
  <c r="L24" i="1" s="1"/>
  <c r="AJ14" i="1" s="1"/>
  <c r="AP26" i="2" l="1"/>
  <c r="AP32" i="2"/>
  <c r="AP20" i="2"/>
  <c r="AK17" i="1"/>
  <c r="AP27" i="1" s="1"/>
  <c r="AL15" i="1"/>
  <c r="AP17" i="1" s="1"/>
  <c r="AL17" i="1"/>
  <c r="AP28" i="1" s="1"/>
  <c r="AJ17" i="1"/>
  <c r="AP26" i="1" s="1"/>
  <c r="AP30" i="1" s="1"/>
  <c r="AJ16" i="1"/>
  <c r="AP20" i="1" s="1"/>
  <c r="AK15" i="1"/>
  <c r="AP16" i="1" s="1"/>
  <c r="AJ15" i="1"/>
  <c r="AP15" i="1" s="1"/>
  <c r="AP18" i="1" s="1"/>
  <c r="AK16" i="1"/>
  <c r="AP21" i="1" s="1"/>
  <c r="AL16" i="1"/>
  <c r="AP22" i="1" s="1"/>
  <c r="AP24" i="1" l="1"/>
</calcChain>
</file>

<file path=xl/sharedStrings.xml><?xml version="1.0" encoding="utf-8"?>
<sst xmlns="http://schemas.openxmlformats.org/spreadsheetml/2006/main" count="407" uniqueCount="51">
  <si>
    <t xml:space="preserve"> </t>
  </si>
  <si>
    <t>Y variable</t>
  </si>
  <si>
    <t>X1</t>
  </si>
  <si>
    <t>X2</t>
  </si>
  <si>
    <t>X3</t>
  </si>
  <si>
    <t>1:1</t>
  </si>
  <si>
    <t>1:2</t>
  </si>
  <si>
    <t>1:3</t>
  </si>
  <si>
    <t>2:1</t>
  </si>
  <si>
    <t>3:1</t>
  </si>
  <si>
    <t>2:2</t>
  </si>
  <si>
    <t>3:3</t>
  </si>
  <si>
    <t>3:2</t>
  </si>
  <si>
    <t>2:3</t>
  </si>
  <si>
    <t>Cofactor</t>
  </si>
  <si>
    <t>X'X Matrix</t>
  </si>
  <si>
    <t>a</t>
  </si>
  <si>
    <t>b</t>
  </si>
  <si>
    <t>c</t>
  </si>
  <si>
    <t>d</t>
  </si>
  <si>
    <t>e</t>
  </si>
  <si>
    <t>f</t>
  </si>
  <si>
    <t>g</t>
  </si>
  <si>
    <t>h</t>
  </si>
  <si>
    <t>i</t>
  </si>
  <si>
    <t>Amount</t>
  </si>
  <si>
    <t>College</t>
  </si>
  <si>
    <t>Age-Years</t>
  </si>
  <si>
    <t>Income-K</t>
  </si>
  <si>
    <t>Gender</t>
  </si>
  <si>
    <t>X'Y Matrix</t>
  </si>
  <si>
    <t>Determinant</t>
  </si>
  <si>
    <t>Co Factors</t>
  </si>
  <si>
    <t>Using formula</t>
  </si>
  <si>
    <t xml:space="preserve">Determinant </t>
  </si>
  <si>
    <t>(Excel Formula)</t>
  </si>
  <si>
    <t>Cofactors from http://comnuan.com/cmnn01013/</t>
  </si>
  <si>
    <t>By Excel with Intercept</t>
  </si>
  <si>
    <t>Intercept</t>
  </si>
  <si>
    <t>coefficient value will be multiplied by 1</t>
  </si>
  <si>
    <t>Cofactors calculated by: http://comnuan.com/cmnn01013/</t>
  </si>
  <si>
    <t>Determinant Calculated Manually</t>
  </si>
  <si>
    <t>Determinant Calculated by Excel Formula Matches</t>
  </si>
  <si>
    <t>Determinant for 5 Variables (calculated by Excel)</t>
  </si>
  <si>
    <t>Coefficients</t>
  </si>
  <si>
    <t>X Variable 1</t>
  </si>
  <si>
    <t>X Variable 2</t>
  </si>
  <si>
    <t>X Variable 3</t>
  </si>
  <si>
    <t>X Variable 4</t>
  </si>
  <si>
    <t>Cofactors</t>
  </si>
  <si>
    <t>Excel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</si>
</sst>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00_);_(* \(#,##0.0000\);_(* &quot;-&quot;??_);_(@_)"/>
    <numFmt numFmtId="165" formatCode="_(* #,##0.000000_);_(* \(#,##0.000000\);_(* &quot;-&quot;??_);_(@_)"/>
    <numFmt numFmtId="166" formatCode="_(* #,##0_);_(* \(#,##0\);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1"/>
      <color theme="9"/>
      <name val="Calibri"/>
      <family val="2"/>
      <scheme val="minor"/>
    </font>
    <font>
      <b/>
      <sz val="11"/>
      <color rgb="FFFF0000"/>
      <name val="Calibri"/>
      <family val="2"/>
      <scheme val="minor"/>
    </font>
    <font>
      <b/>
      <sz val="11"/>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bgColor theme="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92D050"/>
        <bgColor indexed="64"/>
      </patternFill>
    </fill>
    <fill>
      <patternFill patternType="solid">
        <fgColor theme="2"/>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0" fillId="2" borderId="0" xfId="0" applyFill="1"/>
    <xf numFmtId="0" fontId="0" fillId="3" borderId="0" xfId="0" applyFill="1"/>
    <xf numFmtId="49" fontId="0" fillId="0" borderId="0" xfId="0" applyNumberFormat="1"/>
    <xf numFmtId="0" fontId="3" fillId="0" borderId="0" xfId="0" applyFont="1"/>
    <xf numFmtId="0" fontId="0" fillId="0" borderId="0" xfId="0" applyFill="1"/>
    <xf numFmtId="0" fontId="3" fillId="0" borderId="0" xfId="0" applyFont="1" applyFill="1"/>
    <xf numFmtId="0" fontId="4" fillId="0" borderId="0" xfId="0" applyFont="1"/>
    <xf numFmtId="0" fontId="4" fillId="0" borderId="0" xfId="0" applyFont="1" applyFill="1"/>
    <xf numFmtId="0" fontId="0" fillId="0" borderId="0" xfId="0" quotePrefix="1"/>
    <xf numFmtId="0" fontId="5" fillId="0" borderId="0" xfId="0" applyFont="1" applyFill="1"/>
    <xf numFmtId="0" fontId="5" fillId="0" borderId="0" xfId="0" applyFont="1"/>
    <xf numFmtId="0" fontId="0" fillId="0" borderId="0" xfId="0" applyFont="1"/>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165" fontId="0" fillId="0" borderId="0" xfId="1" applyNumberFormat="1" applyFont="1"/>
    <xf numFmtId="43" fontId="0" fillId="0" borderId="0" xfId="0" applyNumberFormat="1"/>
    <xf numFmtId="164" fontId="0" fillId="0" borderId="0" xfId="0" applyNumberFormat="1"/>
    <xf numFmtId="166" fontId="0" fillId="0" borderId="0" xfId="1" applyNumberFormat="1" applyFont="1"/>
    <xf numFmtId="166" fontId="0" fillId="0" borderId="0" xfId="0" applyNumberFormat="1"/>
    <xf numFmtId="1" fontId="0" fillId="0" borderId="0" xfId="1" applyNumberFormat="1" applyFont="1"/>
    <xf numFmtId="0" fontId="2" fillId="4" borderId="12" xfId="0" applyFont="1" applyFill="1" applyBorder="1" applyAlignment="1">
      <alignment horizontal="center"/>
    </xf>
    <xf numFmtId="0" fontId="2" fillId="4" borderId="3" xfId="0" applyFont="1" applyFill="1" applyBorder="1" applyAlignment="1">
      <alignment horizontal="center"/>
    </xf>
    <xf numFmtId="0" fontId="0" fillId="0" borderId="1" xfId="0" applyFont="1" applyBorder="1" applyAlignment="1">
      <alignment horizontal="center"/>
    </xf>
    <xf numFmtId="0" fontId="0" fillId="0" borderId="1" xfId="0" applyFont="1" applyBorder="1"/>
    <xf numFmtId="0" fontId="0" fillId="0" borderId="0" xfId="0" applyFont="1" applyBorder="1"/>
    <xf numFmtId="0" fontId="0" fillId="0" borderId="0" xfId="0" applyFont="1" applyBorder="1" applyAlignment="1">
      <alignment horizontal="center"/>
    </xf>
    <xf numFmtId="0" fontId="0" fillId="0" borderId="14" xfId="0" quotePrefix="1" applyBorder="1"/>
    <xf numFmtId="0" fontId="0" fillId="0" borderId="15" xfId="0" applyBorder="1" applyAlignment="1">
      <alignment horizontal="center"/>
    </xf>
    <xf numFmtId="0" fontId="0" fillId="0" borderId="16" xfId="0" applyBorder="1"/>
    <xf numFmtId="0" fontId="0" fillId="0" borderId="17" xfId="0" applyBorder="1" applyAlignment="1">
      <alignment horizontal="center"/>
    </xf>
    <xf numFmtId="0" fontId="0" fillId="0" borderId="18" xfId="0" applyBorder="1"/>
    <xf numFmtId="0" fontId="0" fillId="0" borderId="13" xfId="0" quotePrefix="1" applyBorder="1"/>
    <xf numFmtId="0" fontId="0" fillId="0" borderId="19" xfId="0" applyBorder="1"/>
    <xf numFmtId="0" fontId="0" fillId="0" borderId="14" xfId="0" applyBorder="1"/>
    <xf numFmtId="0" fontId="0" fillId="0" borderId="15" xfId="0" applyBorder="1"/>
    <xf numFmtId="0" fontId="0" fillId="0" borderId="0" xfId="0" applyFill="1" applyBorder="1"/>
    <xf numFmtId="0" fontId="0" fillId="0" borderId="16" xfId="0" applyFill="1" applyBorder="1"/>
    <xf numFmtId="0" fontId="0" fillId="0" borderId="17" xfId="0" applyBorder="1"/>
    <xf numFmtId="0" fontId="0" fillId="0" borderId="20" xfId="0" applyFill="1" applyBorder="1"/>
    <xf numFmtId="0" fontId="0" fillId="0" borderId="18" xfId="0" applyFill="1" applyBorder="1"/>
    <xf numFmtId="0" fontId="6" fillId="4" borderId="3" xfId="0" applyFont="1" applyFill="1" applyBorder="1" applyAlignment="1">
      <alignment horizontal="center"/>
    </xf>
    <xf numFmtId="1" fontId="0" fillId="0" borderId="0" xfId="0" applyNumberFormat="1" applyFill="1"/>
    <xf numFmtId="1" fontId="0" fillId="0" borderId="0" xfId="0" applyNumberFormat="1"/>
    <xf numFmtId="0" fontId="0" fillId="5" borderId="0" xfId="0" applyFill="1"/>
    <xf numFmtId="0" fontId="0" fillId="6" borderId="0" xfId="0" applyFill="1"/>
    <xf numFmtId="0" fontId="0" fillId="7" borderId="0" xfId="0" applyFill="1"/>
    <xf numFmtId="0" fontId="0" fillId="8" borderId="0" xfId="0" applyFill="1"/>
    <xf numFmtId="0" fontId="2" fillId="4" borderId="21" xfId="0" applyFont="1" applyFill="1" applyBorder="1" applyAlignment="1">
      <alignment horizontal="center"/>
    </xf>
    <xf numFmtId="0" fontId="0" fillId="10" borderId="0" xfId="0" applyFill="1"/>
    <xf numFmtId="0" fontId="0" fillId="11" borderId="0" xfId="0" applyFill="1"/>
    <xf numFmtId="1" fontId="0" fillId="0" borderId="1" xfId="0" applyNumberFormat="1" applyBorder="1"/>
    <xf numFmtId="0" fontId="2" fillId="4" borderId="23" xfId="0" applyFont="1" applyFill="1" applyBorder="1" applyAlignment="1">
      <alignment horizontal="center"/>
    </xf>
    <xf numFmtId="1" fontId="0" fillId="0" borderId="24" xfId="0" applyNumberFormat="1" applyBorder="1"/>
    <xf numFmtId="1" fontId="0" fillId="0" borderId="25" xfId="0" applyNumberFormat="1" applyBorder="1"/>
    <xf numFmtId="1" fontId="0" fillId="9" borderId="4" xfId="0" applyNumberFormat="1" applyFill="1" applyBorder="1"/>
    <xf numFmtId="1" fontId="0" fillId="9" borderId="5" xfId="0" applyNumberFormat="1" applyFill="1" applyBorder="1"/>
    <xf numFmtId="1" fontId="0" fillId="9" borderId="6" xfId="0" applyNumberFormat="1" applyFill="1" applyBorder="1"/>
    <xf numFmtId="1" fontId="0" fillId="9" borderId="7" xfId="0" applyNumberFormat="1" applyFill="1" applyBorder="1"/>
    <xf numFmtId="1" fontId="0" fillId="9" borderId="1" xfId="0" applyNumberFormat="1" applyFill="1" applyBorder="1"/>
    <xf numFmtId="1" fontId="0" fillId="9" borderId="8" xfId="0" applyNumberFormat="1" applyFill="1" applyBorder="1"/>
    <xf numFmtId="1" fontId="0" fillId="9" borderId="9" xfId="0" applyNumberFormat="1" applyFill="1" applyBorder="1"/>
    <xf numFmtId="1" fontId="0" fillId="9" borderId="10" xfId="0" applyNumberFormat="1" applyFill="1" applyBorder="1"/>
    <xf numFmtId="1" fontId="0" fillId="9" borderId="11" xfId="0" applyNumberFormat="1" applyFill="1" applyBorder="1"/>
    <xf numFmtId="0" fontId="7" fillId="9" borderId="26" xfId="0" applyFont="1" applyFill="1" applyBorder="1"/>
    <xf numFmtId="0" fontId="7" fillId="9" borderId="27" xfId="0" applyFont="1" applyFill="1" applyBorder="1"/>
    <xf numFmtId="1" fontId="7" fillId="2" borderId="22" xfId="0" applyNumberFormat="1" applyFont="1" applyFill="1" applyBorder="1"/>
    <xf numFmtId="0" fontId="7" fillId="5" borderId="22" xfId="0" applyFont="1" applyFill="1" applyBorder="1"/>
    <xf numFmtId="0" fontId="7" fillId="6" borderId="22" xfId="0" applyFont="1" applyFill="1" applyBorder="1"/>
    <xf numFmtId="0" fontId="7" fillId="7" borderId="22" xfId="0" applyFont="1" applyFill="1" applyBorder="1"/>
    <xf numFmtId="1" fontId="7" fillId="11" borderId="22" xfId="0" applyNumberFormat="1" applyFont="1" applyFill="1" applyBorder="1"/>
    <xf numFmtId="0" fontId="7" fillId="9" borderId="22" xfId="0" applyFont="1" applyFill="1" applyBorder="1"/>
    <xf numFmtId="0" fontId="0" fillId="12" borderId="0" xfId="0" applyFill="1"/>
    <xf numFmtId="0" fontId="0" fillId="0" borderId="0" xfId="0" applyAlignment="1">
      <alignment horizontal="center"/>
    </xf>
    <xf numFmtId="0" fontId="2" fillId="4" borderId="1"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123824</xdr:colOff>
      <xdr:row>0</xdr:row>
      <xdr:rowOff>142874</xdr:rowOff>
    </xdr:from>
    <xdr:to>
      <xdr:col>3</xdr:col>
      <xdr:colOff>323849</xdr:colOff>
      <xdr:row>4</xdr:row>
      <xdr:rowOff>190499</xdr:rowOff>
    </xdr:to>
    <xdr:sp macro="" textlink="">
      <xdr:nvSpPr>
        <xdr:cNvPr id="37" name="Speech Bubble: Rectangle 36">
          <a:extLst>
            <a:ext uri="{FF2B5EF4-FFF2-40B4-BE49-F238E27FC236}">
              <a16:creationId xmlns:a16="http://schemas.microsoft.com/office/drawing/2014/main" id="{A477C2E5-A873-4639-A0D7-0A2B02BE0F54}"/>
            </a:ext>
          </a:extLst>
        </xdr:cNvPr>
        <xdr:cNvSpPr/>
      </xdr:nvSpPr>
      <xdr:spPr>
        <a:xfrm>
          <a:off x="123824" y="142874"/>
          <a:ext cx="2028825" cy="80962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The dataset for this model is the standard</a:t>
          </a:r>
          <a:r>
            <a:rPr lang="en-US" sz="1100" baseline="0"/>
            <a:t> site data set but only includes observations where a customer made a purchase. </a:t>
          </a:r>
          <a:endParaRPr lang="en-US" sz="1100"/>
        </a:p>
      </xdr:txBody>
    </xdr:sp>
    <xdr:clientData/>
  </xdr:twoCellAnchor>
  <xdr:twoCellAnchor>
    <xdr:from>
      <xdr:col>0</xdr:col>
      <xdr:colOff>28574</xdr:colOff>
      <xdr:row>27</xdr:row>
      <xdr:rowOff>161925</xdr:rowOff>
    </xdr:from>
    <xdr:to>
      <xdr:col>5</xdr:col>
      <xdr:colOff>609599</xdr:colOff>
      <xdr:row>31</xdr:row>
      <xdr:rowOff>180975</xdr:rowOff>
    </xdr:to>
    <xdr:sp macro="" textlink="">
      <xdr:nvSpPr>
        <xdr:cNvPr id="2" name="Rectangle 1">
          <a:extLst>
            <a:ext uri="{FF2B5EF4-FFF2-40B4-BE49-F238E27FC236}">
              <a16:creationId xmlns:a16="http://schemas.microsoft.com/office/drawing/2014/main" id="{D1FAF386-844A-424E-BC01-442734941FEE}"/>
            </a:ext>
          </a:extLst>
        </xdr:cNvPr>
        <xdr:cNvSpPr/>
      </xdr:nvSpPr>
      <xdr:spPr>
        <a:xfrm>
          <a:off x="28574" y="4162425"/>
          <a:ext cx="3629025" cy="781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Intercept: </a:t>
          </a:r>
          <a:r>
            <a:rPr lang="en-US" sz="1100"/>
            <a:t>As linear regression includes a Y intercept, the intercept value of 1 has been added as a variable to indicate the calculated coefficient value will be multiplied by 1.</a:t>
          </a:r>
          <a:endParaRPr lang="en-US" sz="1100"/>
        </a:p>
      </xdr:txBody>
    </xdr:sp>
    <xdr:clientData/>
  </xdr:twoCellAnchor>
  <xdr:twoCellAnchor>
    <xdr:from>
      <xdr:col>10</xdr:col>
      <xdr:colOff>47625</xdr:colOff>
      <xdr:row>10</xdr:row>
      <xdr:rowOff>171450</xdr:rowOff>
    </xdr:from>
    <xdr:to>
      <xdr:col>10</xdr:col>
      <xdr:colOff>600075</xdr:colOff>
      <xdr:row>19</xdr:row>
      <xdr:rowOff>47626</xdr:rowOff>
    </xdr:to>
    <xdr:cxnSp macro="">
      <xdr:nvCxnSpPr>
        <xdr:cNvPr id="4" name="Straight Arrow Connector 3">
          <a:extLst>
            <a:ext uri="{FF2B5EF4-FFF2-40B4-BE49-F238E27FC236}">
              <a16:creationId xmlns:a16="http://schemas.microsoft.com/office/drawing/2014/main" id="{C3E3A679-CC95-4596-81EE-4AE1450FAD92}"/>
            </a:ext>
          </a:extLst>
        </xdr:cNvPr>
        <xdr:cNvCxnSpPr/>
      </xdr:nvCxnSpPr>
      <xdr:spPr>
        <a:xfrm flipV="1">
          <a:off x="6143625" y="2076450"/>
          <a:ext cx="552450" cy="1590676"/>
        </a:xfrm>
        <a:prstGeom prst="straightConnector1">
          <a:avLst/>
        </a:prstGeom>
        <a:ln w="254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6</xdr:col>
      <xdr:colOff>428625</xdr:colOff>
      <xdr:row>0</xdr:row>
      <xdr:rowOff>142875</xdr:rowOff>
    </xdr:from>
    <xdr:to>
      <xdr:col>12</xdr:col>
      <xdr:colOff>28574</xdr:colOff>
      <xdr:row>6</xdr:row>
      <xdr:rowOff>0</xdr:rowOff>
    </xdr:to>
    <xdr:sp macro="" textlink="">
      <xdr:nvSpPr>
        <xdr:cNvPr id="5" name="Rectangle 4">
          <a:extLst>
            <a:ext uri="{FF2B5EF4-FFF2-40B4-BE49-F238E27FC236}">
              <a16:creationId xmlns:a16="http://schemas.microsoft.com/office/drawing/2014/main" id="{0890758C-4302-4656-9F54-212FC3EEB5A5}"/>
            </a:ext>
          </a:extLst>
        </xdr:cNvPr>
        <xdr:cNvSpPr/>
      </xdr:nvSpPr>
      <xdr:spPr>
        <a:xfrm>
          <a:off x="4086225" y="142875"/>
          <a:ext cx="3295649" cy="1000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Step 1: Each</a:t>
          </a:r>
          <a:r>
            <a:rPr lang="en-US" sz="1100" baseline="0"/>
            <a:t> observation of each variable is multiplied by the target value. In this case we are trying to predict the amount a customer will by. This serves to reduce the 10 observations down to 5 values. </a:t>
          </a:r>
          <a:endParaRPr lang="en-US" sz="1100"/>
        </a:p>
      </xdr:txBody>
    </xdr:sp>
    <xdr:clientData/>
  </xdr:twoCellAnchor>
  <xdr:twoCellAnchor>
    <xdr:from>
      <xdr:col>10</xdr:col>
      <xdr:colOff>38100</xdr:colOff>
      <xdr:row>11</xdr:row>
      <xdr:rowOff>171450</xdr:rowOff>
    </xdr:from>
    <xdr:to>
      <xdr:col>11</xdr:col>
      <xdr:colOff>57150</xdr:colOff>
      <xdr:row>32</xdr:row>
      <xdr:rowOff>66677</xdr:rowOff>
    </xdr:to>
    <xdr:cxnSp macro="">
      <xdr:nvCxnSpPr>
        <xdr:cNvPr id="7" name="Straight Arrow Connector 6">
          <a:extLst>
            <a:ext uri="{FF2B5EF4-FFF2-40B4-BE49-F238E27FC236}">
              <a16:creationId xmlns:a16="http://schemas.microsoft.com/office/drawing/2014/main" id="{E0B73E72-B563-491D-A5AE-BB174EA51AAC}"/>
            </a:ext>
          </a:extLst>
        </xdr:cNvPr>
        <xdr:cNvCxnSpPr/>
      </xdr:nvCxnSpPr>
      <xdr:spPr>
        <a:xfrm flipV="1">
          <a:off x="6134100" y="2266950"/>
          <a:ext cx="628650" cy="3933827"/>
        </a:xfrm>
        <a:prstGeom prst="straightConnector1">
          <a:avLst/>
        </a:prstGeom>
        <a:ln w="254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142875</xdr:colOff>
      <xdr:row>0</xdr:row>
      <xdr:rowOff>114300</xdr:rowOff>
    </xdr:from>
    <xdr:to>
      <xdr:col>20</xdr:col>
      <xdr:colOff>485775</xdr:colOff>
      <xdr:row>5</xdr:row>
      <xdr:rowOff>28575</xdr:rowOff>
    </xdr:to>
    <xdr:sp macro="" textlink="">
      <xdr:nvSpPr>
        <xdr:cNvPr id="9" name="Rectangle 8">
          <a:extLst>
            <a:ext uri="{FF2B5EF4-FFF2-40B4-BE49-F238E27FC236}">
              <a16:creationId xmlns:a16="http://schemas.microsoft.com/office/drawing/2014/main" id="{389945A8-EED3-4D4F-8677-F26A739F1861}"/>
            </a:ext>
          </a:extLst>
        </xdr:cNvPr>
        <xdr:cNvSpPr/>
      </xdr:nvSpPr>
      <xdr:spPr>
        <a:xfrm>
          <a:off x="8105775" y="114300"/>
          <a:ext cx="503872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Step 2:</a:t>
          </a:r>
          <a:r>
            <a:rPr lang="en-US" sz="1100" b="1" baseline="0"/>
            <a:t> </a:t>
          </a:r>
          <a:r>
            <a:rPr lang="en-US" sz="1100" baseline="0"/>
            <a:t>Each of the observations of each of the independent variables is multiplied by each other and added together. This reduces the 10 observations down to a square grid of the number of variables. In this case, 4 independent variables plus the intercept results in a 5 X 5 grid.</a:t>
          </a:r>
          <a:endParaRPr lang="en-US" sz="1100"/>
        </a:p>
      </xdr:txBody>
    </xdr:sp>
    <xdr:clientData/>
  </xdr:twoCellAnchor>
  <xdr:twoCellAnchor>
    <xdr:from>
      <xdr:col>0</xdr:col>
      <xdr:colOff>200025</xdr:colOff>
      <xdr:row>19</xdr:row>
      <xdr:rowOff>76200</xdr:rowOff>
    </xdr:from>
    <xdr:to>
      <xdr:col>7</xdr:col>
      <xdr:colOff>238125</xdr:colOff>
      <xdr:row>23</xdr:row>
      <xdr:rowOff>45720</xdr:rowOff>
    </xdr:to>
    <xdr:sp macro="" textlink="">
      <xdr:nvSpPr>
        <xdr:cNvPr id="17" name="Arrow: Curved Up 16">
          <a:extLst>
            <a:ext uri="{FF2B5EF4-FFF2-40B4-BE49-F238E27FC236}">
              <a16:creationId xmlns:a16="http://schemas.microsoft.com/office/drawing/2014/main" id="{3502E6AE-444C-445C-A4A1-2C1C0173B347}"/>
            </a:ext>
          </a:extLst>
        </xdr:cNvPr>
        <xdr:cNvSpPr/>
      </xdr:nvSpPr>
      <xdr:spPr>
        <a:xfrm>
          <a:off x="200025" y="3695700"/>
          <a:ext cx="4305300" cy="7315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200024</xdr:colOff>
      <xdr:row>3</xdr:row>
      <xdr:rowOff>161925</xdr:rowOff>
    </xdr:from>
    <xdr:to>
      <xdr:col>8</xdr:col>
      <xdr:colOff>457199</xdr:colOff>
      <xdr:row>7</xdr:row>
      <xdr:rowOff>131445</xdr:rowOff>
    </xdr:to>
    <xdr:sp macro="" textlink="">
      <xdr:nvSpPr>
        <xdr:cNvPr id="18" name="Arrow: Curved Down 17">
          <a:extLst>
            <a:ext uri="{FF2B5EF4-FFF2-40B4-BE49-F238E27FC236}">
              <a16:creationId xmlns:a16="http://schemas.microsoft.com/office/drawing/2014/main" id="{F0110132-184B-4B5F-B28B-C437FE67CFF8}"/>
            </a:ext>
          </a:extLst>
        </xdr:cNvPr>
        <xdr:cNvSpPr/>
      </xdr:nvSpPr>
      <xdr:spPr>
        <a:xfrm>
          <a:off x="809624" y="733425"/>
          <a:ext cx="4524375" cy="731520"/>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10</xdr:col>
      <xdr:colOff>238125</xdr:colOff>
      <xdr:row>4</xdr:row>
      <xdr:rowOff>85725</xdr:rowOff>
    </xdr:from>
    <xdr:to>
      <xdr:col>11</xdr:col>
      <xdr:colOff>342900</xdr:colOff>
      <xdr:row>8</xdr:row>
      <xdr:rowOff>180975</xdr:rowOff>
    </xdr:to>
    <xdr:cxnSp macro="">
      <xdr:nvCxnSpPr>
        <xdr:cNvPr id="20" name="Straight Arrow Connector 19">
          <a:extLst>
            <a:ext uri="{FF2B5EF4-FFF2-40B4-BE49-F238E27FC236}">
              <a16:creationId xmlns:a16="http://schemas.microsoft.com/office/drawing/2014/main" id="{AC098F92-FF14-441F-8FD1-768018DA103B}"/>
            </a:ext>
          </a:extLst>
        </xdr:cNvPr>
        <xdr:cNvCxnSpPr/>
      </xdr:nvCxnSpPr>
      <xdr:spPr>
        <a:xfrm>
          <a:off x="6334125" y="847725"/>
          <a:ext cx="714375" cy="857250"/>
        </a:xfrm>
        <a:prstGeom prst="straightConnector1">
          <a:avLst/>
        </a:prstGeom>
        <a:ln w="254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600075</xdr:colOff>
      <xdr:row>11</xdr:row>
      <xdr:rowOff>0</xdr:rowOff>
    </xdr:from>
    <xdr:to>
      <xdr:col>19</xdr:col>
      <xdr:colOff>247650</xdr:colOff>
      <xdr:row>19</xdr:row>
      <xdr:rowOff>38101</xdr:rowOff>
    </xdr:to>
    <xdr:cxnSp macro="">
      <xdr:nvCxnSpPr>
        <xdr:cNvPr id="25" name="Straight Arrow Connector 24">
          <a:extLst>
            <a:ext uri="{FF2B5EF4-FFF2-40B4-BE49-F238E27FC236}">
              <a16:creationId xmlns:a16="http://schemas.microsoft.com/office/drawing/2014/main" id="{C29A07D1-FB00-447D-931A-6295A0A2CD01}"/>
            </a:ext>
          </a:extLst>
        </xdr:cNvPr>
        <xdr:cNvCxnSpPr/>
      </xdr:nvCxnSpPr>
      <xdr:spPr>
        <a:xfrm flipV="1">
          <a:off x="10391775" y="2095500"/>
          <a:ext cx="1714500" cy="1562101"/>
        </a:xfrm>
        <a:prstGeom prst="straightConnector1">
          <a:avLst/>
        </a:prstGeom>
        <a:ln w="254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85725</xdr:colOff>
      <xdr:row>10</xdr:row>
      <xdr:rowOff>152400</xdr:rowOff>
    </xdr:from>
    <xdr:to>
      <xdr:col>20</xdr:col>
      <xdr:colOff>180975</xdr:colOff>
      <xdr:row>32</xdr:row>
      <xdr:rowOff>19052</xdr:rowOff>
    </xdr:to>
    <xdr:cxnSp macro="">
      <xdr:nvCxnSpPr>
        <xdr:cNvPr id="27" name="Straight Arrow Connector 26">
          <a:extLst>
            <a:ext uri="{FF2B5EF4-FFF2-40B4-BE49-F238E27FC236}">
              <a16:creationId xmlns:a16="http://schemas.microsoft.com/office/drawing/2014/main" id="{D3C026C8-A0A2-45F3-96BA-3742BFBDEE5C}"/>
            </a:ext>
          </a:extLst>
        </xdr:cNvPr>
        <xdr:cNvCxnSpPr/>
      </xdr:nvCxnSpPr>
      <xdr:spPr>
        <a:xfrm flipV="1">
          <a:off x="10487025" y="2057400"/>
          <a:ext cx="2352675" cy="4095752"/>
        </a:xfrm>
        <a:prstGeom prst="straightConnector1">
          <a:avLst/>
        </a:prstGeom>
        <a:ln w="254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0</xdr:colOff>
      <xdr:row>0</xdr:row>
      <xdr:rowOff>0</xdr:rowOff>
    </xdr:from>
    <xdr:to>
      <xdr:col>34</xdr:col>
      <xdr:colOff>657225</xdr:colOff>
      <xdr:row>4</xdr:row>
      <xdr:rowOff>104775</xdr:rowOff>
    </xdr:to>
    <xdr:sp macro="" textlink="">
      <xdr:nvSpPr>
        <xdr:cNvPr id="29" name="Rectangle 28">
          <a:extLst>
            <a:ext uri="{FF2B5EF4-FFF2-40B4-BE49-F238E27FC236}">
              <a16:creationId xmlns:a16="http://schemas.microsoft.com/office/drawing/2014/main" id="{3614BDD4-73DD-4F0D-B279-1F73884148D4}"/>
            </a:ext>
          </a:extLst>
        </xdr:cNvPr>
        <xdr:cNvSpPr/>
      </xdr:nvSpPr>
      <xdr:spPr>
        <a:xfrm>
          <a:off x="17535525" y="0"/>
          <a:ext cx="5038725" cy="866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Step 3:</a:t>
          </a:r>
          <a:r>
            <a:rPr lang="en-US" sz="1100" b="1" baseline="0"/>
            <a:t> </a:t>
          </a:r>
          <a:r>
            <a:rPr lang="en-US" sz="1100" baseline="0"/>
            <a:t>Cofactors are calculated from the resulting grid. The math was deemed too extensive to demonstrate in the file, however, the following website can be used to calculate the cofactors by insterting the table into </a:t>
          </a:r>
          <a:r>
            <a:rPr lang="en-US" sz="1100" baseline="0"/>
            <a:t>http://comnuan.com/cmnn01013/</a:t>
          </a:r>
          <a:endParaRPr lang="en-US" sz="1100"/>
        </a:p>
      </xdr:txBody>
    </xdr:sp>
    <xdr:clientData/>
  </xdr:twoCellAnchor>
  <xdr:twoCellAnchor>
    <xdr:from>
      <xdr:col>23</xdr:col>
      <xdr:colOff>152400</xdr:colOff>
      <xdr:row>15</xdr:row>
      <xdr:rowOff>114300</xdr:rowOff>
    </xdr:from>
    <xdr:to>
      <xdr:col>28</xdr:col>
      <xdr:colOff>495300</xdr:colOff>
      <xdr:row>19</xdr:row>
      <xdr:rowOff>83820</xdr:rowOff>
    </xdr:to>
    <xdr:sp macro="" textlink="">
      <xdr:nvSpPr>
        <xdr:cNvPr id="28" name="Arrow: Curved Up 27">
          <a:extLst>
            <a:ext uri="{FF2B5EF4-FFF2-40B4-BE49-F238E27FC236}">
              <a16:creationId xmlns:a16="http://schemas.microsoft.com/office/drawing/2014/main" id="{039EC896-72A5-4A9B-9BCE-5996626A1A6E}"/>
            </a:ext>
          </a:extLst>
        </xdr:cNvPr>
        <xdr:cNvSpPr/>
      </xdr:nvSpPr>
      <xdr:spPr>
        <a:xfrm>
          <a:off x="14639925" y="2971800"/>
          <a:ext cx="3390900" cy="731520"/>
        </a:xfrm>
        <a:prstGeom prst="curved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28</xdr:col>
      <xdr:colOff>0</xdr:colOff>
      <xdr:row>21</xdr:row>
      <xdr:rowOff>1</xdr:rowOff>
    </xdr:from>
    <xdr:to>
      <xdr:col>34</xdr:col>
      <xdr:colOff>657225</xdr:colOff>
      <xdr:row>24</xdr:row>
      <xdr:rowOff>152401</xdr:rowOff>
    </xdr:to>
    <xdr:sp macro="" textlink="">
      <xdr:nvSpPr>
        <xdr:cNvPr id="31" name="Rectangle 30">
          <a:extLst>
            <a:ext uri="{FF2B5EF4-FFF2-40B4-BE49-F238E27FC236}">
              <a16:creationId xmlns:a16="http://schemas.microsoft.com/office/drawing/2014/main" id="{1F697983-FCE4-42F7-8BB1-35632ED1FB3F}"/>
            </a:ext>
          </a:extLst>
        </xdr:cNvPr>
        <xdr:cNvSpPr/>
      </xdr:nvSpPr>
      <xdr:spPr>
        <a:xfrm>
          <a:off x="17535525" y="3810001"/>
          <a:ext cx="5038725" cy="7239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Step 4:</a:t>
          </a:r>
          <a:r>
            <a:rPr lang="en-US" sz="1100" b="1" baseline="0"/>
            <a:t> </a:t>
          </a:r>
          <a:r>
            <a:rPr lang="en-US" sz="1100" b="0" baseline="0"/>
            <a:t>A determinant is calculated, which is a single number produced by through complex matrix algebra. See the Determinant tab for calculation of this number. </a:t>
          </a:r>
          <a:endParaRPr lang="en-US" sz="1100"/>
        </a:p>
      </xdr:txBody>
    </xdr:sp>
    <xdr:clientData/>
  </xdr:twoCellAnchor>
  <xdr:twoCellAnchor>
    <xdr:from>
      <xdr:col>36</xdr:col>
      <xdr:colOff>600075</xdr:colOff>
      <xdr:row>10</xdr:row>
      <xdr:rowOff>171450</xdr:rowOff>
    </xdr:from>
    <xdr:to>
      <xdr:col>43</xdr:col>
      <xdr:colOff>152400</xdr:colOff>
      <xdr:row>14</xdr:row>
      <xdr:rowOff>47625</xdr:rowOff>
    </xdr:to>
    <xdr:sp macro="" textlink="">
      <xdr:nvSpPr>
        <xdr:cNvPr id="30" name="Rectangle 29">
          <a:extLst>
            <a:ext uri="{FF2B5EF4-FFF2-40B4-BE49-F238E27FC236}">
              <a16:creationId xmlns:a16="http://schemas.microsoft.com/office/drawing/2014/main" id="{4C6FE4BA-0BFC-4C29-B425-8490DDAB4DC2}"/>
            </a:ext>
          </a:extLst>
        </xdr:cNvPr>
        <xdr:cNvSpPr/>
      </xdr:nvSpPr>
      <xdr:spPr>
        <a:xfrm>
          <a:off x="24088725" y="2076450"/>
          <a:ext cx="4267200" cy="638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Step 5: Each</a:t>
          </a:r>
          <a:r>
            <a:rPr lang="en-US" sz="1100" baseline="0"/>
            <a:t> co-factor is then divided by  the determinant. This produces a ratio of the cofactor to the determinant in the table below. </a:t>
          </a:r>
          <a:endParaRPr lang="en-US" sz="1100"/>
        </a:p>
      </xdr:txBody>
    </xdr:sp>
    <xdr:clientData/>
  </xdr:twoCellAnchor>
  <xdr:twoCellAnchor>
    <xdr:from>
      <xdr:col>45</xdr:col>
      <xdr:colOff>371475</xdr:colOff>
      <xdr:row>7</xdr:row>
      <xdr:rowOff>133350</xdr:rowOff>
    </xdr:from>
    <xdr:to>
      <xdr:col>52</xdr:col>
      <xdr:colOff>390525</xdr:colOff>
      <xdr:row>14</xdr:row>
      <xdr:rowOff>57149</xdr:rowOff>
    </xdr:to>
    <xdr:sp macro="" textlink="">
      <xdr:nvSpPr>
        <xdr:cNvPr id="32" name="Rectangle 31">
          <a:extLst>
            <a:ext uri="{FF2B5EF4-FFF2-40B4-BE49-F238E27FC236}">
              <a16:creationId xmlns:a16="http://schemas.microsoft.com/office/drawing/2014/main" id="{B6780443-896D-4EAF-A923-BBBB046FE8BB}"/>
            </a:ext>
          </a:extLst>
        </xdr:cNvPr>
        <xdr:cNvSpPr/>
      </xdr:nvSpPr>
      <xdr:spPr>
        <a:xfrm>
          <a:off x="29832300" y="1466850"/>
          <a:ext cx="4648200" cy="12572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Last Step!:</a:t>
          </a:r>
          <a:r>
            <a:rPr lang="en-US" sz="1100" b="1" baseline="0"/>
            <a:t> </a:t>
          </a:r>
          <a:r>
            <a:rPr lang="en-US" sz="1100" baseline="0"/>
            <a:t>Using Matrix multiplication, the Matrix created in step one that relates each predictor variable to the target is multiplied by the result of step 5. When added together, this produces the coefficient for each variables, along with the intercept. Note in the diagram, the colored values are multiplied by each other, yellow X yellow = yellow, orange X orange = orange, etc. </a:t>
          </a:r>
          <a:endParaRPr lang="en-US" sz="1100"/>
        </a:p>
      </xdr:txBody>
    </xdr:sp>
    <xdr:clientData/>
  </xdr:twoCellAnchor>
  <xdr:twoCellAnchor>
    <xdr:from>
      <xdr:col>55</xdr:col>
      <xdr:colOff>76200</xdr:colOff>
      <xdr:row>8</xdr:row>
      <xdr:rowOff>95249</xdr:rowOff>
    </xdr:from>
    <xdr:to>
      <xdr:col>57</xdr:col>
      <xdr:colOff>400050</xdr:colOff>
      <xdr:row>15</xdr:row>
      <xdr:rowOff>180974</xdr:rowOff>
    </xdr:to>
    <xdr:sp macro="" textlink="">
      <xdr:nvSpPr>
        <xdr:cNvPr id="33" name="Speech Bubble: Rectangle 32">
          <a:extLst>
            <a:ext uri="{FF2B5EF4-FFF2-40B4-BE49-F238E27FC236}">
              <a16:creationId xmlns:a16="http://schemas.microsoft.com/office/drawing/2014/main" id="{50D4332E-A21A-4666-9465-D7DFFE10007B}"/>
            </a:ext>
          </a:extLst>
        </xdr:cNvPr>
        <xdr:cNvSpPr/>
      </xdr:nvSpPr>
      <xdr:spPr>
        <a:xfrm>
          <a:off x="35994975" y="1619249"/>
          <a:ext cx="1885950" cy="141922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Excel has a linear regression function built in, the results of which are shown below only</a:t>
          </a:r>
          <a:r>
            <a:rPr lang="en-US" sz="1100" baseline="0"/>
            <a:t> differ from the manually calculated version by the number of decimal places.</a:t>
          </a:r>
          <a:endParaRPr lang="en-US" sz="1100"/>
        </a:p>
      </xdr:txBody>
    </xdr:sp>
    <xdr:clientData/>
  </xdr:twoCellAnchor>
  <xdr:twoCellAnchor>
    <xdr:from>
      <xdr:col>47</xdr:col>
      <xdr:colOff>47625</xdr:colOff>
      <xdr:row>19</xdr:row>
      <xdr:rowOff>66675</xdr:rowOff>
    </xdr:from>
    <xdr:to>
      <xdr:col>48</xdr:col>
      <xdr:colOff>123825</xdr:colOff>
      <xdr:row>22</xdr:row>
      <xdr:rowOff>76200</xdr:rowOff>
    </xdr:to>
    <xdr:cxnSp macro="">
      <xdr:nvCxnSpPr>
        <xdr:cNvPr id="35" name="Straight Arrow Connector 34">
          <a:extLst>
            <a:ext uri="{FF2B5EF4-FFF2-40B4-BE49-F238E27FC236}">
              <a16:creationId xmlns:a16="http://schemas.microsoft.com/office/drawing/2014/main" id="{82428079-A6BE-4FDF-850F-5C0DC5F4082C}"/>
            </a:ext>
          </a:extLst>
        </xdr:cNvPr>
        <xdr:cNvCxnSpPr/>
      </xdr:nvCxnSpPr>
      <xdr:spPr>
        <a:xfrm flipV="1">
          <a:off x="30727650" y="3705225"/>
          <a:ext cx="685800" cy="5810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28573</xdr:colOff>
      <xdr:row>0</xdr:row>
      <xdr:rowOff>190499</xdr:rowOff>
    </xdr:from>
    <xdr:to>
      <xdr:col>17</xdr:col>
      <xdr:colOff>457199</xdr:colOff>
      <xdr:row>8</xdr:row>
      <xdr:rowOff>66675</xdr:rowOff>
    </xdr:to>
    <xdr:sp macro="" textlink="">
      <xdr:nvSpPr>
        <xdr:cNvPr id="2" name="Rectangle 1">
          <a:extLst>
            <a:ext uri="{FF2B5EF4-FFF2-40B4-BE49-F238E27FC236}">
              <a16:creationId xmlns:a16="http://schemas.microsoft.com/office/drawing/2014/main" id="{7F317EE5-BF77-4C6A-83C8-4E77A9FDE778}"/>
            </a:ext>
          </a:extLst>
        </xdr:cNvPr>
        <xdr:cNvSpPr/>
      </xdr:nvSpPr>
      <xdr:spPr>
        <a:xfrm>
          <a:off x="5153023" y="190499"/>
          <a:ext cx="6305551" cy="14192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Step 4: Calculate</a:t>
          </a:r>
          <a:r>
            <a:rPr lang="en-US" sz="1100" baseline="0"/>
            <a:t> the Determinant. The Determinant is calcuated by multiplying all of the combinations of rows and columns and then alternatively adding and subtracting the values to produce a single value representing the sum of the grid.  Below are the calculation for 4 variables. The total number of calcuations required is a factorial, in this case, 4X3X2X1 = 24 individuals calculations shown below. 5 variables in the case of this regression would be 120 individual calculations, which is too many to manually calculate. Luckily Excel has a function for this, </a:t>
          </a:r>
          <a:r>
            <a:rPr lang="en-US" sz="1100" baseline="0"/>
            <a:t>MDETERM. See to the right, the manual calculations for 4 variables and the MDETERM Excel function results in the same value.  Highlighted cells in each matrix are multiplied to produce a single number.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31"/>
  <sheetViews>
    <sheetView topLeftCell="O1" workbookViewId="0">
      <selection activeCell="AA7" sqref="AA7"/>
    </sheetView>
  </sheetViews>
  <sheetFormatPr defaultRowHeight="15" x14ac:dyDescent="0.25"/>
  <cols>
    <col min="2" max="2" width="11" bestFit="1" customWidth="1"/>
    <col min="11" max="11" width="13.42578125" bestFit="1" customWidth="1"/>
    <col min="12" max="12" width="21.7109375" bestFit="1" customWidth="1"/>
    <col min="13" max="13" width="9.7109375" bestFit="1" customWidth="1"/>
    <col min="18" max="18" width="10" bestFit="1" customWidth="1"/>
    <col min="22" max="22" width="12" bestFit="1" customWidth="1"/>
    <col min="24" max="24" width="9.140625" style="7"/>
    <col min="27" max="27" width="12" bestFit="1" customWidth="1"/>
    <col min="32" max="32" width="11.7109375" bestFit="1" customWidth="1"/>
    <col min="34" max="34" width="10" bestFit="1" customWidth="1"/>
    <col min="36" max="36" width="15.85546875" customWidth="1"/>
    <col min="37" max="38" width="12.7109375" bestFit="1" customWidth="1"/>
    <col min="42" max="42" width="10.5703125" bestFit="1" customWidth="1"/>
  </cols>
  <sheetData>
    <row r="1" spans="1:42" x14ac:dyDescent="0.25">
      <c r="A1" t="s">
        <v>1</v>
      </c>
      <c r="B1" t="s">
        <v>2</v>
      </c>
      <c r="F1" t="s">
        <v>2</v>
      </c>
      <c r="G1" t="s">
        <v>2</v>
      </c>
      <c r="L1" s="36" t="s">
        <v>30</v>
      </c>
      <c r="R1" t="s">
        <v>32</v>
      </c>
      <c r="AI1" t="s">
        <v>14</v>
      </c>
    </row>
    <row r="2" spans="1:42" x14ac:dyDescent="0.25">
      <c r="A2">
        <v>1</v>
      </c>
      <c r="B2">
        <v>73</v>
      </c>
      <c r="D2">
        <f>A2*B2</f>
        <v>73</v>
      </c>
      <c r="F2">
        <v>73</v>
      </c>
      <c r="G2">
        <v>73</v>
      </c>
      <c r="I2">
        <f>F2*G2</f>
        <v>5329</v>
      </c>
      <c r="L2" s="37" t="s">
        <v>2</v>
      </c>
      <c r="M2" s="38">
        <f>D13</f>
        <v>49121</v>
      </c>
      <c r="R2" s="3" t="s">
        <v>5</v>
      </c>
      <c r="W2" s="9" t="s">
        <v>6</v>
      </c>
      <c r="AB2" s="9" t="s">
        <v>7</v>
      </c>
    </row>
    <row r="3" spans="1:42" ht="15.75" thickBot="1" x14ac:dyDescent="0.3">
      <c r="A3">
        <v>80</v>
      </c>
      <c r="B3">
        <v>152</v>
      </c>
      <c r="D3">
        <f t="shared" ref="D3:D11" si="0">A3*B3</f>
        <v>12160</v>
      </c>
      <c r="F3">
        <v>152</v>
      </c>
      <c r="G3">
        <v>152</v>
      </c>
      <c r="I3">
        <f t="shared" ref="I3:I11" si="1">F3*G3</f>
        <v>23104</v>
      </c>
      <c r="L3" s="37" t="s">
        <v>3</v>
      </c>
      <c r="M3" s="38">
        <f>D28</f>
        <v>56421</v>
      </c>
      <c r="S3" s="4" t="s">
        <v>2</v>
      </c>
      <c r="T3" t="s">
        <v>3</v>
      </c>
      <c r="U3" t="s">
        <v>4</v>
      </c>
      <c r="W3" s="5"/>
      <c r="X3" s="8" t="s">
        <v>2</v>
      </c>
      <c r="Y3" s="6" t="s">
        <v>3</v>
      </c>
      <c r="Z3" s="5" t="s">
        <v>4</v>
      </c>
      <c r="AC3" t="s">
        <v>2</v>
      </c>
      <c r="AD3" t="s">
        <v>3</v>
      </c>
      <c r="AE3" s="4" t="s">
        <v>4</v>
      </c>
      <c r="AI3" s="13"/>
      <c r="AJ3" s="15">
        <v>1</v>
      </c>
      <c r="AK3" s="15">
        <v>2</v>
      </c>
      <c r="AL3" s="15">
        <v>3</v>
      </c>
    </row>
    <row r="4" spans="1:42" ht="15.75" thickBot="1" x14ac:dyDescent="0.3">
      <c r="A4">
        <v>56</v>
      </c>
      <c r="B4">
        <v>141</v>
      </c>
      <c r="D4">
        <f t="shared" si="0"/>
        <v>7896</v>
      </c>
      <c r="F4">
        <v>141</v>
      </c>
      <c r="G4">
        <v>141</v>
      </c>
      <c r="I4">
        <f t="shared" si="1"/>
        <v>19881</v>
      </c>
      <c r="L4" s="39" t="s">
        <v>4</v>
      </c>
      <c r="M4" s="40">
        <f>D43</f>
        <v>51118</v>
      </c>
      <c r="R4" s="4" t="s">
        <v>2</v>
      </c>
      <c r="S4" s="4">
        <v>102587</v>
      </c>
      <c r="T4" s="4">
        <v>98473</v>
      </c>
      <c r="U4" s="4">
        <v>90350</v>
      </c>
      <c r="W4" s="6" t="s">
        <v>2</v>
      </c>
      <c r="X4" s="6">
        <v>102587</v>
      </c>
      <c r="Y4" s="6">
        <v>98473</v>
      </c>
      <c r="Z4" s="6">
        <v>90350</v>
      </c>
      <c r="AB4" s="4" t="s">
        <v>2</v>
      </c>
      <c r="AC4" s="4">
        <v>102587</v>
      </c>
      <c r="AD4" s="4">
        <v>98473</v>
      </c>
      <c r="AE4" s="4">
        <v>90350</v>
      </c>
      <c r="AI4" s="14">
        <v>1</v>
      </c>
      <c r="AJ4" s="16">
        <f>V7</f>
        <v>1863736336</v>
      </c>
      <c r="AK4" s="17">
        <f>AA7</f>
        <v>-952765446</v>
      </c>
      <c r="AL4" s="18">
        <f>AF7</f>
        <v>-656089648</v>
      </c>
    </row>
    <row r="5" spans="1:42" x14ac:dyDescent="0.25">
      <c r="A5">
        <v>23</v>
      </c>
      <c r="B5">
        <v>53</v>
      </c>
      <c r="D5">
        <f t="shared" si="0"/>
        <v>1219</v>
      </c>
      <c r="F5">
        <v>53</v>
      </c>
      <c r="G5">
        <v>53</v>
      </c>
      <c r="I5">
        <f t="shared" si="1"/>
        <v>2809</v>
      </c>
      <c r="R5" t="s">
        <v>3</v>
      </c>
      <c r="S5" s="4">
        <v>98473</v>
      </c>
      <c r="T5" s="10">
        <v>120856</v>
      </c>
      <c r="U5" s="10">
        <v>104224</v>
      </c>
      <c r="W5" s="5" t="s">
        <v>3</v>
      </c>
      <c r="X5" s="10">
        <v>98473</v>
      </c>
      <c r="Y5" s="6">
        <v>120856</v>
      </c>
      <c r="Z5" s="10">
        <v>104224</v>
      </c>
      <c r="AB5" t="s">
        <v>3</v>
      </c>
      <c r="AC5" s="11">
        <v>98473</v>
      </c>
      <c r="AD5" s="11">
        <v>120856</v>
      </c>
      <c r="AE5" s="4">
        <v>104224</v>
      </c>
      <c r="AI5" s="14">
        <v>2</v>
      </c>
      <c r="AJ5" s="19">
        <f>V16</f>
        <v>-952765446</v>
      </c>
      <c r="AK5" s="13">
        <f>AA16</f>
        <v>2639493774</v>
      </c>
      <c r="AL5" s="20">
        <f>AF16</f>
        <v>-1794991938</v>
      </c>
    </row>
    <row r="6" spans="1:42" ht="15.75" thickBot="1" x14ac:dyDescent="0.3">
      <c r="A6">
        <v>73</v>
      </c>
      <c r="B6">
        <v>99</v>
      </c>
      <c r="D6">
        <f t="shared" si="0"/>
        <v>7227</v>
      </c>
      <c r="F6">
        <v>99</v>
      </c>
      <c r="G6">
        <v>99</v>
      </c>
      <c r="I6">
        <f t="shared" si="1"/>
        <v>9801</v>
      </c>
      <c r="R6" t="s">
        <v>4</v>
      </c>
      <c r="S6" s="4">
        <v>90350</v>
      </c>
      <c r="T6" s="10">
        <v>104224</v>
      </c>
      <c r="U6" s="10">
        <v>105302</v>
      </c>
      <c r="W6" s="5" t="s">
        <v>4</v>
      </c>
      <c r="X6" s="10">
        <v>90350</v>
      </c>
      <c r="Y6" s="6">
        <v>104224</v>
      </c>
      <c r="Z6" s="10">
        <v>105302</v>
      </c>
      <c r="AB6" t="s">
        <v>4</v>
      </c>
      <c r="AC6" s="11">
        <v>90350</v>
      </c>
      <c r="AD6" s="11">
        <v>104224</v>
      </c>
      <c r="AE6" s="4">
        <v>105302</v>
      </c>
      <c r="AI6" s="14">
        <v>3</v>
      </c>
      <c r="AJ6" s="21">
        <f>V25</f>
        <v>-656089648</v>
      </c>
      <c r="AK6" s="22">
        <f>AA25</f>
        <v>-1794991938</v>
      </c>
      <c r="AL6" s="23">
        <f>AF25</f>
        <v>2701322743</v>
      </c>
    </row>
    <row r="7" spans="1:42" x14ac:dyDescent="0.25">
      <c r="A7">
        <v>74</v>
      </c>
      <c r="B7">
        <v>133</v>
      </c>
      <c r="D7">
        <f t="shared" si="0"/>
        <v>9842</v>
      </c>
      <c r="F7">
        <v>133</v>
      </c>
      <c r="G7">
        <v>133</v>
      </c>
      <c r="I7">
        <f t="shared" si="1"/>
        <v>17689</v>
      </c>
      <c r="V7">
        <f>(T5*U6)-(T6*U5)</f>
        <v>1863736336</v>
      </c>
      <c r="AA7">
        <f>-1*((X5*Z6)-(X6*Z5))</f>
        <v>-952765446</v>
      </c>
      <c r="AF7">
        <f>(AC5*AD6)-(AC6*AD5)</f>
        <v>-656089648</v>
      </c>
    </row>
    <row r="8" spans="1:42" x14ac:dyDescent="0.25">
      <c r="A8">
        <v>39</v>
      </c>
      <c r="B8">
        <v>44</v>
      </c>
      <c r="D8">
        <f t="shared" si="0"/>
        <v>1716</v>
      </c>
      <c r="F8">
        <v>44</v>
      </c>
      <c r="G8">
        <v>44</v>
      </c>
      <c r="I8">
        <f t="shared" si="1"/>
        <v>1936</v>
      </c>
      <c r="U8" t="s">
        <v>0</v>
      </c>
      <c r="V8" t="s">
        <v>0</v>
      </c>
    </row>
    <row r="9" spans="1:42" x14ac:dyDescent="0.25">
      <c r="A9">
        <v>38</v>
      </c>
      <c r="B9">
        <v>43</v>
      </c>
      <c r="D9">
        <f t="shared" si="0"/>
        <v>1634</v>
      </c>
      <c r="F9">
        <v>43</v>
      </c>
      <c r="G9">
        <v>43</v>
      </c>
      <c r="I9">
        <f t="shared" si="1"/>
        <v>1849</v>
      </c>
    </row>
    <row r="10" spans="1:42" ht="15.75" thickBot="1" x14ac:dyDescent="0.3">
      <c r="A10">
        <v>38</v>
      </c>
      <c r="B10">
        <v>133</v>
      </c>
      <c r="D10">
        <f t="shared" si="0"/>
        <v>5054</v>
      </c>
      <c r="F10">
        <v>133</v>
      </c>
      <c r="G10">
        <v>133</v>
      </c>
      <c r="I10">
        <f t="shared" si="1"/>
        <v>17689</v>
      </c>
    </row>
    <row r="11" spans="1:42" x14ac:dyDescent="0.25">
      <c r="A11">
        <v>46</v>
      </c>
      <c r="B11">
        <v>50</v>
      </c>
      <c r="D11">
        <f t="shared" si="0"/>
        <v>2300</v>
      </c>
      <c r="F11">
        <v>50</v>
      </c>
      <c r="G11">
        <v>50</v>
      </c>
      <c r="I11">
        <f t="shared" si="1"/>
        <v>2500</v>
      </c>
      <c r="K11" s="41" t="s">
        <v>15</v>
      </c>
      <c r="L11" s="42" t="s">
        <v>2</v>
      </c>
      <c r="M11" s="42" t="s">
        <v>3</v>
      </c>
      <c r="N11" s="43" t="s">
        <v>4</v>
      </c>
      <c r="R11" s="3" t="s">
        <v>8</v>
      </c>
      <c r="W11" s="3" t="s">
        <v>10</v>
      </c>
      <c r="X11"/>
      <c r="AB11" s="3" t="s">
        <v>13</v>
      </c>
    </row>
    <row r="12" spans="1:42" x14ac:dyDescent="0.25">
      <c r="K12" s="44" t="s">
        <v>2</v>
      </c>
      <c r="L12" s="45">
        <f>I13</f>
        <v>102587</v>
      </c>
      <c r="M12" s="45">
        <f>I28</f>
        <v>98473</v>
      </c>
      <c r="N12" s="46">
        <f>I43</f>
        <v>90350</v>
      </c>
      <c r="S12" s="4" t="s">
        <v>2</v>
      </c>
      <c r="T12" t="s">
        <v>3</v>
      </c>
      <c r="U12" t="s">
        <v>4</v>
      </c>
      <c r="X12" s="12" t="s">
        <v>2</v>
      </c>
      <c r="Y12" s="4" t="s">
        <v>3</v>
      </c>
      <c r="Z12" t="s">
        <v>4</v>
      </c>
      <c r="AC12" s="12" t="s">
        <v>2</v>
      </c>
      <c r="AD12" s="7" t="s">
        <v>3</v>
      </c>
      <c r="AE12" s="4" t="s">
        <v>4</v>
      </c>
    </row>
    <row r="13" spans="1:42" x14ac:dyDescent="0.25">
      <c r="B13" t="s">
        <v>0</v>
      </c>
      <c r="D13" s="1">
        <f>SUM(D2:D12)</f>
        <v>49121</v>
      </c>
      <c r="I13" s="2">
        <f>SUM(I2:I12)</f>
        <v>102587</v>
      </c>
      <c r="K13" s="44" t="s">
        <v>3</v>
      </c>
      <c r="L13" s="45">
        <f>I57</f>
        <v>98473</v>
      </c>
      <c r="M13" s="45">
        <f>I72</f>
        <v>120856</v>
      </c>
      <c r="N13" s="46">
        <f>I87</f>
        <v>104224</v>
      </c>
      <c r="R13" s="7" t="s">
        <v>2</v>
      </c>
      <c r="S13" s="4">
        <v>102587</v>
      </c>
      <c r="T13" s="11">
        <v>98473</v>
      </c>
      <c r="U13" s="11">
        <v>90350</v>
      </c>
      <c r="W13" s="7" t="s">
        <v>2</v>
      </c>
      <c r="X13" s="11">
        <v>102587</v>
      </c>
      <c r="Y13" s="4">
        <v>98473</v>
      </c>
      <c r="Z13" s="11">
        <v>90350</v>
      </c>
      <c r="AB13" s="7" t="s">
        <v>2</v>
      </c>
      <c r="AC13" s="11">
        <v>102587</v>
      </c>
      <c r="AD13" s="11">
        <v>98473</v>
      </c>
      <c r="AE13" s="4">
        <v>90350</v>
      </c>
    </row>
    <row r="14" spans="1:42" ht="15.75" thickBot="1" x14ac:dyDescent="0.3">
      <c r="K14" s="47" t="s">
        <v>4</v>
      </c>
      <c r="L14" s="48">
        <f>I102</f>
        <v>90350</v>
      </c>
      <c r="M14" s="48">
        <f>I116</f>
        <v>104224</v>
      </c>
      <c r="N14" s="49">
        <f>I131</f>
        <v>105302</v>
      </c>
      <c r="R14" s="4" t="s">
        <v>3</v>
      </c>
      <c r="S14" s="4">
        <v>98473</v>
      </c>
      <c r="T14" s="6">
        <v>120856</v>
      </c>
      <c r="U14" s="6">
        <v>104224</v>
      </c>
      <c r="W14" s="4" t="s">
        <v>3</v>
      </c>
      <c r="X14" s="4">
        <v>98473</v>
      </c>
      <c r="Y14" s="6">
        <v>120856</v>
      </c>
      <c r="Z14" s="6">
        <v>104224</v>
      </c>
      <c r="AB14" s="4" t="s">
        <v>3</v>
      </c>
      <c r="AC14" s="4">
        <v>98473</v>
      </c>
      <c r="AD14" s="6">
        <v>120856</v>
      </c>
      <c r="AE14" s="6">
        <v>104224</v>
      </c>
      <c r="AJ14" s="29">
        <f>L24</f>
        <v>38095748040474</v>
      </c>
    </row>
    <row r="15" spans="1:42" x14ac:dyDescent="0.25">
      <c r="R15" t="s">
        <v>4</v>
      </c>
      <c r="S15" s="4">
        <v>90350</v>
      </c>
      <c r="T15" s="10">
        <v>104224</v>
      </c>
      <c r="U15" s="10">
        <v>105302</v>
      </c>
      <c r="W15" t="s">
        <v>4</v>
      </c>
      <c r="X15" s="11">
        <v>90350</v>
      </c>
      <c r="Y15" s="6">
        <v>104224</v>
      </c>
      <c r="Z15" s="10">
        <v>105302</v>
      </c>
      <c r="AB15" t="s">
        <v>4</v>
      </c>
      <c r="AC15" s="11">
        <v>90350</v>
      </c>
      <c r="AD15" s="10">
        <v>104224</v>
      </c>
      <c r="AE15" s="6">
        <v>105302</v>
      </c>
      <c r="AI15" s="25" t="s">
        <v>0</v>
      </c>
      <c r="AJ15" s="24">
        <f>AJ4/AJ14</f>
        <v>4.8922423941378283E-5</v>
      </c>
      <c r="AK15" s="24">
        <f>AK4/AJ14</f>
        <v>-2.5009758175315394E-5</v>
      </c>
      <c r="AL15" s="24">
        <f>AL4/AJ14</f>
        <v>-1.7222122723589831E-5</v>
      </c>
      <c r="AN15">
        <v>49121</v>
      </c>
      <c r="AO15" s="25" t="s">
        <v>0</v>
      </c>
      <c r="AP15" s="25">
        <f>AJ15*AN15</f>
        <v>2.4031183864244428</v>
      </c>
    </row>
    <row r="16" spans="1:42" x14ac:dyDescent="0.25">
      <c r="A16" t="s">
        <v>1</v>
      </c>
      <c r="B16" t="s">
        <v>3</v>
      </c>
      <c r="F16" t="s">
        <v>2</v>
      </c>
      <c r="G16" t="s">
        <v>3</v>
      </c>
      <c r="L16" t="s">
        <v>16</v>
      </c>
      <c r="M16" t="s">
        <v>17</v>
      </c>
      <c r="N16" t="s">
        <v>18</v>
      </c>
      <c r="V16">
        <f>-1*((T13*U15)-(T15*U13))</f>
        <v>-952765446</v>
      </c>
      <c r="X16"/>
      <c r="AA16">
        <f>((X13*Z15)-(X15*Z13))</f>
        <v>2639493774</v>
      </c>
      <c r="AF16">
        <f>-1*((AC13*AD15)-(AC15*AD13))</f>
        <v>-1794991938</v>
      </c>
      <c r="AJ16" s="24">
        <f>AJ5/AJ14</f>
        <v>-2.5009758175315394E-5</v>
      </c>
      <c r="AK16" s="24">
        <f>AK5/AJ14</f>
        <v>6.9285784103667613E-5</v>
      </c>
      <c r="AL16" s="24">
        <f>AL5/AJ14</f>
        <v>-4.7117907649246049E-5</v>
      </c>
      <c r="AN16">
        <v>56421</v>
      </c>
      <c r="AP16" s="25">
        <f>AK15*AN16</f>
        <v>-1.4110755660094698</v>
      </c>
    </row>
    <row r="17" spans="1:42" x14ac:dyDescent="0.25">
      <c r="A17">
        <v>1</v>
      </c>
      <c r="B17">
        <v>11</v>
      </c>
      <c r="D17">
        <f>A17*B17</f>
        <v>11</v>
      </c>
      <c r="F17">
        <v>73</v>
      </c>
      <c r="G17">
        <v>11</v>
      </c>
      <c r="I17">
        <f>F17*G17</f>
        <v>803</v>
      </c>
      <c r="L17" t="s">
        <v>19</v>
      </c>
      <c r="M17" t="s">
        <v>20</v>
      </c>
      <c r="N17" t="s">
        <v>21</v>
      </c>
      <c r="AJ17" s="24">
        <f>AJ6/AJ14</f>
        <v>-1.7222122723589831E-5</v>
      </c>
      <c r="AK17" s="24">
        <f>AK6/AJ14</f>
        <v>-4.7117907649246049E-5</v>
      </c>
      <c r="AL17" s="24">
        <f>AL6/AJ14</f>
        <v>7.0908772814489384E-5</v>
      </c>
      <c r="AN17">
        <v>51118</v>
      </c>
      <c r="AP17" s="25">
        <f>AL15*AN17</f>
        <v>-0.88036046938446499</v>
      </c>
    </row>
    <row r="18" spans="1:42" x14ac:dyDescent="0.25">
      <c r="A18">
        <v>80</v>
      </c>
      <c r="B18">
        <v>170</v>
      </c>
      <c r="D18">
        <f t="shared" ref="D18:D26" si="2">A18*B18</f>
        <v>13600</v>
      </c>
      <c r="F18">
        <v>152</v>
      </c>
      <c r="G18">
        <v>170</v>
      </c>
      <c r="I18">
        <f t="shared" ref="I18:I26" si="3">F18*G18</f>
        <v>25840</v>
      </c>
      <c r="L18" t="s">
        <v>22</v>
      </c>
      <c r="M18" t="s">
        <v>23</v>
      </c>
      <c r="N18" t="s">
        <v>24</v>
      </c>
      <c r="AP18" s="26">
        <f>SUM(AP15:AP17)</f>
        <v>0.11168235103050794</v>
      </c>
    </row>
    <row r="19" spans="1:42" x14ac:dyDescent="0.25">
      <c r="A19">
        <v>56</v>
      </c>
      <c r="B19">
        <v>132</v>
      </c>
      <c r="D19">
        <f t="shared" si="2"/>
        <v>7392</v>
      </c>
      <c r="F19">
        <v>141</v>
      </c>
      <c r="G19">
        <v>132</v>
      </c>
      <c r="I19">
        <f t="shared" si="3"/>
        <v>18612</v>
      </c>
      <c r="AP19" s="25" t="s">
        <v>0</v>
      </c>
    </row>
    <row r="20" spans="1:42" x14ac:dyDescent="0.25">
      <c r="A20">
        <v>23</v>
      </c>
      <c r="B20">
        <v>31</v>
      </c>
      <c r="D20">
        <f t="shared" si="2"/>
        <v>713</v>
      </c>
      <c r="F20">
        <v>53</v>
      </c>
      <c r="G20">
        <v>31</v>
      </c>
      <c r="I20">
        <f t="shared" si="3"/>
        <v>1643</v>
      </c>
      <c r="R20" s="3" t="s">
        <v>9</v>
      </c>
      <c r="W20" s="3" t="s">
        <v>12</v>
      </c>
      <c r="X20"/>
      <c r="AB20" s="3" t="s">
        <v>11</v>
      </c>
      <c r="AP20" s="25">
        <f>AJ16*AN15</f>
        <v>-1.2285043313296675</v>
      </c>
    </row>
    <row r="21" spans="1:42" x14ac:dyDescent="0.25">
      <c r="A21">
        <v>73</v>
      </c>
      <c r="B21">
        <v>172</v>
      </c>
      <c r="D21">
        <f t="shared" si="2"/>
        <v>12556</v>
      </c>
      <c r="F21">
        <v>99</v>
      </c>
      <c r="G21">
        <v>172</v>
      </c>
      <c r="I21">
        <f t="shared" si="3"/>
        <v>17028</v>
      </c>
      <c r="L21" t="s">
        <v>31</v>
      </c>
      <c r="S21" s="4" t="s">
        <v>2</v>
      </c>
      <c r="T21" t="s">
        <v>3</v>
      </c>
      <c r="U21" t="s">
        <v>4</v>
      </c>
      <c r="X21" s="7" t="s">
        <v>2</v>
      </c>
      <c r="Y21" s="4" t="s">
        <v>3</v>
      </c>
      <c r="Z21" t="s">
        <v>4</v>
      </c>
      <c r="AC21" s="12" t="s">
        <v>2</v>
      </c>
      <c r="AD21" s="7" t="s">
        <v>3</v>
      </c>
      <c r="AE21" s="4" t="s">
        <v>4</v>
      </c>
      <c r="AP21" s="25">
        <f>AK16*AN16</f>
        <v>3.9091732249130304</v>
      </c>
    </row>
    <row r="22" spans="1:42" x14ac:dyDescent="0.25">
      <c r="A22">
        <v>74</v>
      </c>
      <c r="B22">
        <v>108</v>
      </c>
      <c r="D22">
        <f t="shared" si="2"/>
        <v>7992</v>
      </c>
      <c r="F22">
        <v>133</v>
      </c>
      <c r="G22">
        <v>108</v>
      </c>
      <c r="I22">
        <f t="shared" si="3"/>
        <v>14364</v>
      </c>
      <c r="L22" s="27">
        <f>(L12*M13*N14)+(M12*N13*L14)+(N12*L13*M14)</f>
        <v>3160130258736944</v>
      </c>
      <c r="R22" s="7" t="s">
        <v>2</v>
      </c>
      <c r="S22" s="4">
        <v>102587</v>
      </c>
      <c r="T22" s="11">
        <v>98473</v>
      </c>
      <c r="U22" s="11">
        <v>90350</v>
      </c>
      <c r="W22" s="7" t="s">
        <v>2</v>
      </c>
      <c r="X22" s="11">
        <v>102587</v>
      </c>
      <c r="Y22" s="4">
        <v>98473</v>
      </c>
      <c r="Z22" s="11">
        <v>90350</v>
      </c>
      <c r="AB22" s="7" t="s">
        <v>2</v>
      </c>
      <c r="AC22" s="11">
        <v>102587</v>
      </c>
      <c r="AD22" s="11">
        <v>98473</v>
      </c>
      <c r="AE22" s="4">
        <v>90350</v>
      </c>
      <c r="AP22" s="25">
        <f>AL16*AN17</f>
        <v>-2.4085732032141594</v>
      </c>
    </row>
    <row r="23" spans="1:42" x14ac:dyDescent="0.25">
      <c r="A23">
        <v>39</v>
      </c>
      <c r="B23">
        <v>97</v>
      </c>
      <c r="D23">
        <f t="shared" si="2"/>
        <v>3783</v>
      </c>
      <c r="F23">
        <v>44</v>
      </c>
      <c r="G23">
        <v>97</v>
      </c>
      <c r="I23">
        <f t="shared" si="3"/>
        <v>4268</v>
      </c>
      <c r="L23" s="27">
        <f>-((N12*M13*L14)+(M12*L13*N14)+(L12*N13*M14))</f>
        <v>-3122034510696470</v>
      </c>
      <c r="R23" t="s">
        <v>3</v>
      </c>
      <c r="S23" s="4">
        <v>98473</v>
      </c>
      <c r="T23" s="10">
        <v>120856</v>
      </c>
      <c r="U23" s="10">
        <v>104224</v>
      </c>
      <c r="W23" t="s">
        <v>3</v>
      </c>
      <c r="X23" s="11">
        <v>98473</v>
      </c>
      <c r="Y23" s="6">
        <v>120856</v>
      </c>
      <c r="Z23" s="10">
        <v>104224</v>
      </c>
      <c r="AB23" s="7" t="s">
        <v>3</v>
      </c>
      <c r="AC23" s="11">
        <v>98473</v>
      </c>
      <c r="AD23" s="10">
        <v>120856</v>
      </c>
      <c r="AE23" s="6">
        <v>104224</v>
      </c>
      <c r="AP23" s="25" t="s">
        <v>0</v>
      </c>
    </row>
    <row r="24" spans="1:42" x14ac:dyDescent="0.25">
      <c r="A24">
        <v>38</v>
      </c>
      <c r="B24">
        <v>86</v>
      </c>
      <c r="D24">
        <f t="shared" si="2"/>
        <v>3268</v>
      </c>
      <c r="F24">
        <v>43</v>
      </c>
      <c r="G24">
        <v>86</v>
      </c>
      <c r="I24">
        <f t="shared" si="3"/>
        <v>3698</v>
      </c>
      <c r="L24" s="28">
        <f>SUM(L22:L23)</f>
        <v>38095748040474</v>
      </c>
      <c r="R24" s="4" t="s">
        <v>4</v>
      </c>
      <c r="S24" s="4">
        <v>90350</v>
      </c>
      <c r="T24" s="6">
        <v>104224</v>
      </c>
      <c r="U24" s="6">
        <v>105302</v>
      </c>
      <c r="W24" s="4" t="s">
        <v>4</v>
      </c>
      <c r="X24" s="4">
        <v>90350</v>
      </c>
      <c r="Y24" s="6">
        <v>104224</v>
      </c>
      <c r="Z24" s="6">
        <v>105302</v>
      </c>
      <c r="AB24" s="4" t="s">
        <v>4</v>
      </c>
      <c r="AC24" s="4">
        <v>90350</v>
      </c>
      <c r="AD24" s="6">
        <v>104224</v>
      </c>
      <c r="AE24" s="6">
        <v>105302</v>
      </c>
      <c r="AP24" s="26">
        <f>SUM(AP20:AP23)</f>
        <v>0.27209569036920334</v>
      </c>
    </row>
    <row r="25" spans="1:42" x14ac:dyDescent="0.25">
      <c r="A25">
        <v>38</v>
      </c>
      <c r="B25">
        <v>49</v>
      </c>
      <c r="D25">
        <f t="shared" si="2"/>
        <v>1862</v>
      </c>
      <c r="F25">
        <v>133</v>
      </c>
      <c r="G25">
        <v>49</v>
      </c>
      <c r="I25">
        <f t="shared" si="3"/>
        <v>6517</v>
      </c>
      <c r="K25" t="s">
        <v>33</v>
      </c>
      <c r="L25" s="28">
        <f>MDETERM(L12:N14)</f>
        <v>38095748040473.984</v>
      </c>
      <c r="V25">
        <f>((T22*U23)-(T23*U22))</f>
        <v>-656089648</v>
      </c>
      <c r="X25"/>
      <c r="AA25">
        <f>-1*((X22*Z23)-(X23*Z22))</f>
        <v>-1794991938</v>
      </c>
      <c r="AF25">
        <f>((AC22*AD23)-(AC23*AD22))</f>
        <v>2701322743</v>
      </c>
      <c r="AH25" t="s">
        <v>0</v>
      </c>
      <c r="AP25" s="25" t="s">
        <v>0</v>
      </c>
    </row>
    <row r="26" spans="1:42" x14ac:dyDescent="0.25">
      <c r="A26">
        <v>46</v>
      </c>
      <c r="B26">
        <v>114</v>
      </c>
      <c r="D26">
        <f t="shared" si="2"/>
        <v>5244</v>
      </c>
      <c r="F26">
        <v>50</v>
      </c>
      <c r="G26">
        <v>114</v>
      </c>
      <c r="I26">
        <f t="shared" si="3"/>
        <v>5700</v>
      </c>
      <c r="AP26" s="25">
        <f>AJ17*AN15</f>
        <v>-0.84596789030545605</v>
      </c>
    </row>
    <row r="27" spans="1:42" x14ac:dyDescent="0.25">
      <c r="AP27" s="25">
        <f>AK17*AN16</f>
        <v>-2.6584394674781113</v>
      </c>
    </row>
    <row r="28" spans="1:42" x14ac:dyDescent="0.25">
      <c r="D28" s="1">
        <f>SUM(D17:D27)</f>
        <v>56421</v>
      </c>
      <c r="I28" s="2">
        <f>SUM(I17:I26)</f>
        <v>98473</v>
      </c>
      <c r="AP28" s="25">
        <f>AL17*AN17</f>
        <v>3.6247146487310684</v>
      </c>
    </row>
    <row r="30" spans="1:42" x14ac:dyDescent="0.25">
      <c r="F30" t="s">
        <v>2</v>
      </c>
      <c r="G30" t="s">
        <v>4</v>
      </c>
      <c r="AP30" s="26">
        <f>SUM(AP26:AP29)</f>
        <v>0.12030729094750114</v>
      </c>
    </row>
    <row r="31" spans="1:42" x14ac:dyDescent="0.25">
      <c r="A31" t="s">
        <v>1</v>
      </c>
      <c r="B31" t="s">
        <v>4</v>
      </c>
      <c r="F31">
        <v>73</v>
      </c>
      <c r="G31">
        <v>27</v>
      </c>
      <c r="I31">
        <f>F31*G31</f>
        <v>1971</v>
      </c>
    </row>
    <row r="32" spans="1:42" x14ac:dyDescent="0.25">
      <c r="A32">
        <v>1</v>
      </c>
      <c r="B32">
        <v>27</v>
      </c>
      <c r="D32">
        <f>A32*B32</f>
        <v>27</v>
      </c>
      <c r="F32">
        <v>152</v>
      </c>
      <c r="G32">
        <v>90</v>
      </c>
      <c r="I32">
        <f t="shared" ref="I32:I40" si="4">F32*G32</f>
        <v>13680</v>
      </c>
    </row>
    <row r="33" spans="1:9" x14ac:dyDescent="0.25">
      <c r="A33">
        <v>80</v>
      </c>
      <c r="B33">
        <v>90</v>
      </c>
      <c r="D33">
        <f t="shared" ref="D33:D41" si="5">A33*B33</f>
        <v>7200</v>
      </c>
      <c r="F33">
        <v>141</v>
      </c>
      <c r="G33">
        <v>62</v>
      </c>
      <c r="I33">
        <f t="shared" si="4"/>
        <v>8742</v>
      </c>
    </row>
    <row r="34" spans="1:9" x14ac:dyDescent="0.25">
      <c r="A34">
        <v>56</v>
      </c>
      <c r="B34">
        <v>62</v>
      </c>
      <c r="D34">
        <f t="shared" si="5"/>
        <v>3472</v>
      </c>
      <c r="F34">
        <v>53</v>
      </c>
      <c r="G34">
        <v>45</v>
      </c>
      <c r="I34">
        <f t="shared" si="4"/>
        <v>2385</v>
      </c>
    </row>
    <row r="35" spans="1:9" x14ac:dyDescent="0.25">
      <c r="A35">
        <v>23</v>
      </c>
      <c r="B35">
        <v>45</v>
      </c>
      <c r="D35">
        <f t="shared" si="5"/>
        <v>1035</v>
      </c>
      <c r="F35">
        <v>99</v>
      </c>
      <c r="G35">
        <v>152</v>
      </c>
      <c r="I35">
        <f t="shared" si="4"/>
        <v>15048</v>
      </c>
    </row>
    <row r="36" spans="1:9" x14ac:dyDescent="0.25">
      <c r="A36">
        <v>73</v>
      </c>
      <c r="B36">
        <v>152</v>
      </c>
      <c r="D36">
        <f t="shared" si="5"/>
        <v>11096</v>
      </c>
      <c r="F36">
        <v>133</v>
      </c>
      <c r="G36">
        <v>158</v>
      </c>
      <c r="I36">
        <f t="shared" si="4"/>
        <v>21014</v>
      </c>
    </row>
    <row r="37" spans="1:9" x14ac:dyDescent="0.25">
      <c r="A37">
        <v>74</v>
      </c>
      <c r="B37">
        <v>158</v>
      </c>
      <c r="D37">
        <f t="shared" si="5"/>
        <v>11692</v>
      </c>
      <c r="F37">
        <v>44</v>
      </c>
      <c r="G37">
        <v>84</v>
      </c>
      <c r="I37">
        <f t="shared" si="4"/>
        <v>3696</v>
      </c>
    </row>
    <row r="38" spans="1:9" x14ac:dyDescent="0.25">
      <c r="A38">
        <v>39</v>
      </c>
      <c r="B38">
        <v>84</v>
      </c>
      <c r="D38">
        <f t="shared" si="5"/>
        <v>3276</v>
      </c>
      <c r="F38">
        <v>43</v>
      </c>
      <c r="G38">
        <v>98</v>
      </c>
      <c r="I38">
        <f t="shared" si="4"/>
        <v>4214</v>
      </c>
    </row>
    <row r="39" spans="1:9" x14ac:dyDescent="0.25">
      <c r="A39">
        <v>38</v>
      </c>
      <c r="B39">
        <v>98</v>
      </c>
      <c r="D39">
        <f t="shared" si="5"/>
        <v>3724</v>
      </c>
      <c r="F39">
        <v>133</v>
      </c>
      <c r="G39">
        <v>100</v>
      </c>
      <c r="I39">
        <f t="shared" si="4"/>
        <v>13300</v>
      </c>
    </row>
    <row r="40" spans="1:9" x14ac:dyDescent="0.25">
      <c r="A40">
        <v>38</v>
      </c>
      <c r="B40">
        <v>100</v>
      </c>
      <c r="D40">
        <f t="shared" si="5"/>
        <v>3800</v>
      </c>
      <c r="F40">
        <v>50</v>
      </c>
      <c r="G40">
        <v>126</v>
      </c>
      <c r="I40">
        <f t="shared" si="4"/>
        <v>6300</v>
      </c>
    </row>
    <row r="41" spans="1:9" x14ac:dyDescent="0.25">
      <c r="A41">
        <v>46</v>
      </c>
      <c r="B41">
        <v>126</v>
      </c>
      <c r="D41">
        <f t="shared" si="5"/>
        <v>5796</v>
      </c>
    </row>
    <row r="43" spans="1:9" x14ac:dyDescent="0.25">
      <c r="D43" s="1">
        <f>SUM(D32:D42)</f>
        <v>51118</v>
      </c>
      <c r="I43" s="2">
        <f>SUM(I31:I40)</f>
        <v>90350</v>
      </c>
    </row>
    <row r="45" spans="1:9" x14ac:dyDescent="0.25">
      <c r="F45" t="s">
        <v>3</v>
      </c>
      <c r="G45" t="s">
        <v>2</v>
      </c>
    </row>
    <row r="46" spans="1:9" x14ac:dyDescent="0.25">
      <c r="F46">
        <v>11</v>
      </c>
      <c r="G46">
        <v>73</v>
      </c>
      <c r="I46">
        <f>F46*G46</f>
        <v>803</v>
      </c>
    </row>
    <row r="47" spans="1:9" x14ac:dyDescent="0.25">
      <c r="F47">
        <v>170</v>
      </c>
      <c r="G47">
        <v>152</v>
      </c>
      <c r="I47">
        <f t="shared" ref="I47:I55" si="6">F47*G47</f>
        <v>25840</v>
      </c>
    </row>
    <row r="48" spans="1:9" x14ac:dyDescent="0.25">
      <c r="F48">
        <v>132</v>
      </c>
      <c r="G48">
        <v>141</v>
      </c>
      <c r="I48">
        <f t="shared" si="6"/>
        <v>18612</v>
      </c>
    </row>
    <row r="49" spans="6:9" x14ac:dyDescent="0.25">
      <c r="F49">
        <v>31</v>
      </c>
      <c r="G49">
        <v>53</v>
      </c>
      <c r="I49">
        <f t="shared" si="6"/>
        <v>1643</v>
      </c>
    </row>
    <row r="50" spans="6:9" x14ac:dyDescent="0.25">
      <c r="F50">
        <v>172</v>
      </c>
      <c r="G50">
        <v>99</v>
      </c>
      <c r="I50">
        <f t="shared" si="6"/>
        <v>17028</v>
      </c>
    </row>
    <row r="51" spans="6:9" x14ac:dyDescent="0.25">
      <c r="F51">
        <v>108</v>
      </c>
      <c r="G51">
        <v>133</v>
      </c>
      <c r="I51">
        <f t="shared" si="6"/>
        <v>14364</v>
      </c>
    </row>
    <row r="52" spans="6:9" x14ac:dyDescent="0.25">
      <c r="F52">
        <v>97</v>
      </c>
      <c r="G52">
        <v>44</v>
      </c>
      <c r="I52">
        <f t="shared" si="6"/>
        <v>4268</v>
      </c>
    </row>
    <row r="53" spans="6:9" x14ac:dyDescent="0.25">
      <c r="F53">
        <v>86</v>
      </c>
      <c r="G53">
        <v>43</v>
      </c>
      <c r="I53">
        <f t="shared" si="6"/>
        <v>3698</v>
      </c>
    </row>
    <row r="54" spans="6:9" x14ac:dyDescent="0.25">
      <c r="F54">
        <v>49</v>
      </c>
      <c r="G54">
        <v>133</v>
      </c>
      <c r="I54">
        <f t="shared" si="6"/>
        <v>6517</v>
      </c>
    </row>
    <row r="55" spans="6:9" x14ac:dyDescent="0.25">
      <c r="F55">
        <v>114</v>
      </c>
      <c r="G55">
        <v>50</v>
      </c>
      <c r="I55">
        <f t="shared" si="6"/>
        <v>5700</v>
      </c>
    </row>
    <row r="57" spans="6:9" x14ac:dyDescent="0.25">
      <c r="I57" s="2">
        <f>SUM(I46:I56)</f>
        <v>98473</v>
      </c>
    </row>
    <row r="60" spans="6:9" x14ac:dyDescent="0.25">
      <c r="F60" t="s">
        <v>3</v>
      </c>
      <c r="G60" t="s">
        <v>3</v>
      </c>
    </row>
    <row r="61" spans="6:9" x14ac:dyDescent="0.25">
      <c r="F61">
        <v>11</v>
      </c>
      <c r="G61">
        <v>11</v>
      </c>
      <c r="I61">
        <f>F61*G61</f>
        <v>121</v>
      </c>
    </row>
    <row r="62" spans="6:9" x14ac:dyDescent="0.25">
      <c r="F62">
        <v>170</v>
      </c>
      <c r="G62">
        <v>170</v>
      </c>
      <c r="I62">
        <f t="shared" ref="I62:I70" si="7">F62*G62</f>
        <v>28900</v>
      </c>
    </row>
    <row r="63" spans="6:9" x14ac:dyDescent="0.25">
      <c r="F63">
        <v>132</v>
      </c>
      <c r="G63">
        <v>132</v>
      </c>
      <c r="I63">
        <f t="shared" si="7"/>
        <v>17424</v>
      </c>
    </row>
    <row r="64" spans="6:9" x14ac:dyDescent="0.25">
      <c r="F64">
        <v>31</v>
      </c>
      <c r="G64">
        <v>31</v>
      </c>
      <c r="I64">
        <f t="shared" si="7"/>
        <v>961</v>
      </c>
    </row>
    <row r="65" spans="6:9" x14ac:dyDescent="0.25">
      <c r="F65">
        <v>172</v>
      </c>
      <c r="G65">
        <v>172</v>
      </c>
      <c r="I65">
        <f t="shared" si="7"/>
        <v>29584</v>
      </c>
    </row>
    <row r="66" spans="6:9" x14ac:dyDescent="0.25">
      <c r="F66">
        <v>108</v>
      </c>
      <c r="G66">
        <v>108</v>
      </c>
      <c r="I66">
        <f t="shared" si="7"/>
        <v>11664</v>
      </c>
    </row>
    <row r="67" spans="6:9" x14ac:dyDescent="0.25">
      <c r="F67">
        <v>97</v>
      </c>
      <c r="G67">
        <v>97</v>
      </c>
      <c r="I67">
        <f t="shared" si="7"/>
        <v>9409</v>
      </c>
    </row>
    <row r="68" spans="6:9" x14ac:dyDescent="0.25">
      <c r="F68">
        <v>86</v>
      </c>
      <c r="G68">
        <v>86</v>
      </c>
      <c r="I68">
        <f t="shared" si="7"/>
        <v>7396</v>
      </c>
    </row>
    <row r="69" spans="6:9" x14ac:dyDescent="0.25">
      <c r="F69">
        <v>49</v>
      </c>
      <c r="G69">
        <v>49</v>
      </c>
      <c r="I69">
        <f t="shared" si="7"/>
        <v>2401</v>
      </c>
    </row>
    <row r="70" spans="6:9" x14ac:dyDescent="0.25">
      <c r="F70">
        <v>114</v>
      </c>
      <c r="G70">
        <v>114</v>
      </c>
      <c r="I70">
        <f t="shared" si="7"/>
        <v>12996</v>
      </c>
    </row>
    <row r="72" spans="6:9" x14ac:dyDescent="0.25">
      <c r="I72" s="2">
        <f>SUM(I61:I71)</f>
        <v>120856</v>
      </c>
    </row>
    <row r="75" spans="6:9" x14ac:dyDescent="0.25">
      <c r="F75" t="s">
        <v>3</v>
      </c>
      <c r="G75" t="s">
        <v>4</v>
      </c>
    </row>
    <row r="76" spans="6:9" x14ac:dyDescent="0.25">
      <c r="F76">
        <v>11</v>
      </c>
      <c r="G76">
        <v>27</v>
      </c>
      <c r="I76">
        <f>F76*G76</f>
        <v>297</v>
      </c>
    </row>
    <row r="77" spans="6:9" x14ac:dyDescent="0.25">
      <c r="F77">
        <v>170</v>
      </c>
      <c r="G77">
        <v>90</v>
      </c>
      <c r="I77">
        <f t="shared" ref="I77:I85" si="8">F77*G77</f>
        <v>15300</v>
      </c>
    </row>
    <row r="78" spans="6:9" x14ac:dyDescent="0.25">
      <c r="F78">
        <v>132</v>
      </c>
      <c r="G78">
        <v>62</v>
      </c>
      <c r="I78">
        <f t="shared" si="8"/>
        <v>8184</v>
      </c>
    </row>
    <row r="79" spans="6:9" x14ac:dyDescent="0.25">
      <c r="F79">
        <v>31</v>
      </c>
      <c r="G79">
        <v>45</v>
      </c>
      <c r="I79">
        <f t="shared" si="8"/>
        <v>1395</v>
      </c>
    </row>
    <row r="80" spans="6:9" x14ac:dyDescent="0.25">
      <c r="F80">
        <v>172</v>
      </c>
      <c r="G80">
        <v>152</v>
      </c>
      <c r="I80">
        <f t="shared" si="8"/>
        <v>26144</v>
      </c>
    </row>
    <row r="81" spans="6:9" x14ac:dyDescent="0.25">
      <c r="F81">
        <v>108</v>
      </c>
      <c r="G81">
        <v>158</v>
      </c>
      <c r="I81">
        <f t="shared" si="8"/>
        <v>17064</v>
      </c>
    </row>
    <row r="82" spans="6:9" x14ac:dyDescent="0.25">
      <c r="F82">
        <v>97</v>
      </c>
      <c r="G82">
        <v>84</v>
      </c>
      <c r="I82">
        <f t="shared" si="8"/>
        <v>8148</v>
      </c>
    </row>
    <row r="83" spans="6:9" x14ac:dyDescent="0.25">
      <c r="F83">
        <v>86</v>
      </c>
      <c r="G83">
        <v>98</v>
      </c>
      <c r="I83">
        <f t="shared" si="8"/>
        <v>8428</v>
      </c>
    </row>
    <row r="84" spans="6:9" x14ac:dyDescent="0.25">
      <c r="F84">
        <v>49</v>
      </c>
      <c r="G84">
        <v>100</v>
      </c>
      <c r="I84">
        <f t="shared" si="8"/>
        <v>4900</v>
      </c>
    </row>
    <row r="85" spans="6:9" x14ac:dyDescent="0.25">
      <c r="F85">
        <v>114</v>
      </c>
      <c r="G85">
        <v>126</v>
      </c>
      <c r="I85">
        <f t="shared" si="8"/>
        <v>14364</v>
      </c>
    </row>
    <row r="87" spans="6:9" x14ac:dyDescent="0.25">
      <c r="I87" s="2">
        <f>SUM(I76:I86)</f>
        <v>104224</v>
      </c>
    </row>
    <row r="90" spans="6:9" x14ac:dyDescent="0.25">
      <c r="F90" t="s">
        <v>4</v>
      </c>
      <c r="G90" t="s">
        <v>2</v>
      </c>
    </row>
    <row r="91" spans="6:9" x14ac:dyDescent="0.25">
      <c r="F91">
        <v>27</v>
      </c>
      <c r="G91">
        <v>73</v>
      </c>
      <c r="I91">
        <f>F91*G91</f>
        <v>1971</v>
      </c>
    </row>
    <row r="92" spans="6:9" x14ac:dyDescent="0.25">
      <c r="F92">
        <v>90</v>
      </c>
      <c r="G92">
        <v>152</v>
      </c>
      <c r="I92">
        <f t="shared" ref="I92:I100" si="9">F92*G92</f>
        <v>13680</v>
      </c>
    </row>
    <row r="93" spans="6:9" x14ac:dyDescent="0.25">
      <c r="F93">
        <v>62</v>
      </c>
      <c r="G93">
        <v>141</v>
      </c>
      <c r="I93">
        <f t="shared" si="9"/>
        <v>8742</v>
      </c>
    </row>
    <row r="94" spans="6:9" x14ac:dyDescent="0.25">
      <c r="F94">
        <v>45</v>
      </c>
      <c r="G94">
        <v>53</v>
      </c>
      <c r="I94">
        <f t="shared" si="9"/>
        <v>2385</v>
      </c>
    </row>
    <row r="95" spans="6:9" x14ac:dyDescent="0.25">
      <c r="F95">
        <v>152</v>
      </c>
      <c r="G95">
        <v>99</v>
      </c>
      <c r="I95">
        <f t="shared" si="9"/>
        <v>15048</v>
      </c>
    </row>
    <row r="96" spans="6:9" x14ac:dyDescent="0.25">
      <c r="F96">
        <v>158</v>
      </c>
      <c r="G96">
        <v>133</v>
      </c>
      <c r="I96">
        <f t="shared" si="9"/>
        <v>21014</v>
      </c>
    </row>
    <row r="97" spans="6:9" x14ac:dyDescent="0.25">
      <c r="F97">
        <v>84</v>
      </c>
      <c r="G97">
        <v>44</v>
      </c>
      <c r="I97">
        <f t="shared" si="9"/>
        <v>3696</v>
      </c>
    </row>
    <row r="98" spans="6:9" x14ac:dyDescent="0.25">
      <c r="F98">
        <v>98</v>
      </c>
      <c r="G98">
        <v>43</v>
      </c>
      <c r="I98">
        <f t="shared" si="9"/>
        <v>4214</v>
      </c>
    </row>
    <row r="99" spans="6:9" x14ac:dyDescent="0.25">
      <c r="F99">
        <v>100</v>
      </c>
      <c r="G99">
        <v>133</v>
      </c>
      <c r="I99">
        <f t="shared" si="9"/>
        <v>13300</v>
      </c>
    </row>
    <row r="100" spans="6:9" x14ac:dyDescent="0.25">
      <c r="F100">
        <v>126</v>
      </c>
      <c r="G100">
        <v>50</v>
      </c>
      <c r="I100">
        <f t="shared" si="9"/>
        <v>6300</v>
      </c>
    </row>
    <row r="102" spans="6:9" x14ac:dyDescent="0.25">
      <c r="I102" s="2">
        <f>SUM(I91:I101)</f>
        <v>90350</v>
      </c>
    </row>
    <row r="104" spans="6:9" x14ac:dyDescent="0.25">
      <c r="F104" t="s">
        <v>4</v>
      </c>
      <c r="G104" t="s">
        <v>3</v>
      </c>
    </row>
    <row r="105" spans="6:9" x14ac:dyDescent="0.25">
      <c r="F105">
        <v>27</v>
      </c>
      <c r="G105">
        <v>11</v>
      </c>
      <c r="I105">
        <f>F105*G105</f>
        <v>297</v>
      </c>
    </row>
    <row r="106" spans="6:9" x14ac:dyDescent="0.25">
      <c r="F106">
        <v>90</v>
      </c>
      <c r="G106">
        <v>170</v>
      </c>
      <c r="I106">
        <f t="shared" ref="I106:I114" si="10">F106*G106</f>
        <v>15300</v>
      </c>
    </row>
    <row r="107" spans="6:9" x14ac:dyDescent="0.25">
      <c r="F107">
        <v>62</v>
      </c>
      <c r="G107">
        <v>132</v>
      </c>
      <c r="I107">
        <f t="shared" si="10"/>
        <v>8184</v>
      </c>
    </row>
    <row r="108" spans="6:9" x14ac:dyDescent="0.25">
      <c r="F108">
        <v>45</v>
      </c>
      <c r="G108">
        <v>31</v>
      </c>
      <c r="I108">
        <f t="shared" si="10"/>
        <v>1395</v>
      </c>
    </row>
    <row r="109" spans="6:9" x14ac:dyDescent="0.25">
      <c r="F109">
        <v>152</v>
      </c>
      <c r="G109">
        <v>172</v>
      </c>
      <c r="I109">
        <f t="shared" si="10"/>
        <v>26144</v>
      </c>
    </row>
    <row r="110" spans="6:9" x14ac:dyDescent="0.25">
      <c r="F110">
        <v>158</v>
      </c>
      <c r="G110">
        <v>108</v>
      </c>
      <c r="I110">
        <f t="shared" si="10"/>
        <v>17064</v>
      </c>
    </row>
    <row r="111" spans="6:9" x14ac:dyDescent="0.25">
      <c r="F111">
        <v>84</v>
      </c>
      <c r="G111">
        <v>97</v>
      </c>
      <c r="I111">
        <f t="shared" si="10"/>
        <v>8148</v>
      </c>
    </row>
    <row r="112" spans="6:9" x14ac:dyDescent="0.25">
      <c r="F112">
        <v>98</v>
      </c>
      <c r="G112">
        <v>86</v>
      </c>
      <c r="I112">
        <f t="shared" si="10"/>
        <v>8428</v>
      </c>
    </row>
    <row r="113" spans="6:9" x14ac:dyDescent="0.25">
      <c r="F113">
        <v>100</v>
      </c>
      <c r="G113">
        <v>49</v>
      </c>
      <c r="I113">
        <f t="shared" si="10"/>
        <v>4900</v>
      </c>
    </row>
    <row r="114" spans="6:9" x14ac:dyDescent="0.25">
      <c r="F114">
        <v>126</v>
      </c>
      <c r="G114">
        <v>114</v>
      </c>
      <c r="I114">
        <f t="shared" si="10"/>
        <v>14364</v>
      </c>
    </row>
    <row r="116" spans="6:9" x14ac:dyDescent="0.25">
      <c r="I116" s="2">
        <f>SUM(I105:I115)</f>
        <v>104224</v>
      </c>
    </row>
    <row r="119" spans="6:9" x14ac:dyDescent="0.25">
      <c r="F119" t="s">
        <v>4</v>
      </c>
      <c r="G119" t="s">
        <v>4</v>
      </c>
    </row>
    <row r="120" spans="6:9" x14ac:dyDescent="0.25">
      <c r="F120">
        <v>27</v>
      </c>
      <c r="G120">
        <v>27</v>
      </c>
      <c r="I120">
        <f>F120*G120</f>
        <v>729</v>
      </c>
    </row>
    <row r="121" spans="6:9" x14ac:dyDescent="0.25">
      <c r="F121">
        <v>90</v>
      </c>
      <c r="G121">
        <v>90</v>
      </c>
      <c r="I121">
        <f t="shared" ref="I121:I129" si="11">F121*G121</f>
        <v>8100</v>
      </c>
    </row>
    <row r="122" spans="6:9" x14ac:dyDescent="0.25">
      <c r="F122">
        <v>62</v>
      </c>
      <c r="G122">
        <v>62</v>
      </c>
      <c r="I122">
        <f t="shared" si="11"/>
        <v>3844</v>
      </c>
    </row>
    <row r="123" spans="6:9" x14ac:dyDescent="0.25">
      <c r="F123">
        <v>45</v>
      </c>
      <c r="G123">
        <v>45</v>
      </c>
      <c r="I123">
        <f t="shared" si="11"/>
        <v>2025</v>
      </c>
    </row>
    <row r="124" spans="6:9" x14ac:dyDescent="0.25">
      <c r="F124">
        <v>152</v>
      </c>
      <c r="G124">
        <v>152</v>
      </c>
      <c r="I124">
        <f t="shared" si="11"/>
        <v>23104</v>
      </c>
    </row>
    <row r="125" spans="6:9" x14ac:dyDescent="0.25">
      <c r="F125">
        <v>158</v>
      </c>
      <c r="G125">
        <v>158</v>
      </c>
      <c r="I125">
        <f t="shared" si="11"/>
        <v>24964</v>
      </c>
    </row>
    <row r="126" spans="6:9" x14ac:dyDescent="0.25">
      <c r="F126">
        <v>84</v>
      </c>
      <c r="G126">
        <v>84</v>
      </c>
      <c r="I126">
        <f t="shared" si="11"/>
        <v>7056</v>
      </c>
    </row>
    <row r="127" spans="6:9" x14ac:dyDescent="0.25">
      <c r="F127">
        <v>98</v>
      </c>
      <c r="G127">
        <v>98</v>
      </c>
      <c r="I127">
        <f t="shared" si="11"/>
        <v>9604</v>
      </c>
    </row>
    <row r="128" spans="6:9" x14ac:dyDescent="0.25">
      <c r="F128">
        <v>100</v>
      </c>
      <c r="G128">
        <v>100</v>
      </c>
      <c r="I128">
        <f t="shared" si="11"/>
        <v>10000</v>
      </c>
    </row>
    <row r="129" spans="6:9" x14ac:dyDescent="0.25">
      <c r="F129">
        <v>126</v>
      </c>
      <c r="G129">
        <v>126</v>
      </c>
      <c r="I129">
        <f t="shared" si="11"/>
        <v>15876</v>
      </c>
    </row>
    <row r="131" spans="6:9" x14ac:dyDescent="0.25">
      <c r="I131" s="2">
        <f>SUM(I120:I130)</f>
        <v>105302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07"/>
  <sheetViews>
    <sheetView topLeftCell="AB1" workbookViewId="0">
      <selection activeCell="AB3" sqref="AB3:AE6"/>
    </sheetView>
  </sheetViews>
  <sheetFormatPr defaultRowHeight="15" x14ac:dyDescent="0.25"/>
  <cols>
    <col min="12" max="12" width="9.7109375" bestFit="1" customWidth="1"/>
    <col min="19" max="19" width="12.7109375" customWidth="1"/>
    <col min="20" max="20" width="12" bestFit="1" customWidth="1"/>
    <col min="27" max="27" width="10" bestFit="1" customWidth="1"/>
    <col min="28" max="28" width="12.5703125" bestFit="1" customWidth="1"/>
    <col min="29" max="29" width="11.28515625" bestFit="1" customWidth="1"/>
    <col min="30" max="30" width="10.5703125" bestFit="1" customWidth="1"/>
    <col min="31" max="31" width="12.5703125" bestFit="1" customWidth="1"/>
    <col min="35" max="35" width="10" bestFit="1" customWidth="1"/>
    <col min="36" max="36" width="8.7109375" bestFit="1" customWidth="1"/>
    <col min="37" max="37" width="8" bestFit="1" customWidth="1"/>
    <col min="38" max="38" width="10" bestFit="1" customWidth="1"/>
    <col min="40" max="40" width="9.7109375" bestFit="1" customWidth="1"/>
  </cols>
  <sheetData>
    <row r="1" spans="1:45" x14ac:dyDescent="0.25">
      <c r="A1" s="30" t="s">
        <v>25</v>
      </c>
      <c r="B1" s="31" t="s">
        <v>26</v>
      </c>
      <c r="C1" s="31" t="s">
        <v>27</v>
      </c>
      <c r="D1" s="31" t="s">
        <v>28</v>
      </c>
      <c r="E1" s="31" t="s">
        <v>29</v>
      </c>
      <c r="H1" s="30" t="s">
        <v>25</v>
      </c>
      <c r="I1" s="31" t="s">
        <v>26</v>
      </c>
      <c r="O1" s="31" t="s">
        <v>26</v>
      </c>
      <c r="P1" s="31" t="s">
        <v>26</v>
      </c>
      <c r="AB1" t="s">
        <v>32</v>
      </c>
      <c r="AH1" t="s">
        <v>36</v>
      </c>
      <c r="AR1" t="s">
        <v>37</v>
      </c>
    </row>
    <row r="2" spans="1:45" x14ac:dyDescent="0.25">
      <c r="A2">
        <v>40</v>
      </c>
      <c r="B2" s="32">
        <v>1</v>
      </c>
      <c r="C2" s="33">
        <v>39</v>
      </c>
      <c r="D2" s="33">
        <v>40</v>
      </c>
      <c r="E2" s="32">
        <v>0</v>
      </c>
      <c r="H2">
        <v>40</v>
      </c>
      <c r="I2" s="32">
        <v>1</v>
      </c>
      <c r="J2">
        <f>H2*I2</f>
        <v>40</v>
      </c>
      <c r="L2" s="31" t="s">
        <v>30</v>
      </c>
      <c r="O2" s="32">
        <v>1</v>
      </c>
      <c r="P2" s="32">
        <v>1</v>
      </c>
      <c r="Q2">
        <f>O2*P2</f>
        <v>1</v>
      </c>
      <c r="S2" s="9" t="s">
        <v>15</v>
      </c>
      <c r="T2" s="31" t="s">
        <v>26</v>
      </c>
      <c r="U2" s="31" t="s">
        <v>27</v>
      </c>
      <c r="V2" s="31" t="s">
        <v>28</v>
      </c>
      <c r="W2" s="31" t="s">
        <v>29</v>
      </c>
      <c r="AB2" s="50" t="s">
        <v>26</v>
      </c>
      <c r="AC2" s="31" t="s">
        <v>27</v>
      </c>
      <c r="AD2" s="31" t="s">
        <v>28</v>
      </c>
      <c r="AE2" s="31" t="s">
        <v>29</v>
      </c>
      <c r="AI2" s="52">
        <v>185118830</v>
      </c>
      <c r="AJ2" s="52">
        <v>-6219772</v>
      </c>
      <c r="AK2" s="52">
        <v>2354371</v>
      </c>
      <c r="AL2" s="52">
        <v>42158751</v>
      </c>
    </row>
    <row r="3" spans="1:45" x14ac:dyDescent="0.25">
      <c r="A3">
        <v>50</v>
      </c>
      <c r="B3" s="32">
        <v>1</v>
      </c>
      <c r="C3" s="33">
        <v>39</v>
      </c>
      <c r="D3" s="33">
        <v>40</v>
      </c>
      <c r="E3" s="32">
        <v>0</v>
      </c>
      <c r="H3">
        <v>50</v>
      </c>
      <c r="I3" s="32">
        <v>1</v>
      </c>
      <c r="J3">
        <f t="shared" ref="J3:J11" si="0">H3*I3</f>
        <v>50</v>
      </c>
      <c r="L3" s="13">
        <f>J12</f>
        <v>410</v>
      </c>
      <c r="O3" s="32">
        <v>1</v>
      </c>
      <c r="P3" s="32">
        <v>1</v>
      </c>
      <c r="Q3">
        <f t="shared" ref="Q3:Q63" si="1">O3*P3</f>
        <v>1</v>
      </c>
      <c r="S3" s="31" t="s">
        <v>26</v>
      </c>
      <c r="T3" s="13">
        <f>Q12</f>
        <v>6</v>
      </c>
      <c r="U3" s="13">
        <f>Q25</f>
        <v>270</v>
      </c>
      <c r="V3" s="13">
        <f>Q38</f>
        <v>385</v>
      </c>
      <c r="W3" s="13">
        <f>Q51</f>
        <v>2</v>
      </c>
      <c r="AA3" s="50" t="s">
        <v>26</v>
      </c>
      <c r="AB3" s="4">
        <v>6</v>
      </c>
      <c r="AC3" s="4">
        <v>270</v>
      </c>
      <c r="AD3" s="4">
        <v>385</v>
      </c>
      <c r="AE3" s="4">
        <v>2</v>
      </c>
      <c r="AI3" s="52">
        <v>-6219772</v>
      </c>
      <c r="AJ3" s="52">
        <v>616164</v>
      </c>
      <c r="AK3" s="52">
        <v>-304634</v>
      </c>
      <c r="AL3" s="52">
        <v>-5880779</v>
      </c>
    </row>
    <row r="4" spans="1:45" x14ac:dyDescent="0.25">
      <c r="A4">
        <v>50</v>
      </c>
      <c r="B4" s="32">
        <v>0</v>
      </c>
      <c r="C4" s="33">
        <v>25</v>
      </c>
      <c r="D4" s="33">
        <v>49</v>
      </c>
      <c r="E4" s="32">
        <v>1</v>
      </c>
      <c r="H4">
        <v>50</v>
      </c>
      <c r="I4" s="32">
        <v>0</v>
      </c>
      <c r="J4">
        <f t="shared" si="0"/>
        <v>0</v>
      </c>
      <c r="L4" s="13">
        <f>J25</f>
        <v>35275</v>
      </c>
      <c r="O4" s="32">
        <v>0</v>
      </c>
      <c r="P4" s="32">
        <v>0</v>
      </c>
      <c r="Q4">
        <f t="shared" si="1"/>
        <v>0</v>
      </c>
      <c r="S4" s="31" t="s">
        <v>27</v>
      </c>
      <c r="T4" s="13">
        <f>Q64</f>
        <v>270</v>
      </c>
      <c r="U4" s="13">
        <f>Q77</f>
        <v>22742</v>
      </c>
      <c r="V4" s="13">
        <f>Q90</f>
        <v>35645</v>
      </c>
      <c r="W4" s="13">
        <f>Q103</f>
        <v>179</v>
      </c>
      <c r="AA4" s="31" t="s">
        <v>27</v>
      </c>
      <c r="AB4" s="4">
        <v>270</v>
      </c>
      <c r="AC4">
        <v>22742</v>
      </c>
      <c r="AD4">
        <v>35645</v>
      </c>
      <c r="AE4">
        <v>179</v>
      </c>
      <c r="AI4" s="52">
        <v>2354371</v>
      </c>
      <c r="AJ4" s="52">
        <v>-304634</v>
      </c>
      <c r="AK4" s="52">
        <v>164314</v>
      </c>
      <c r="AL4" s="52">
        <v>2432032</v>
      </c>
    </row>
    <row r="5" spans="1:45" x14ac:dyDescent="0.25">
      <c r="A5">
        <v>60</v>
      </c>
      <c r="B5" s="32">
        <v>1</v>
      </c>
      <c r="C5" s="33">
        <v>40</v>
      </c>
      <c r="D5" s="33">
        <v>45</v>
      </c>
      <c r="E5" s="32">
        <v>1</v>
      </c>
      <c r="H5">
        <v>60</v>
      </c>
      <c r="I5" s="32">
        <v>1</v>
      </c>
      <c r="J5">
        <f t="shared" si="0"/>
        <v>60</v>
      </c>
      <c r="L5" s="13">
        <f>J38</f>
        <v>57650</v>
      </c>
      <c r="O5" s="32">
        <v>1</v>
      </c>
      <c r="P5" s="32">
        <v>1</v>
      </c>
      <c r="Q5">
        <f t="shared" si="1"/>
        <v>1</v>
      </c>
      <c r="S5" s="31" t="s">
        <v>28</v>
      </c>
      <c r="T5" s="13">
        <f>Q116</f>
        <v>385</v>
      </c>
      <c r="U5" s="13">
        <f>Q129</f>
        <v>35645</v>
      </c>
      <c r="V5" s="13">
        <f>Q142</f>
        <v>59526</v>
      </c>
      <c r="W5" s="13">
        <f>Q155</f>
        <v>244</v>
      </c>
      <c r="AA5" s="31" t="s">
        <v>28</v>
      </c>
      <c r="AB5" s="4">
        <v>385</v>
      </c>
      <c r="AC5">
        <v>35645</v>
      </c>
      <c r="AD5">
        <v>59526</v>
      </c>
      <c r="AE5">
        <v>244</v>
      </c>
      <c r="AI5" s="52">
        <v>42158751</v>
      </c>
      <c r="AJ5" s="52">
        <v>-5880779</v>
      </c>
      <c r="AK5" s="52">
        <v>2432032</v>
      </c>
      <c r="AL5" s="52">
        <v>199262752</v>
      </c>
    </row>
    <row r="6" spans="1:45" x14ac:dyDescent="0.25">
      <c r="A6">
        <v>70</v>
      </c>
      <c r="B6" s="32">
        <v>1</v>
      </c>
      <c r="C6" s="33">
        <v>50</v>
      </c>
      <c r="D6" s="33">
        <v>60</v>
      </c>
      <c r="E6" s="32">
        <v>1</v>
      </c>
      <c r="H6">
        <v>70</v>
      </c>
      <c r="I6" s="32">
        <v>1</v>
      </c>
      <c r="J6">
        <f t="shared" si="0"/>
        <v>70</v>
      </c>
      <c r="L6" s="13">
        <f>J51</f>
        <v>270</v>
      </c>
      <c r="O6" s="32">
        <v>1</v>
      </c>
      <c r="P6" s="32">
        <v>1</v>
      </c>
      <c r="Q6">
        <f t="shared" si="1"/>
        <v>1</v>
      </c>
      <c r="S6" s="31" t="s">
        <v>29</v>
      </c>
      <c r="T6" s="13">
        <f>Q168</f>
        <v>2</v>
      </c>
      <c r="U6" s="13">
        <f>Q181</f>
        <v>179</v>
      </c>
      <c r="V6" s="13">
        <f>Q194</f>
        <v>244</v>
      </c>
      <c r="W6" s="13">
        <f>Q207</f>
        <v>4</v>
      </c>
      <c r="AA6" s="31" t="s">
        <v>29</v>
      </c>
      <c r="AB6" s="4">
        <v>2</v>
      </c>
      <c r="AC6">
        <v>179</v>
      </c>
      <c r="AD6">
        <v>244</v>
      </c>
      <c r="AE6">
        <v>4</v>
      </c>
    </row>
    <row r="7" spans="1:45" x14ac:dyDescent="0.25">
      <c r="A7">
        <v>85</v>
      </c>
      <c r="B7" s="32">
        <v>0</v>
      </c>
      <c r="C7" s="33">
        <v>45</v>
      </c>
      <c r="D7" s="33">
        <v>100</v>
      </c>
      <c r="E7" s="32">
        <v>0</v>
      </c>
      <c r="H7">
        <v>85</v>
      </c>
      <c r="I7" s="32">
        <v>0</v>
      </c>
      <c r="J7">
        <f t="shared" si="0"/>
        <v>0</v>
      </c>
      <c r="O7" s="32">
        <v>0</v>
      </c>
      <c r="P7" s="32">
        <v>0</v>
      </c>
      <c r="Q7">
        <f t="shared" si="1"/>
        <v>0</v>
      </c>
    </row>
    <row r="8" spans="1:45" x14ac:dyDescent="0.25">
      <c r="A8">
        <v>90</v>
      </c>
      <c r="B8" s="32">
        <v>1</v>
      </c>
      <c r="C8" s="33">
        <v>39</v>
      </c>
      <c r="D8" s="33">
        <v>90</v>
      </c>
      <c r="E8" s="32">
        <v>0</v>
      </c>
      <c r="H8">
        <v>90</v>
      </c>
      <c r="I8" s="32">
        <v>1</v>
      </c>
      <c r="J8">
        <f t="shared" si="0"/>
        <v>90</v>
      </c>
      <c r="O8" s="32">
        <v>1</v>
      </c>
      <c r="P8" s="32">
        <v>1</v>
      </c>
      <c r="Q8">
        <f t="shared" si="1"/>
        <v>1</v>
      </c>
    </row>
    <row r="9" spans="1:45" x14ac:dyDescent="0.25">
      <c r="A9">
        <v>90</v>
      </c>
      <c r="B9" s="32">
        <v>0</v>
      </c>
      <c r="C9" s="33">
        <v>58</v>
      </c>
      <c r="D9" s="33">
        <v>100</v>
      </c>
      <c r="E9" s="32">
        <v>0</v>
      </c>
      <c r="H9">
        <v>90</v>
      </c>
      <c r="I9" s="32">
        <v>0</v>
      </c>
      <c r="J9">
        <f t="shared" si="0"/>
        <v>0</v>
      </c>
      <c r="O9" s="32">
        <v>0</v>
      </c>
      <c r="P9" s="32">
        <v>0</v>
      </c>
      <c r="Q9">
        <f t="shared" si="1"/>
        <v>0</v>
      </c>
      <c r="AI9" s="52">
        <f>T14</f>
        <v>422124877</v>
      </c>
      <c r="AN9" t="str">
        <f>L2</f>
        <v>X'Y Matrix</v>
      </c>
    </row>
    <row r="10" spans="1:45" x14ac:dyDescent="0.25">
      <c r="A10">
        <v>90</v>
      </c>
      <c r="B10" s="32">
        <v>0</v>
      </c>
      <c r="C10" s="33">
        <v>64</v>
      </c>
      <c r="D10" s="33">
        <v>90</v>
      </c>
      <c r="E10" s="32">
        <v>1</v>
      </c>
      <c r="H10">
        <v>90</v>
      </c>
      <c r="I10" s="32">
        <v>0</v>
      </c>
      <c r="J10">
        <f t="shared" si="0"/>
        <v>0</v>
      </c>
      <c r="O10" s="32">
        <v>0</v>
      </c>
      <c r="P10" s="32">
        <v>0</v>
      </c>
      <c r="Q10">
        <f t="shared" si="1"/>
        <v>0</v>
      </c>
      <c r="T10" t="s">
        <v>0</v>
      </c>
      <c r="AI10">
        <f t="shared" ref="AI10:AJ13" si="2">AI2/$AI$9</f>
        <v>0.43854044167124506</v>
      </c>
      <c r="AJ10">
        <f t="shared" si="2"/>
        <v>-1.4734436037514084E-2</v>
      </c>
      <c r="AK10">
        <f t="shared" ref="AK10:AL10" si="3">AK2/$AI$9</f>
        <v>5.5774277430230678E-3</v>
      </c>
      <c r="AL10">
        <f t="shared" si="3"/>
        <v>9.9872699518725599E-2</v>
      </c>
      <c r="AN10">
        <f t="shared" ref="AN10:AN13" si="4">L3</f>
        <v>410</v>
      </c>
      <c r="AP10">
        <f>AI10*AN10</f>
        <v>179.80158108521047</v>
      </c>
    </row>
    <row r="11" spans="1:45" x14ac:dyDescent="0.25">
      <c r="A11">
        <v>100</v>
      </c>
      <c r="B11" s="32">
        <v>1</v>
      </c>
      <c r="C11" s="33">
        <v>63</v>
      </c>
      <c r="D11" s="33">
        <v>110</v>
      </c>
      <c r="E11" s="32">
        <v>0</v>
      </c>
      <c r="H11">
        <v>100</v>
      </c>
      <c r="I11" s="32">
        <v>1</v>
      </c>
      <c r="J11">
        <f t="shared" si="0"/>
        <v>100</v>
      </c>
      <c r="O11" s="32">
        <v>1</v>
      </c>
      <c r="P11" s="32">
        <v>1</v>
      </c>
      <c r="Q11">
        <f t="shared" si="1"/>
        <v>1</v>
      </c>
      <c r="AI11">
        <f t="shared" si="2"/>
        <v>-1.4734436037514084E-2</v>
      </c>
      <c r="AJ11">
        <f t="shared" si="2"/>
        <v>1.4596723234579704E-3</v>
      </c>
      <c r="AK11">
        <f t="shared" ref="AK11:AL11" si="5">AK3/$AI$9</f>
        <v>-7.2166796272468919E-4</v>
      </c>
      <c r="AL11">
        <f t="shared" si="5"/>
        <v>-1.3931372729781098E-2</v>
      </c>
      <c r="AN11">
        <f t="shared" si="4"/>
        <v>35275</v>
      </c>
      <c r="AP11">
        <f>AJ10*AN11</f>
        <v>-519.7572312233093</v>
      </c>
    </row>
    <row r="12" spans="1:45" x14ac:dyDescent="0.25">
      <c r="B12" s="35"/>
      <c r="C12" s="34"/>
      <c r="D12" s="34"/>
      <c r="E12" s="35"/>
      <c r="I12" s="35"/>
      <c r="J12">
        <f>SUM(J2:J11)</f>
        <v>410</v>
      </c>
      <c r="Q12">
        <f>SUM(Q2:Q11)</f>
        <v>6</v>
      </c>
      <c r="AI12">
        <f t="shared" si="2"/>
        <v>5.5774277430230678E-3</v>
      </c>
      <c r="AJ12">
        <f t="shared" si="2"/>
        <v>-7.2166796272468919E-4</v>
      </c>
      <c r="AK12">
        <f t="shared" ref="AK12:AL12" si="6">AK4/$AI$9</f>
        <v>3.8925448120414853E-4</v>
      </c>
      <c r="AL12">
        <f t="shared" si="6"/>
        <v>5.7614041069652478E-3</v>
      </c>
      <c r="AN12">
        <f t="shared" si="4"/>
        <v>57650</v>
      </c>
      <c r="AP12">
        <f>AK10*AN12</f>
        <v>321.53870938527984</v>
      </c>
    </row>
    <row r="13" spans="1:45" x14ac:dyDescent="0.25">
      <c r="Q13" t="s">
        <v>0</v>
      </c>
      <c r="AI13">
        <f t="shared" si="2"/>
        <v>9.9872699518725599E-2</v>
      </c>
      <c r="AJ13">
        <f t="shared" si="2"/>
        <v>-1.3931372729781098E-2</v>
      </c>
      <c r="AK13">
        <f t="shared" ref="AK13:AL13" si="7">AK5/$AI$9</f>
        <v>5.7614041069652478E-3</v>
      </c>
      <c r="AL13">
        <f t="shared" si="7"/>
        <v>0.47204692937346121</v>
      </c>
      <c r="AN13">
        <f t="shared" si="4"/>
        <v>270</v>
      </c>
      <c r="AP13">
        <f>AL10*AN13</f>
        <v>26.965628870055912</v>
      </c>
    </row>
    <row r="14" spans="1:45" x14ac:dyDescent="0.25">
      <c r="B14">
        <v>8.5486881172369529</v>
      </c>
      <c r="C14">
        <v>8.3193746479911734E-2</v>
      </c>
      <c r="D14">
        <v>0.8260079398258271</v>
      </c>
      <c r="E14">
        <v>9.1162514570303301</v>
      </c>
      <c r="H14" s="30" t="s">
        <v>25</v>
      </c>
      <c r="I14" s="31" t="s">
        <v>27</v>
      </c>
      <c r="O14" s="31" t="s">
        <v>26</v>
      </c>
      <c r="P14" s="31" t="s">
        <v>27</v>
      </c>
      <c r="Q14" t="s">
        <v>0</v>
      </c>
      <c r="S14" t="s">
        <v>31</v>
      </c>
      <c r="T14" s="52">
        <f>Determinant!V15</f>
        <v>422124877</v>
      </c>
      <c r="AP14" s="56">
        <f>SUM(AP10:AP13)</f>
        <v>8.5486881172369529</v>
      </c>
      <c r="AR14">
        <v>8.0398758954352658</v>
      </c>
      <c r="AS14" t="s">
        <v>0</v>
      </c>
    </row>
    <row r="15" spans="1:45" x14ac:dyDescent="0.25">
      <c r="H15">
        <v>40</v>
      </c>
      <c r="I15" s="33">
        <v>39</v>
      </c>
      <c r="J15">
        <f>H15*I15</f>
        <v>1560</v>
      </c>
      <c r="O15" s="32">
        <v>1</v>
      </c>
      <c r="P15" s="33">
        <v>39</v>
      </c>
      <c r="Q15">
        <f t="shared" si="1"/>
        <v>39</v>
      </c>
      <c r="S15" t="s">
        <v>34</v>
      </c>
      <c r="T15">
        <f>MDETERM(T3:W6)</f>
        <v>422124876.9999997</v>
      </c>
    </row>
    <row r="16" spans="1:45" x14ac:dyDescent="0.25">
      <c r="G16" t="s">
        <v>0</v>
      </c>
      <c r="H16">
        <v>50</v>
      </c>
      <c r="I16" s="33">
        <v>39</v>
      </c>
      <c r="J16">
        <f t="shared" ref="J16:J24" si="8">H16*I16</f>
        <v>1950</v>
      </c>
      <c r="O16" s="32">
        <v>1</v>
      </c>
      <c r="P16" s="33">
        <v>39</v>
      </c>
      <c r="Q16">
        <f t="shared" si="1"/>
        <v>39</v>
      </c>
      <c r="S16" t="s">
        <v>35</v>
      </c>
      <c r="AP16">
        <f>AI11*AN10</f>
        <v>-6.0411187753807747</v>
      </c>
    </row>
    <row r="17" spans="1:45" x14ac:dyDescent="0.25">
      <c r="G17" t="s">
        <v>0</v>
      </c>
      <c r="H17">
        <v>50</v>
      </c>
      <c r="I17" s="33">
        <v>25</v>
      </c>
      <c r="J17">
        <f t="shared" si="8"/>
        <v>1250</v>
      </c>
      <c r="O17" s="32">
        <v>0</v>
      </c>
      <c r="P17" s="33">
        <v>25</v>
      </c>
      <c r="Q17">
        <f t="shared" si="1"/>
        <v>0</v>
      </c>
      <c r="AP17">
        <f>AJ11*AN11</f>
        <v>51.489941209979911</v>
      </c>
    </row>
    <row r="18" spans="1:45" x14ac:dyDescent="0.25">
      <c r="G18" t="s">
        <v>0</v>
      </c>
      <c r="H18">
        <v>60</v>
      </c>
      <c r="I18" s="33">
        <v>40</v>
      </c>
      <c r="J18">
        <f t="shared" si="8"/>
        <v>2400</v>
      </c>
      <c r="O18" s="32">
        <v>1</v>
      </c>
      <c r="P18" s="33">
        <v>40</v>
      </c>
      <c r="Q18">
        <f t="shared" si="1"/>
        <v>40</v>
      </c>
      <c r="AP18">
        <f>AK11*AN12</f>
        <v>-41.604158051078329</v>
      </c>
    </row>
    <row r="19" spans="1:45" x14ac:dyDescent="0.25">
      <c r="G19" t="s">
        <v>0</v>
      </c>
      <c r="H19">
        <v>70</v>
      </c>
      <c r="I19" s="33">
        <v>50</v>
      </c>
      <c r="J19">
        <f t="shared" si="8"/>
        <v>3500</v>
      </c>
      <c r="O19" s="32">
        <v>1</v>
      </c>
      <c r="P19" s="33">
        <v>50</v>
      </c>
      <c r="Q19">
        <f t="shared" si="1"/>
        <v>50</v>
      </c>
      <c r="AP19">
        <f>AL11*AN13</f>
        <v>-3.7614706370408961</v>
      </c>
    </row>
    <row r="20" spans="1:45" x14ac:dyDescent="0.25">
      <c r="G20" t="s">
        <v>0</v>
      </c>
      <c r="H20">
        <v>85</v>
      </c>
      <c r="I20" s="33">
        <v>45</v>
      </c>
      <c r="J20">
        <f t="shared" si="8"/>
        <v>3825</v>
      </c>
      <c r="O20" s="32">
        <v>0</v>
      </c>
      <c r="P20" s="33">
        <v>45</v>
      </c>
      <c r="Q20">
        <f t="shared" si="1"/>
        <v>0</v>
      </c>
      <c r="AP20" s="56">
        <f>SUM(AP16:AP19)</f>
        <v>8.3193746479911734E-2</v>
      </c>
      <c r="AR20">
        <v>6.8115307309750794E-2</v>
      </c>
      <c r="AS20" t="s">
        <v>0</v>
      </c>
    </row>
    <row r="21" spans="1:45" x14ac:dyDescent="0.25">
      <c r="G21" t="s">
        <v>0</v>
      </c>
      <c r="H21">
        <v>90</v>
      </c>
      <c r="I21" s="33">
        <v>39</v>
      </c>
      <c r="J21">
        <f t="shared" si="8"/>
        <v>3510</v>
      </c>
      <c r="O21" s="32">
        <v>1</v>
      </c>
      <c r="P21" s="33">
        <v>39</v>
      </c>
      <c r="Q21">
        <f t="shared" si="1"/>
        <v>39</v>
      </c>
    </row>
    <row r="22" spans="1:45" x14ac:dyDescent="0.25">
      <c r="G22" t="s">
        <v>0</v>
      </c>
      <c r="H22">
        <v>90</v>
      </c>
      <c r="I22" s="33">
        <v>58</v>
      </c>
      <c r="J22">
        <f t="shared" si="8"/>
        <v>5220</v>
      </c>
      <c r="O22" s="32">
        <v>0</v>
      </c>
      <c r="P22" s="33">
        <v>58</v>
      </c>
      <c r="Q22">
        <f t="shared" si="1"/>
        <v>0</v>
      </c>
      <c r="AP22">
        <f>AI12*AN10</f>
        <v>2.2867453746394579</v>
      </c>
    </row>
    <row r="23" spans="1:45" x14ac:dyDescent="0.25">
      <c r="G23" t="s">
        <v>0</v>
      </c>
      <c r="H23">
        <v>90</v>
      </c>
      <c r="I23" s="33">
        <v>64</v>
      </c>
      <c r="J23">
        <f t="shared" si="8"/>
        <v>5760</v>
      </c>
      <c r="O23" s="32">
        <v>0</v>
      </c>
      <c r="P23" s="33">
        <v>64</v>
      </c>
      <c r="Q23">
        <f t="shared" si="1"/>
        <v>0</v>
      </c>
      <c r="AP23">
        <f>AJ12*AN11</f>
        <v>-25.45683738511341</v>
      </c>
    </row>
    <row r="24" spans="1:45" x14ac:dyDescent="0.25">
      <c r="G24" t="s">
        <v>0</v>
      </c>
      <c r="H24">
        <v>100</v>
      </c>
      <c r="I24" s="33">
        <v>63</v>
      </c>
      <c r="J24">
        <f t="shared" si="8"/>
        <v>6300</v>
      </c>
      <c r="O24" s="32">
        <v>1</v>
      </c>
      <c r="P24" s="33">
        <v>63</v>
      </c>
      <c r="Q24">
        <f t="shared" si="1"/>
        <v>63</v>
      </c>
      <c r="AP24">
        <f>AK12*AN12</f>
        <v>22.440520841419161</v>
      </c>
    </row>
    <row r="25" spans="1:45" x14ac:dyDescent="0.25">
      <c r="G25" t="s">
        <v>0</v>
      </c>
      <c r="I25" s="34"/>
      <c r="J25">
        <f>SUM(J15:J24)</f>
        <v>35275</v>
      </c>
      <c r="Q25">
        <f>SUM(Q15:Q24)</f>
        <v>270</v>
      </c>
      <c r="AP25">
        <f>AL12*AN13</f>
        <v>1.5555791088806168</v>
      </c>
    </row>
    <row r="26" spans="1:45" x14ac:dyDescent="0.25">
      <c r="A26" t="s">
        <v>0</v>
      </c>
      <c r="Q26" t="s">
        <v>0</v>
      </c>
      <c r="AP26" s="56">
        <f>SUM(AP22:AP25)</f>
        <v>0.8260079398258271</v>
      </c>
      <c r="AR26">
        <v>0.81643453940911104</v>
      </c>
      <c r="AS26" t="s">
        <v>0</v>
      </c>
    </row>
    <row r="27" spans="1:45" x14ac:dyDescent="0.25">
      <c r="A27">
        <f>(B27*$B$14)+(C27*$C$14)+(D27*$D$14)+(E27*$E$14)</f>
        <v>1.8574141260573023</v>
      </c>
      <c r="B27">
        <v>0.1</v>
      </c>
      <c r="C27">
        <v>0.1</v>
      </c>
      <c r="D27">
        <v>0.1</v>
      </c>
      <c r="E27">
        <v>0.1</v>
      </c>
      <c r="F27" t="s">
        <v>0</v>
      </c>
      <c r="G27" t="s">
        <v>0</v>
      </c>
      <c r="H27" s="30" t="s">
        <v>25</v>
      </c>
      <c r="I27" s="31" t="s">
        <v>28</v>
      </c>
      <c r="O27" s="31" t="s">
        <v>26</v>
      </c>
      <c r="P27" s="31" t="s">
        <v>28</v>
      </c>
      <c r="Q27" t="s">
        <v>0</v>
      </c>
    </row>
    <row r="28" spans="1:45" x14ac:dyDescent="0.25">
      <c r="H28">
        <v>40</v>
      </c>
      <c r="I28" s="33">
        <v>40</v>
      </c>
      <c r="J28">
        <f>H28*I28</f>
        <v>1600</v>
      </c>
      <c r="O28" s="32">
        <v>1</v>
      </c>
      <c r="P28" s="33">
        <v>40</v>
      </c>
      <c r="Q28">
        <f t="shared" si="1"/>
        <v>40</v>
      </c>
      <c r="AP28">
        <f>AI13*AN10</f>
        <v>40.947806802677498</v>
      </c>
    </row>
    <row r="29" spans="1:45" x14ac:dyDescent="0.25">
      <c r="H29">
        <v>50</v>
      </c>
      <c r="I29" s="33">
        <v>40</v>
      </c>
      <c r="J29">
        <f t="shared" ref="J29:J37" si="9">H29*I29</f>
        <v>2000</v>
      </c>
      <c r="O29" s="32">
        <v>1</v>
      </c>
      <c r="P29" s="33">
        <v>40</v>
      </c>
      <c r="Q29">
        <f t="shared" si="1"/>
        <v>40</v>
      </c>
      <c r="AP29">
        <f>AJ13*AN11</f>
        <v>-491.42917304302824</v>
      </c>
    </row>
    <row r="30" spans="1:45" x14ac:dyDescent="0.25">
      <c r="H30">
        <v>50</v>
      </c>
      <c r="I30" s="33">
        <v>49</v>
      </c>
      <c r="J30">
        <f t="shared" si="9"/>
        <v>2450</v>
      </c>
      <c r="O30" s="32">
        <v>0</v>
      </c>
      <c r="P30" s="33">
        <v>49</v>
      </c>
      <c r="Q30">
        <f t="shared" si="1"/>
        <v>0</v>
      </c>
      <c r="AP30">
        <f>AK13*AN12</f>
        <v>332.14494676654652</v>
      </c>
    </row>
    <row r="31" spans="1:45" x14ac:dyDescent="0.25">
      <c r="H31">
        <v>60</v>
      </c>
      <c r="I31" s="33">
        <v>45</v>
      </c>
      <c r="J31">
        <f t="shared" si="9"/>
        <v>2700</v>
      </c>
      <c r="O31" s="32">
        <v>1</v>
      </c>
      <c r="P31" s="33">
        <v>45</v>
      </c>
      <c r="Q31">
        <f t="shared" si="1"/>
        <v>45</v>
      </c>
      <c r="AP31">
        <f>+AL13*AN13</f>
        <v>127.45267093083453</v>
      </c>
    </row>
    <row r="32" spans="1:45" x14ac:dyDescent="0.25">
      <c r="H32">
        <v>70</v>
      </c>
      <c r="I32" s="33">
        <v>60</v>
      </c>
      <c r="J32">
        <f t="shared" si="9"/>
        <v>4200</v>
      </c>
      <c r="O32" s="32">
        <v>1</v>
      </c>
      <c r="P32" s="33">
        <v>60</v>
      </c>
      <c r="Q32">
        <f t="shared" si="1"/>
        <v>60</v>
      </c>
      <c r="AP32" s="56">
        <f>SUM(AP28:AP31)</f>
        <v>9.1162514570303301</v>
      </c>
      <c r="AR32">
        <v>8.6835142240108869</v>
      </c>
      <c r="AS32" t="s">
        <v>0</v>
      </c>
    </row>
    <row r="33" spans="8:17" x14ac:dyDescent="0.25">
      <c r="H33">
        <v>85</v>
      </c>
      <c r="I33" s="33">
        <v>100</v>
      </c>
      <c r="J33">
        <f t="shared" si="9"/>
        <v>8500</v>
      </c>
      <c r="O33" s="32">
        <v>0</v>
      </c>
      <c r="P33" s="33">
        <v>100</v>
      </c>
      <c r="Q33">
        <f t="shared" si="1"/>
        <v>0</v>
      </c>
    </row>
    <row r="34" spans="8:17" x14ac:dyDescent="0.25">
      <c r="H34">
        <v>90</v>
      </c>
      <c r="I34" s="33">
        <v>90</v>
      </c>
      <c r="J34">
        <f t="shared" si="9"/>
        <v>8100</v>
      </c>
      <c r="O34" s="32">
        <v>1</v>
      </c>
      <c r="P34" s="33">
        <v>90</v>
      </c>
      <c r="Q34">
        <f t="shared" si="1"/>
        <v>90</v>
      </c>
    </row>
    <row r="35" spans="8:17" x14ac:dyDescent="0.25">
      <c r="H35">
        <v>90</v>
      </c>
      <c r="I35" s="33">
        <v>100</v>
      </c>
      <c r="J35">
        <f t="shared" si="9"/>
        <v>9000</v>
      </c>
      <c r="O35" s="32">
        <v>0</v>
      </c>
      <c r="P35" s="33">
        <v>100</v>
      </c>
      <c r="Q35">
        <f t="shared" si="1"/>
        <v>0</v>
      </c>
    </row>
    <row r="36" spans="8:17" x14ac:dyDescent="0.25">
      <c r="H36">
        <v>90</v>
      </c>
      <c r="I36" s="33">
        <v>90</v>
      </c>
      <c r="J36">
        <f t="shared" si="9"/>
        <v>8100</v>
      </c>
      <c r="O36" s="32">
        <v>0</v>
      </c>
      <c r="P36" s="33">
        <v>90</v>
      </c>
      <c r="Q36">
        <f t="shared" si="1"/>
        <v>0</v>
      </c>
    </row>
    <row r="37" spans="8:17" x14ac:dyDescent="0.25">
      <c r="H37">
        <v>100</v>
      </c>
      <c r="I37" s="33">
        <v>110</v>
      </c>
      <c r="J37">
        <f t="shared" si="9"/>
        <v>11000</v>
      </c>
      <c r="O37" s="32">
        <v>1</v>
      </c>
      <c r="P37" s="33">
        <v>110</v>
      </c>
      <c r="Q37">
        <f t="shared" si="1"/>
        <v>110</v>
      </c>
    </row>
    <row r="38" spans="8:17" x14ac:dyDescent="0.25">
      <c r="I38" s="34"/>
      <c r="J38">
        <f>SUM(J28:J37)</f>
        <v>57650</v>
      </c>
      <c r="Q38">
        <f>SUM(Q28:Q37)</f>
        <v>385</v>
      </c>
    </row>
    <row r="39" spans="8:17" x14ac:dyDescent="0.25">
      <c r="Q39" t="s">
        <v>0</v>
      </c>
    </row>
    <row r="40" spans="8:17" x14ac:dyDescent="0.25">
      <c r="H40" s="30" t="s">
        <v>25</v>
      </c>
      <c r="I40" s="31" t="s">
        <v>29</v>
      </c>
      <c r="O40" s="31" t="s">
        <v>26</v>
      </c>
      <c r="P40" s="31" t="s">
        <v>29</v>
      </c>
      <c r="Q40" t="s">
        <v>0</v>
      </c>
    </row>
    <row r="41" spans="8:17" x14ac:dyDescent="0.25">
      <c r="H41">
        <v>40</v>
      </c>
      <c r="I41" s="32">
        <v>0</v>
      </c>
      <c r="J41">
        <f>H41*I41</f>
        <v>0</v>
      </c>
      <c r="O41" s="32">
        <v>1</v>
      </c>
      <c r="P41" s="32">
        <v>0</v>
      </c>
      <c r="Q41">
        <f t="shared" si="1"/>
        <v>0</v>
      </c>
    </row>
    <row r="42" spans="8:17" x14ac:dyDescent="0.25">
      <c r="H42">
        <v>50</v>
      </c>
      <c r="I42" s="32">
        <v>0</v>
      </c>
      <c r="J42">
        <f t="shared" ref="J42:J50" si="10">H42*I42</f>
        <v>0</v>
      </c>
      <c r="O42" s="32">
        <v>1</v>
      </c>
      <c r="P42" s="32">
        <v>0</v>
      </c>
      <c r="Q42">
        <f t="shared" si="1"/>
        <v>0</v>
      </c>
    </row>
    <row r="43" spans="8:17" x14ac:dyDescent="0.25">
      <c r="H43">
        <v>50</v>
      </c>
      <c r="I43" s="32">
        <v>1</v>
      </c>
      <c r="J43">
        <f t="shared" si="10"/>
        <v>50</v>
      </c>
      <c r="O43" s="32">
        <v>0</v>
      </c>
      <c r="P43" s="32">
        <v>1</v>
      </c>
      <c r="Q43">
        <f t="shared" si="1"/>
        <v>0</v>
      </c>
    </row>
    <row r="44" spans="8:17" x14ac:dyDescent="0.25">
      <c r="H44">
        <v>60</v>
      </c>
      <c r="I44" s="32">
        <v>1</v>
      </c>
      <c r="J44">
        <f t="shared" si="10"/>
        <v>60</v>
      </c>
      <c r="O44" s="32">
        <v>1</v>
      </c>
      <c r="P44" s="32">
        <v>1</v>
      </c>
      <c r="Q44">
        <f t="shared" si="1"/>
        <v>1</v>
      </c>
    </row>
    <row r="45" spans="8:17" x14ac:dyDescent="0.25">
      <c r="H45">
        <v>70</v>
      </c>
      <c r="I45" s="32">
        <v>1</v>
      </c>
      <c r="J45">
        <f t="shared" si="10"/>
        <v>70</v>
      </c>
      <c r="O45" s="32">
        <v>1</v>
      </c>
      <c r="P45" s="32">
        <v>1</v>
      </c>
      <c r="Q45">
        <f t="shared" si="1"/>
        <v>1</v>
      </c>
    </row>
    <row r="46" spans="8:17" x14ac:dyDescent="0.25">
      <c r="H46">
        <v>85</v>
      </c>
      <c r="I46" s="32">
        <v>0</v>
      </c>
      <c r="J46">
        <f t="shared" si="10"/>
        <v>0</v>
      </c>
      <c r="O46" s="32">
        <v>0</v>
      </c>
      <c r="P46" s="32">
        <v>0</v>
      </c>
      <c r="Q46">
        <f t="shared" si="1"/>
        <v>0</v>
      </c>
    </row>
    <row r="47" spans="8:17" x14ac:dyDescent="0.25">
      <c r="H47">
        <v>90</v>
      </c>
      <c r="I47" s="32">
        <v>0</v>
      </c>
      <c r="J47">
        <f t="shared" si="10"/>
        <v>0</v>
      </c>
      <c r="O47" s="32">
        <v>1</v>
      </c>
      <c r="P47" s="32">
        <v>0</v>
      </c>
      <c r="Q47">
        <f t="shared" si="1"/>
        <v>0</v>
      </c>
    </row>
    <row r="48" spans="8:17" x14ac:dyDescent="0.25">
      <c r="H48">
        <v>90</v>
      </c>
      <c r="I48" s="32">
        <v>0</v>
      </c>
      <c r="J48">
        <f t="shared" si="10"/>
        <v>0</v>
      </c>
      <c r="O48" s="32">
        <v>0</v>
      </c>
      <c r="P48" s="32">
        <v>0</v>
      </c>
      <c r="Q48">
        <f t="shared" si="1"/>
        <v>0</v>
      </c>
    </row>
    <row r="49" spans="8:17" x14ac:dyDescent="0.25">
      <c r="H49">
        <v>90</v>
      </c>
      <c r="I49" s="32">
        <v>1</v>
      </c>
      <c r="J49">
        <f t="shared" si="10"/>
        <v>90</v>
      </c>
      <c r="O49" s="32">
        <v>0</v>
      </c>
      <c r="P49" s="32">
        <v>1</v>
      </c>
      <c r="Q49">
        <f t="shared" si="1"/>
        <v>0</v>
      </c>
    </row>
    <row r="50" spans="8:17" x14ac:dyDescent="0.25">
      <c r="H50">
        <v>100</v>
      </c>
      <c r="I50" s="32">
        <v>0</v>
      </c>
      <c r="J50">
        <f t="shared" si="10"/>
        <v>0</v>
      </c>
      <c r="O50" s="32">
        <v>1</v>
      </c>
      <c r="P50" s="32">
        <v>0</v>
      </c>
      <c r="Q50">
        <f t="shared" si="1"/>
        <v>0</v>
      </c>
    </row>
    <row r="51" spans="8:17" x14ac:dyDescent="0.25">
      <c r="J51">
        <f>SUM(J41:J50)</f>
        <v>270</v>
      </c>
      <c r="Q51">
        <f>SUM(Q41:Q50)</f>
        <v>2</v>
      </c>
    </row>
    <row r="52" spans="8:17" x14ac:dyDescent="0.25">
      <c r="Q52" t="s">
        <v>0</v>
      </c>
    </row>
    <row r="53" spans="8:17" x14ac:dyDescent="0.25">
      <c r="O53" s="31" t="s">
        <v>27</v>
      </c>
      <c r="P53" s="31" t="s">
        <v>26</v>
      </c>
      <c r="Q53" t="s">
        <v>0</v>
      </c>
    </row>
    <row r="54" spans="8:17" x14ac:dyDescent="0.25">
      <c r="O54" s="33">
        <v>39</v>
      </c>
      <c r="P54" s="32">
        <v>1</v>
      </c>
      <c r="Q54">
        <f t="shared" si="1"/>
        <v>39</v>
      </c>
    </row>
    <row r="55" spans="8:17" x14ac:dyDescent="0.25">
      <c r="O55" s="33">
        <v>39</v>
      </c>
      <c r="P55" s="32">
        <v>1</v>
      </c>
      <c r="Q55">
        <f t="shared" si="1"/>
        <v>39</v>
      </c>
    </row>
    <row r="56" spans="8:17" x14ac:dyDescent="0.25">
      <c r="O56" s="33">
        <v>25</v>
      </c>
      <c r="P56" s="32">
        <v>0</v>
      </c>
      <c r="Q56">
        <f t="shared" si="1"/>
        <v>0</v>
      </c>
    </row>
    <row r="57" spans="8:17" x14ac:dyDescent="0.25">
      <c r="O57" s="33">
        <v>40</v>
      </c>
      <c r="P57" s="32">
        <v>1</v>
      </c>
      <c r="Q57">
        <f t="shared" si="1"/>
        <v>40</v>
      </c>
    </row>
    <row r="58" spans="8:17" x14ac:dyDescent="0.25">
      <c r="O58" s="33">
        <v>50</v>
      </c>
      <c r="P58" s="32">
        <v>1</v>
      </c>
      <c r="Q58">
        <f t="shared" si="1"/>
        <v>50</v>
      </c>
    </row>
    <row r="59" spans="8:17" x14ac:dyDescent="0.25">
      <c r="O59" s="33">
        <v>45</v>
      </c>
      <c r="P59" s="32">
        <v>0</v>
      </c>
      <c r="Q59">
        <f t="shared" si="1"/>
        <v>0</v>
      </c>
    </row>
    <row r="60" spans="8:17" x14ac:dyDescent="0.25">
      <c r="O60" s="33">
        <v>39</v>
      </c>
      <c r="P60" s="32">
        <v>1</v>
      </c>
      <c r="Q60">
        <f t="shared" si="1"/>
        <v>39</v>
      </c>
    </row>
    <row r="61" spans="8:17" x14ac:dyDescent="0.25">
      <c r="O61" s="33">
        <v>58</v>
      </c>
      <c r="P61" s="32">
        <v>0</v>
      </c>
      <c r="Q61">
        <f t="shared" si="1"/>
        <v>0</v>
      </c>
    </row>
    <row r="62" spans="8:17" x14ac:dyDescent="0.25">
      <c r="O62" s="33">
        <v>64</v>
      </c>
      <c r="P62" s="32">
        <v>0</v>
      </c>
      <c r="Q62">
        <f t="shared" si="1"/>
        <v>0</v>
      </c>
    </row>
    <row r="63" spans="8:17" x14ac:dyDescent="0.25">
      <c r="O63" s="33">
        <v>63</v>
      </c>
      <c r="P63" s="32">
        <v>1</v>
      </c>
      <c r="Q63">
        <f t="shared" si="1"/>
        <v>63</v>
      </c>
    </row>
    <row r="64" spans="8:17" x14ac:dyDescent="0.25">
      <c r="Q64">
        <f>SUM(Q54:Q63)</f>
        <v>270</v>
      </c>
    </row>
    <row r="65" spans="15:17" x14ac:dyDescent="0.25">
      <c r="Q65" t="s">
        <v>0</v>
      </c>
    </row>
    <row r="66" spans="15:17" x14ac:dyDescent="0.25">
      <c r="O66" s="31" t="s">
        <v>27</v>
      </c>
      <c r="P66" s="31" t="s">
        <v>27</v>
      </c>
      <c r="Q66" t="s">
        <v>0</v>
      </c>
    </row>
    <row r="67" spans="15:17" x14ac:dyDescent="0.25">
      <c r="O67" s="33">
        <v>39</v>
      </c>
      <c r="P67" s="33">
        <v>39</v>
      </c>
      <c r="Q67">
        <f t="shared" ref="Q67:Q128" si="11">O67*P67</f>
        <v>1521</v>
      </c>
    </row>
    <row r="68" spans="15:17" x14ac:dyDescent="0.25">
      <c r="O68" s="33">
        <v>39</v>
      </c>
      <c r="P68" s="33">
        <v>39</v>
      </c>
      <c r="Q68">
        <f t="shared" si="11"/>
        <v>1521</v>
      </c>
    </row>
    <row r="69" spans="15:17" x14ac:dyDescent="0.25">
      <c r="O69" s="33">
        <v>25</v>
      </c>
      <c r="P69" s="33">
        <v>25</v>
      </c>
      <c r="Q69">
        <f t="shared" si="11"/>
        <v>625</v>
      </c>
    </row>
    <row r="70" spans="15:17" x14ac:dyDescent="0.25">
      <c r="O70" s="33">
        <v>40</v>
      </c>
      <c r="P70" s="33">
        <v>40</v>
      </c>
      <c r="Q70">
        <f t="shared" si="11"/>
        <v>1600</v>
      </c>
    </row>
    <row r="71" spans="15:17" x14ac:dyDescent="0.25">
      <c r="O71" s="33">
        <v>50</v>
      </c>
      <c r="P71" s="33">
        <v>50</v>
      </c>
      <c r="Q71">
        <f t="shared" si="11"/>
        <v>2500</v>
      </c>
    </row>
    <row r="72" spans="15:17" x14ac:dyDescent="0.25">
      <c r="O72" s="33">
        <v>45</v>
      </c>
      <c r="P72" s="33">
        <v>45</v>
      </c>
      <c r="Q72">
        <f t="shared" si="11"/>
        <v>2025</v>
      </c>
    </row>
    <row r="73" spans="15:17" x14ac:dyDescent="0.25">
      <c r="O73" s="33">
        <v>39</v>
      </c>
      <c r="P73" s="33">
        <v>39</v>
      </c>
      <c r="Q73">
        <f t="shared" si="11"/>
        <v>1521</v>
      </c>
    </row>
    <row r="74" spans="15:17" x14ac:dyDescent="0.25">
      <c r="O74" s="33">
        <v>58</v>
      </c>
      <c r="P74" s="33">
        <v>58</v>
      </c>
      <c r="Q74">
        <f t="shared" si="11"/>
        <v>3364</v>
      </c>
    </row>
    <row r="75" spans="15:17" x14ac:dyDescent="0.25">
      <c r="O75" s="33">
        <v>64</v>
      </c>
      <c r="P75" s="33">
        <v>64</v>
      </c>
      <c r="Q75">
        <f t="shared" si="11"/>
        <v>4096</v>
      </c>
    </row>
    <row r="76" spans="15:17" x14ac:dyDescent="0.25">
      <c r="O76" s="33">
        <v>63</v>
      </c>
      <c r="P76" s="33">
        <v>63</v>
      </c>
      <c r="Q76">
        <f t="shared" si="11"/>
        <v>3969</v>
      </c>
    </row>
    <row r="77" spans="15:17" x14ac:dyDescent="0.25">
      <c r="O77" s="34"/>
      <c r="P77" s="34"/>
      <c r="Q77">
        <f>SUM(Q67:Q76)</f>
        <v>22742</v>
      </c>
    </row>
    <row r="78" spans="15:17" x14ac:dyDescent="0.25">
      <c r="Q78" t="s">
        <v>0</v>
      </c>
    </row>
    <row r="79" spans="15:17" x14ac:dyDescent="0.25">
      <c r="O79" s="31" t="s">
        <v>27</v>
      </c>
      <c r="P79" s="31" t="s">
        <v>28</v>
      </c>
      <c r="Q79" t="s">
        <v>0</v>
      </c>
    </row>
    <row r="80" spans="15:17" x14ac:dyDescent="0.25">
      <c r="O80" s="33">
        <v>39</v>
      </c>
      <c r="P80" s="33">
        <v>40</v>
      </c>
      <c r="Q80">
        <f t="shared" si="11"/>
        <v>1560</v>
      </c>
    </row>
    <row r="81" spans="15:17" x14ac:dyDescent="0.25">
      <c r="O81" s="33">
        <v>39</v>
      </c>
      <c r="P81" s="33">
        <v>40</v>
      </c>
      <c r="Q81">
        <f t="shared" si="11"/>
        <v>1560</v>
      </c>
    </row>
    <row r="82" spans="15:17" x14ac:dyDescent="0.25">
      <c r="O82" s="33">
        <v>25</v>
      </c>
      <c r="P82" s="33">
        <v>49</v>
      </c>
      <c r="Q82">
        <f t="shared" si="11"/>
        <v>1225</v>
      </c>
    </row>
    <row r="83" spans="15:17" x14ac:dyDescent="0.25">
      <c r="O83" s="33">
        <v>40</v>
      </c>
      <c r="P83" s="33">
        <v>45</v>
      </c>
      <c r="Q83">
        <f t="shared" si="11"/>
        <v>1800</v>
      </c>
    </row>
    <row r="84" spans="15:17" x14ac:dyDescent="0.25">
      <c r="O84" s="33">
        <v>50</v>
      </c>
      <c r="P84" s="33">
        <v>60</v>
      </c>
      <c r="Q84">
        <f t="shared" si="11"/>
        <v>3000</v>
      </c>
    </row>
    <row r="85" spans="15:17" x14ac:dyDescent="0.25">
      <c r="O85" s="33">
        <v>45</v>
      </c>
      <c r="P85" s="33">
        <v>100</v>
      </c>
      <c r="Q85">
        <f t="shared" si="11"/>
        <v>4500</v>
      </c>
    </row>
    <row r="86" spans="15:17" x14ac:dyDescent="0.25">
      <c r="O86" s="33">
        <v>39</v>
      </c>
      <c r="P86" s="33">
        <v>90</v>
      </c>
      <c r="Q86">
        <f t="shared" si="11"/>
        <v>3510</v>
      </c>
    </row>
    <row r="87" spans="15:17" x14ac:dyDescent="0.25">
      <c r="O87" s="33">
        <v>58</v>
      </c>
      <c r="P87" s="33">
        <v>100</v>
      </c>
      <c r="Q87">
        <f t="shared" si="11"/>
        <v>5800</v>
      </c>
    </row>
    <row r="88" spans="15:17" x14ac:dyDescent="0.25">
      <c r="O88" s="33">
        <v>64</v>
      </c>
      <c r="P88" s="33">
        <v>90</v>
      </c>
      <c r="Q88">
        <f t="shared" si="11"/>
        <v>5760</v>
      </c>
    </row>
    <row r="89" spans="15:17" x14ac:dyDescent="0.25">
      <c r="O89" s="33">
        <v>63</v>
      </c>
      <c r="P89" s="33">
        <v>110</v>
      </c>
      <c r="Q89">
        <f t="shared" si="11"/>
        <v>6930</v>
      </c>
    </row>
    <row r="90" spans="15:17" x14ac:dyDescent="0.25">
      <c r="Q90">
        <f>SUM(Q80:Q89)</f>
        <v>35645</v>
      </c>
    </row>
    <row r="91" spans="15:17" x14ac:dyDescent="0.25">
      <c r="Q91" t="s">
        <v>0</v>
      </c>
    </row>
    <row r="92" spans="15:17" x14ac:dyDescent="0.25">
      <c r="O92" s="31" t="s">
        <v>27</v>
      </c>
      <c r="P92" s="31" t="s">
        <v>29</v>
      </c>
      <c r="Q92" t="s">
        <v>0</v>
      </c>
    </row>
    <row r="93" spans="15:17" x14ac:dyDescent="0.25">
      <c r="O93" s="33">
        <v>39</v>
      </c>
      <c r="P93" s="32">
        <v>0</v>
      </c>
      <c r="Q93">
        <f t="shared" si="11"/>
        <v>0</v>
      </c>
    </row>
    <row r="94" spans="15:17" x14ac:dyDescent="0.25">
      <c r="O94" s="33">
        <v>39</v>
      </c>
      <c r="P94" s="32">
        <v>0</v>
      </c>
      <c r="Q94">
        <f t="shared" si="11"/>
        <v>0</v>
      </c>
    </row>
    <row r="95" spans="15:17" x14ac:dyDescent="0.25">
      <c r="O95" s="33">
        <v>25</v>
      </c>
      <c r="P95" s="32">
        <v>1</v>
      </c>
      <c r="Q95">
        <f t="shared" si="11"/>
        <v>25</v>
      </c>
    </row>
    <row r="96" spans="15:17" x14ac:dyDescent="0.25">
      <c r="O96" s="33">
        <v>40</v>
      </c>
      <c r="P96" s="32">
        <v>1</v>
      </c>
      <c r="Q96">
        <f t="shared" si="11"/>
        <v>40</v>
      </c>
    </row>
    <row r="97" spans="15:17" x14ac:dyDescent="0.25">
      <c r="O97" s="33">
        <v>50</v>
      </c>
      <c r="P97" s="32">
        <v>1</v>
      </c>
      <c r="Q97">
        <f t="shared" si="11"/>
        <v>50</v>
      </c>
    </row>
    <row r="98" spans="15:17" x14ac:dyDescent="0.25">
      <c r="O98" s="33">
        <v>45</v>
      </c>
      <c r="P98" s="32">
        <v>0</v>
      </c>
      <c r="Q98">
        <f t="shared" si="11"/>
        <v>0</v>
      </c>
    </row>
    <row r="99" spans="15:17" x14ac:dyDescent="0.25">
      <c r="O99" s="33">
        <v>39</v>
      </c>
      <c r="P99" s="32">
        <v>0</v>
      </c>
      <c r="Q99">
        <f t="shared" si="11"/>
        <v>0</v>
      </c>
    </row>
    <row r="100" spans="15:17" x14ac:dyDescent="0.25">
      <c r="O100" s="33">
        <v>58</v>
      </c>
      <c r="P100" s="32">
        <v>0</v>
      </c>
      <c r="Q100">
        <f t="shared" si="11"/>
        <v>0</v>
      </c>
    </row>
    <row r="101" spans="15:17" x14ac:dyDescent="0.25">
      <c r="O101" s="33">
        <v>64</v>
      </c>
      <c r="P101" s="32">
        <v>1</v>
      </c>
      <c r="Q101">
        <f t="shared" si="11"/>
        <v>64</v>
      </c>
    </row>
    <row r="102" spans="15:17" x14ac:dyDescent="0.25">
      <c r="O102" s="33">
        <v>63</v>
      </c>
      <c r="P102" s="32">
        <v>0</v>
      </c>
      <c r="Q102">
        <f t="shared" si="11"/>
        <v>0</v>
      </c>
    </row>
    <row r="103" spans="15:17" x14ac:dyDescent="0.25">
      <c r="Q103">
        <f>SUM(Q93:Q102)</f>
        <v>179</v>
      </c>
    </row>
    <row r="104" spans="15:17" x14ac:dyDescent="0.25">
      <c r="Q104" t="s">
        <v>0</v>
      </c>
    </row>
    <row r="105" spans="15:17" x14ac:dyDescent="0.25">
      <c r="O105" s="31" t="s">
        <v>28</v>
      </c>
      <c r="P105" s="31" t="s">
        <v>26</v>
      </c>
      <c r="Q105" t="s">
        <v>0</v>
      </c>
    </row>
    <row r="106" spans="15:17" x14ac:dyDescent="0.25">
      <c r="O106" s="33">
        <v>40</v>
      </c>
      <c r="P106" s="32">
        <v>1</v>
      </c>
      <c r="Q106">
        <f t="shared" si="11"/>
        <v>40</v>
      </c>
    </row>
    <row r="107" spans="15:17" x14ac:dyDescent="0.25">
      <c r="O107" s="33">
        <v>40</v>
      </c>
      <c r="P107" s="32">
        <v>1</v>
      </c>
      <c r="Q107">
        <f t="shared" si="11"/>
        <v>40</v>
      </c>
    </row>
    <row r="108" spans="15:17" x14ac:dyDescent="0.25">
      <c r="O108" s="33">
        <v>49</v>
      </c>
      <c r="P108" s="32">
        <v>0</v>
      </c>
      <c r="Q108">
        <f t="shared" si="11"/>
        <v>0</v>
      </c>
    </row>
    <row r="109" spans="15:17" x14ac:dyDescent="0.25">
      <c r="O109" s="33">
        <v>45</v>
      </c>
      <c r="P109" s="32">
        <v>1</v>
      </c>
      <c r="Q109">
        <f t="shared" si="11"/>
        <v>45</v>
      </c>
    </row>
    <row r="110" spans="15:17" x14ac:dyDescent="0.25">
      <c r="O110" s="33">
        <v>60</v>
      </c>
      <c r="P110" s="32">
        <v>1</v>
      </c>
      <c r="Q110">
        <f t="shared" si="11"/>
        <v>60</v>
      </c>
    </row>
    <row r="111" spans="15:17" x14ac:dyDescent="0.25">
      <c r="O111" s="33">
        <v>100</v>
      </c>
      <c r="P111" s="32">
        <v>0</v>
      </c>
      <c r="Q111">
        <f t="shared" si="11"/>
        <v>0</v>
      </c>
    </row>
    <row r="112" spans="15:17" x14ac:dyDescent="0.25">
      <c r="O112" s="33">
        <v>90</v>
      </c>
      <c r="P112" s="32">
        <v>1</v>
      </c>
      <c r="Q112">
        <f t="shared" si="11"/>
        <v>90</v>
      </c>
    </row>
    <row r="113" spans="15:17" x14ac:dyDescent="0.25">
      <c r="O113" s="33">
        <v>100</v>
      </c>
      <c r="P113" s="32">
        <v>0</v>
      </c>
      <c r="Q113">
        <f t="shared" si="11"/>
        <v>0</v>
      </c>
    </row>
    <row r="114" spans="15:17" x14ac:dyDescent="0.25">
      <c r="O114" s="33">
        <v>90</v>
      </c>
      <c r="P114" s="32">
        <v>0</v>
      </c>
      <c r="Q114">
        <f t="shared" si="11"/>
        <v>0</v>
      </c>
    </row>
    <row r="115" spans="15:17" x14ac:dyDescent="0.25">
      <c r="O115" s="33">
        <v>110</v>
      </c>
      <c r="P115" s="32">
        <v>1</v>
      </c>
      <c r="Q115">
        <f t="shared" si="11"/>
        <v>110</v>
      </c>
    </row>
    <row r="116" spans="15:17" x14ac:dyDescent="0.25">
      <c r="Q116">
        <f>SUM(Q106:Q115)</f>
        <v>385</v>
      </c>
    </row>
    <row r="117" spans="15:17" x14ac:dyDescent="0.25">
      <c r="Q117" t="s">
        <v>0</v>
      </c>
    </row>
    <row r="118" spans="15:17" x14ac:dyDescent="0.25">
      <c r="O118" s="31" t="s">
        <v>28</v>
      </c>
      <c r="P118" s="31" t="s">
        <v>27</v>
      </c>
      <c r="Q118" t="s">
        <v>0</v>
      </c>
    </row>
    <row r="119" spans="15:17" x14ac:dyDescent="0.25">
      <c r="O119" s="33">
        <v>40</v>
      </c>
      <c r="P119" s="33">
        <v>39</v>
      </c>
      <c r="Q119">
        <f t="shared" si="11"/>
        <v>1560</v>
      </c>
    </row>
    <row r="120" spans="15:17" x14ac:dyDescent="0.25">
      <c r="O120" s="33">
        <v>40</v>
      </c>
      <c r="P120" s="33">
        <v>39</v>
      </c>
      <c r="Q120">
        <f t="shared" si="11"/>
        <v>1560</v>
      </c>
    </row>
    <row r="121" spans="15:17" x14ac:dyDescent="0.25">
      <c r="O121" s="33">
        <v>49</v>
      </c>
      <c r="P121" s="33">
        <v>25</v>
      </c>
      <c r="Q121">
        <f t="shared" si="11"/>
        <v>1225</v>
      </c>
    </row>
    <row r="122" spans="15:17" x14ac:dyDescent="0.25">
      <c r="O122" s="33">
        <v>45</v>
      </c>
      <c r="P122" s="33">
        <v>40</v>
      </c>
      <c r="Q122">
        <f t="shared" si="11"/>
        <v>1800</v>
      </c>
    </row>
    <row r="123" spans="15:17" x14ac:dyDescent="0.25">
      <c r="O123" s="33">
        <v>60</v>
      </c>
      <c r="P123" s="33">
        <v>50</v>
      </c>
      <c r="Q123">
        <f t="shared" si="11"/>
        <v>3000</v>
      </c>
    </row>
    <row r="124" spans="15:17" x14ac:dyDescent="0.25">
      <c r="O124" s="33">
        <v>100</v>
      </c>
      <c r="P124" s="33">
        <v>45</v>
      </c>
      <c r="Q124">
        <f t="shared" si="11"/>
        <v>4500</v>
      </c>
    </row>
    <row r="125" spans="15:17" x14ac:dyDescent="0.25">
      <c r="O125" s="33">
        <v>90</v>
      </c>
      <c r="P125" s="33">
        <v>39</v>
      </c>
      <c r="Q125">
        <f t="shared" si="11"/>
        <v>3510</v>
      </c>
    </row>
    <row r="126" spans="15:17" x14ac:dyDescent="0.25">
      <c r="O126" s="33">
        <v>100</v>
      </c>
      <c r="P126" s="33">
        <v>58</v>
      </c>
      <c r="Q126">
        <f t="shared" si="11"/>
        <v>5800</v>
      </c>
    </row>
    <row r="127" spans="15:17" x14ac:dyDescent="0.25">
      <c r="O127" s="33">
        <v>90</v>
      </c>
      <c r="P127" s="33">
        <v>64</v>
      </c>
      <c r="Q127">
        <f t="shared" si="11"/>
        <v>5760</v>
      </c>
    </row>
    <row r="128" spans="15:17" x14ac:dyDescent="0.25">
      <c r="O128" s="33">
        <v>110</v>
      </c>
      <c r="P128" s="33">
        <v>63</v>
      </c>
      <c r="Q128">
        <f t="shared" si="11"/>
        <v>6930</v>
      </c>
    </row>
    <row r="129" spans="15:17" x14ac:dyDescent="0.25">
      <c r="P129" s="34"/>
      <c r="Q129">
        <f>SUM(Q119:Q128)</f>
        <v>35645</v>
      </c>
    </row>
    <row r="130" spans="15:17" x14ac:dyDescent="0.25">
      <c r="Q130" t="s">
        <v>0</v>
      </c>
    </row>
    <row r="131" spans="15:17" x14ac:dyDescent="0.25">
      <c r="O131" s="31" t="s">
        <v>28</v>
      </c>
      <c r="P131" s="31" t="s">
        <v>28</v>
      </c>
      <c r="Q131" t="s">
        <v>0</v>
      </c>
    </row>
    <row r="132" spans="15:17" x14ac:dyDescent="0.25">
      <c r="O132" s="33">
        <v>40</v>
      </c>
      <c r="P132" s="33">
        <v>40</v>
      </c>
      <c r="Q132">
        <f t="shared" ref="Q132:Q193" si="12">O132*P132</f>
        <v>1600</v>
      </c>
    </row>
    <row r="133" spans="15:17" x14ac:dyDescent="0.25">
      <c r="O133" s="33">
        <v>40</v>
      </c>
      <c r="P133" s="33">
        <v>40</v>
      </c>
      <c r="Q133">
        <f t="shared" si="12"/>
        <v>1600</v>
      </c>
    </row>
    <row r="134" spans="15:17" x14ac:dyDescent="0.25">
      <c r="O134" s="33">
        <v>49</v>
      </c>
      <c r="P134" s="33">
        <v>49</v>
      </c>
      <c r="Q134">
        <f t="shared" si="12"/>
        <v>2401</v>
      </c>
    </row>
    <row r="135" spans="15:17" x14ac:dyDescent="0.25">
      <c r="O135" s="33">
        <v>45</v>
      </c>
      <c r="P135" s="33">
        <v>45</v>
      </c>
      <c r="Q135">
        <f t="shared" si="12"/>
        <v>2025</v>
      </c>
    </row>
    <row r="136" spans="15:17" x14ac:dyDescent="0.25">
      <c r="O136" s="33">
        <v>60</v>
      </c>
      <c r="P136" s="33">
        <v>60</v>
      </c>
      <c r="Q136">
        <f t="shared" si="12"/>
        <v>3600</v>
      </c>
    </row>
    <row r="137" spans="15:17" x14ac:dyDescent="0.25">
      <c r="O137" s="33">
        <v>100</v>
      </c>
      <c r="P137" s="33">
        <v>100</v>
      </c>
      <c r="Q137">
        <f t="shared" si="12"/>
        <v>10000</v>
      </c>
    </row>
    <row r="138" spans="15:17" x14ac:dyDescent="0.25">
      <c r="O138" s="33">
        <v>90</v>
      </c>
      <c r="P138" s="33">
        <v>90</v>
      </c>
      <c r="Q138">
        <f t="shared" si="12"/>
        <v>8100</v>
      </c>
    </row>
    <row r="139" spans="15:17" x14ac:dyDescent="0.25">
      <c r="O139" s="33">
        <v>100</v>
      </c>
      <c r="P139" s="33">
        <v>100</v>
      </c>
      <c r="Q139">
        <f t="shared" si="12"/>
        <v>10000</v>
      </c>
    </row>
    <row r="140" spans="15:17" x14ac:dyDescent="0.25">
      <c r="O140" s="33">
        <v>90</v>
      </c>
      <c r="P140" s="33">
        <v>90</v>
      </c>
      <c r="Q140">
        <f t="shared" si="12"/>
        <v>8100</v>
      </c>
    </row>
    <row r="141" spans="15:17" x14ac:dyDescent="0.25">
      <c r="O141" s="33">
        <v>110</v>
      </c>
      <c r="P141" s="33">
        <v>110</v>
      </c>
      <c r="Q141">
        <f t="shared" si="12"/>
        <v>12100</v>
      </c>
    </row>
    <row r="142" spans="15:17" x14ac:dyDescent="0.25">
      <c r="Q142">
        <f>SUM(Q132:Q141)</f>
        <v>59526</v>
      </c>
    </row>
    <row r="143" spans="15:17" x14ac:dyDescent="0.25">
      <c r="Q143" t="s">
        <v>0</v>
      </c>
    </row>
    <row r="144" spans="15:17" x14ac:dyDescent="0.25">
      <c r="O144" s="31" t="s">
        <v>28</v>
      </c>
      <c r="P144" s="31" t="s">
        <v>29</v>
      </c>
      <c r="Q144" t="s">
        <v>0</v>
      </c>
    </row>
    <row r="145" spans="15:17" x14ac:dyDescent="0.25">
      <c r="O145" s="33">
        <v>40</v>
      </c>
      <c r="P145" s="32">
        <v>0</v>
      </c>
      <c r="Q145">
        <f t="shared" si="12"/>
        <v>0</v>
      </c>
    </row>
    <row r="146" spans="15:17" x14ac:dyDescent="0.25">
      <c r="O146" s="33">
        <v>40</v>
      </c>
      <c r="P146" s="32">
        <v>0</v>
      </c>
      <c r="Q146">
        <f t="shared" si="12"/>
        <v>0</v>
      </c>
    </row>
    <row r="147" spans="15:17" x14ac:dyDescent="0.25">
      <c r="O147" s="33">
        <v>49</v>
      </c>
      <c r="P147" s="32">
        <v>1</v>
      </c>
      <c r="Q147">
        <f t="shared" si="12"/>
        <v>49</v>
      </c>
    </row>
    <row r="148" spans="15:17" x14ac:dyDescent="0.25">
      <c r="O148" s="33">
        <v>45</v>
      </c>
      <c r="P148" s="32">
        <v>1</v>
      </c>
      <c r="Q148">
        <f t="shared" si="12"/>
        <v>45</v>
      </c>
    </row>
    <row r="149" spans="15:17" x14ac:dyDescent="0.25">
      <c r="O149" s="33">
        <v>60</v>
      </c>
      <c r="P149" s="32">
        <v>1</v>
      </c>
      <c r="Q149">
        <f t="shared" si="12"/>
        <v>60</v>
      </c>
    </row>
    <row r="150" spans="15:17" x14ac:dyDescent="0.25">
      <c r="O150" s="33">
        <v>100</v>
      </c>
      <c r="P150" s="32">
        <v>0</v>
      </c>
      <c r="Q150">
        <f t="shared" si="12"/>
        <v>0</v>
      </c>
    </row>
    <row r="151" spans="15:17" x14ac:dyDescent="0.25">
      <c r="O151" s="33">
        <v>90</v>
      </c>
      <c r="P151" s="32">
        <v>0</v>
      </c>
      <c r="Q151">
        <f t="shared" si="12"/>
        <v>0</v>
      </c>
    </row>
    <row r="152" spans="15:17" x14ac:dyDescent="0.25">
      <c r="O152" s="33">
        <v>100</v>
      </c>
      <c r="P152" s="32">
        <v>0</v>
      </c>
      <c r="Q152">
        <f t="shared" si="12"/>
        <v>0</v>
      </c>
    </row>
    <row r="153" spans="15:17" x14ac:dyDescent="0.25">
      <c r="O153" s="33">
        <v>90</v>
      </c>
      <c r="P153" s="32">
        <v>1</v>
      </c>
      <c r="Q153">
        <f t="shared" si="12"/>
        <v>90</v>
      </c>
    </row>
    <row r="154" spans="15:17" x14ac:dyDescent="0.25">
      <c r="O154" s="33">
        <v>110</v>
      </c>
      <c r="P154" s="32">
        <v>0</v>
      </c>
      <c r="Q154">
        <f t="shared" si="12"/>
        <v>0</v>
      </c>
    </row>
    <row r="155" spans="15:17" x14ac:dyDescent="0.25">
      <c r="Q155">
        <f>SUM(Q145:Q154)</f>
        <v>244</v>
      </c>
    </row>
    <row r="156" spans="15:17" x14ac:dyDescent="0.25">
      <c r="Q156" t="s">
        <v>0</v>
      </c>
    </row>
    <row r="157" spans="15:17" x14ac:dyDescent="0.25">
      <c r="O157" s="31" t="s">
        <v>29</v>
      </c>
      <c r="P157" s="31" t="s">
        <v>26</v>
      </c>
      <c r="Q157" t="s">
        <v>0</v>
      </c>
    </row>
    <row r="158" spans="15:17" x14ac:dyDescent="0.25">
      <c r="O158" s="32">
        <v>0</v>
      </c>
      <c r="P158" s="32">
        <v>1</v>
      </c>
      <c r="Q158">
        <f t="shared" si="12"/>
        <v>0</v>
      </c>
    </row>
    <row r="159" spans="15:17" x14ac:dyDescent="0.25">
      <c r="O159" s="32">
        <v>0</v>
      </c>
      <c r="P159" s="32">
        <v>1</v>
      </c>
      <c r="Q159">
        <f t="shared" si="12"/>
        <v>0</v>
      </c>
    </row>
    <row r="160" spans="15:17" x14ac:dyDescent="0.25">
      <c r="O160" s="32">
        <v>1</v>
      </c>
      <c r="P160" s="32">
        <v>0</v>
      </c>
      <c r="Q160">
        <f t="shared" si="12"/>
        <v>0</v>
      </c>
    </row>
    <row r="161" spans="15:17" x14ac:dyDescent="0.25">
      <c r="O161" s="32">
        <v>1</v>
      </c>
      <c r="P161" s="32">
        <v>1</v>
      </c>
      <c r="Q161">
        <f t="shared" si="12"/>
        <v>1</v>
      </c>
    </row>
    <row r="162" spans="15:17" x14ac:dyDescent="0.25">
      <c r="O162" s="32">
        <v>1</v>
      </c>
      <c r="P162" s="32">
        <v>1</v>
      </c>
      <c r="Q162">
        <f t="shared" si="12"/>
        <v>1</v>
      </c>
    </row>
    <row r="163" spans="15:17" x14ac:dyDescent="0.25">
      <c r="O163" s="32">
        <v>0</v>
      </c>
      <c r="P163" s="32">
        <v>0</v>
      </c>
      <c r="Q163">
        <f t="shared" si="12"/>
        <v>0</v>
      </c>
    </row>
    <row r="164" spans="15:17" x14ac:dyDescent="0.25">
      <c r="O164" s="32">
        <v>0</v>
      </c>
      <c r="P164" s="32">
        <v>1</v>
      </c>
      <c r="Q164">
        <f t="shared" si="12"/>
        <v>0</v>
      </c>
    </row>
    <row r="165" spans="15:17" x14ac:dyDescent="0.25">
      <c r="O165" s="32">
        <v>0</v>
      </c>
      <c r="P165" s="32">
        <v>0</v>
      </c>
      <c r="Q165">
        <f t="shared" si="12"/>
        <v>0</v>
      </c>
    </row>
    <row r="166" spans="15:17" x14ac:dyDescent="0.25">
      <c r="O166" s="32">
        <v>1</v>
      </c>
      <c r="P166" s="32">
        <v>0</v>
      </c>
      <c r="Q166">
        <f t="shared" si="12"/>
        <v>0</v>
      </c>
    </row>
    <row r="167" spans="15:17" x14ac:dyDescent="0.25">
      <c r="O167" s="32">
        <v>0</v>
      </c>
      <c r="P167" s="32">
        <v>1</v>
      </c>
      <c r="Q167">
        <f t="shared" si="12"/>
        <v>0</v>
      </c>
    </row>
    <row r="168" spans="15:17" x14ac:dyDescent="0.25">
      <c r="Q168">
        <f>SUM(Q158:Q167)</f>
        <v>2</v>
      </c>
    </row>
    <row r="169" spans="15:17" x14ac:dyDescent="0.25">
      <c r="Q169" t="s">
        <v>0</v>
      </c>
    </row>
    <row r="170" spans="15:17" x14ac:dyDescent="0.25">
      <c r="O170" s="31" t="s">
        <v>29</v>
      </c>
      <c r="P170" s="31" t="s">
        <v>27</v>
      </c>
      <c r="Q170" t="s">
        <v>0</v>
      </c>
    </row>
    <row r="171" spans="15:17" x14ac:dyDescent="0.25">
      <c r="O171" s="32">
        <v>0</v>
      </c>
      <c r="P171" s="33">
        <v>39</v>
      </c>
      <c r="Q171">
        <f t="shared" si="12"/>
        <v>0</v>
      </c>
    </row>
    <row r="172" spans="15:17" x14ac:dyDescent="0.25">
      <c r="O172" s="32">
        <v>0</v>
      </c>
      <c r="P172" s="33">
        <v>39</v>
      </c>
      <c r="Q172">
        <f t="shared" si="12"/>
        <v>0</v>
      </c>
    </row>
    <row r="173" spans="15:17" x14ac:dyDescent="0.25">
      <c r="O173" s="32">
        <v>1</v>
      </c>
      <c r="P173" s="33">
        <v>25</v>
      </c>
      <c r="Q173">
        <f t="shared" si="12"/>
        <v>25</v>
      </c>
    </row>
    <row r="174" spans="15:17" x14ac:dyDescent="0.25">
      <c r="O174" s="32">
        <v>1</v>
      </c>
      <c r="P174" s="33">
        <v>40</v>
      </c>
      <c r="Q174">
        <f t="shared" si="12"/>
        <v>40</v>
      </c>
    </row>
    <row r="175" spans="15:17" x14ac:dyDescent="0.25">
      <c r="O175" s="32">
        <v>1</v>
      </c>
      <c r="P175" s="33">
        <v>50</v>
      </c>
      <c r="Q175">
        <f t="shared" si="12"/>
        <v>50</v>
      </c>
    </row>
    <row r="176" spans="15:17" x14ac:dyDescent="0.25">
      <c r="O176" s="32">
        <v>0</v>
      </c>
      <c r="P176" s="33">
        <v>45</v>
      </c>
      <c r="Q176">
        <f t="shared" si="12"/>
        <v>0</v>
      </c>
    </row>
    <row r="177" spans="15:17" x14ac:dyDescent="0.25">
      <c r="O177" s="32">
        <v>0</v>
      </c>
      <c r="P177" s="33">
        <v>39</v>
      </c>
      <c r="Q177">
        <f t="shared" si="12"/>
        <v>0</v>
      </c>
    </row>
    <row r="178" spans="15:17" x14ac:dyDescent="0.25">
      <c r="O178" s="32">
        <v>0</v>
      </c>
      <c r="P178" s="33">
        <v>58</v>
      </c>
      <c r="Q178">
        <f t="shared" si="12"/>
        <v>0</v>
      </c>
    </row>
    <row r="179" spans="15:17" x14ac:dyDescent="0.25">
      <c r="O179" s="32">
        <v>1</v>
      </c>
      <c r="P179" s="33">
        <v>64</v>
      </c>
      <c r="Q179">
        <f t="shared" si="12"/>
        <v>64</v>
      </c>
    </row>
    <row r="180" spans="15:17" x14ac:dyDescent="0.25">
      <c r="O180" s="32">
        <v>0</v>
      </c>
      <c r="P180" s="33">
        <v>63</v>
      </c>
      <c r="Q180">
        <f t="shared" si="12"/>
        <v>0</v>
      </c>
    </row>
    <row r="181" spans="15:17" x14ac:dyDescent="0.25">
      <c r="P181" s="34"/>
      <c r="Q181">
        <f>SUM(Q171:Q180)</f>
        <v>179</v>
      </c>
    </row>
    <row r="182" spans="15:17" x14ac:dyDescent="0.25">
      <c r="Q182" t="s">
        <v>0</v>
      </c>
    </row>
    <row r="183" spans="15:17" x14ac:dyDescent="0.25">
      <c r="O183" s="31" t="s">
        <v>29</v>
      </c>
      <c r="P183" s="31" t="s">
        <v>28</v>
      </c>
      <c r="Q183" t="s">
        <v>0</v>
      </c>
    </row>
    <row r="184" spans="15:17" x14ac:dyDescent="0.25">
      <c r="O184" s="32">
        <v>0</v>
      </c>
      <c r="P184" s="33">
        <v>40</v>
      </c>
      <c r="Q184">
        <f t="shared" si="12"/>
        <v>0</v>
      </c>
    </row>
    <row r="185" spans="15:17" x14ac:dyDescent="0.25">
      <c r="O185" s="32">
        <v>0</v>
      </c>
      <c r="P185" s="33">
        <v>40</v>
      </c>
      <c r="Q185">
        <f t="shared" si="12"/>
        <v>0</v>
      </c>
    </row>
    <row r="186" spans="15:17" x14ac:dyDescent="0.25">
      <c r="O186" s="32">
        <v>1</v>
      </c>
      <c r="P186" s="33">
        <v>49</v>
      </c>
      <c r="Q186">
        <f t="shared" si="12"/>
        <v>49</v>
      </c>
    </row>
    <row r="187" spans="15:17" x14ac:dyDescent="0.25">
      <c r="O187" s="32">
        <v>1</v>
      </c>
      <c r="P187" s="33">
        <v>45</v>
      </c>
      <c r="Q187">
        <f t="shared" si="12"/>
        <v>45</v>
      </c>
    </row>
    <row r="188" spans="15:17" x14ac:dyDescent="0.25">
      <c r="O188" s="32">
        <v>1</v>
      </c>
      <c r="P188" s="33">
        <v>60</v>
      </c>
      <c r="Q188">
        <f t="shared" si="12"/>
        <v>60</v>
      </c>
    </row>
    <row r="189" spans="15:17" x14ac:dyDescent="0.25">
      <c r="O189" s="32">
        <v>0</v>
      </c>
      <c r="P189" s="33">
        <v>100</v>
      </c>
      <c r="Q189">
        <f t="shared" si="12"/>
        <v>0</v>
      </c>
    </row>
    <row r="190" spans="15:17" x14ac:dyDescent="0.25">
      <c r="O190" s="32">
        <v>0</v>
      </c>
      <c r="P190" s="33">
        <v>90</v>
      </c>
      <c r="Q190">
        <f t="shared" si="12"/>
        <v>0</v>
      </c>
    </row>
    <row r="191" spans="15:17" x14ac:dyDescent="0.25">
      <c r="O191" s="32">
        <v>0</v>
      </c>
      <c r="P191" s="33">
        <v>100</v>
      </c>
      <c r="Q191">
        <f t="shared" si="12"/>
        <v>0</v>
      </c>
    </row>
    <row r="192" spans="15:17" x14ac:dyDescent="0.25">
      <c r="O192" s="32">
        <v>1</v>
      </c>
      <c r="P192" s="33">
        <v>90</v>
      </c>
      <c r="Q192">
        <f t="shared" si="12"/>
        <v>90</v>
      </c>
    </row>
    <row r="193" spans="15:17" x14ac:dyDescent="0.25">
      <c r="O193" s="32">
        <v>0</v>
      </c>
      <c r="P193" s="33">
        <v>110</v>
      </c>
      <c r="Q193">
        <f t="shared" si="12"/>
        <v>0</v>
      </c>
    </row>
    <row r="194" spans="15:17" x14ac:dyDescent="0.25">
      <c r="Q194">
        <f>SUM(Q184:Q193)</f>
        <v>244</v>
      </c>
    </row>
    <row r="195" spans="15:17" x14ac:dyDescent="0.25">
      <c r="Q195" t="s">
        <v>0</v>
      </c>
    </row>
    <row r="196" spans="15:17" x14ac:dyDescent="0.25">
      <c r="O196" s="31" t="s">
        <v>29</v>
      </c>
      <c r="P196" s="31" t="s">
        <v>29</v>
      </c>
      <c r="Q196" t="s">
        <v>0</v>
      </c>
    </row>
    <row r="197" spans="15:17" x14ac:dyDescent="0.25">
      <c r="O197" s="32">
        <v>0</v>
      </c>
      <c r="P197" s="32">
        <v>0</v>
      </c>
      <c r="Q197">
        <f t="shared" ref="Q197:Q206" si="13">O197*P197</f>
        <v>0</v>
      </c>
    </row>
    <row r="198" spans="15:17" x14ac:dyDescent="0.25">
      <c r="O198" s="32">
        <v>0</v>
      </c>
      <c r="P198" s="32">
        <v>0</v>
      </c>
      <c r="Q198">
        <f t="shared" si="13"/>
        <v>0</v>
      </c>
    </row>
    <row r="199" spans="15:17" x14ac:dyDescent="0.25">
      <c r="O199" s="32">
        <v>1</v>
      </c>
      <c r="P199" s="32">
        <v>1</v>
      </c>
      <c r="Q199">
        <f t="shared" si="13"/>
        <v>1</v>
      </c>
    </row>
    <row r="200" spans="15:17" x14ac:dyDescent="0.25">
      <c r="O200" s="32">
        <v>1</v>
      </c>
      <c r="P200" s="32">
        <v>1</v>
      </c>
      <c r="Q200">
        <f t="shared" si="13"/>
        <v>1</v>
      </c>
    </row>
    <row r="201" spans="15:17" x14ac:dyDescent="0.25">
      <c r="O201" s="32">
        <v>1</v>
      </c>
      <c r="P201" s="32">
        <v>1</v>
      </c>
      <c r="Q201">
        <f t="shared" si="13"/>
        <v>1</v>
      </c>
    </row>
    <row r="202" spans="15:17" x14ac:dyDescent="0.25">
      <c r="O202" s="32">
        <v>0</v>
      </c>
      <c r="P202" s="32">
        <v>0</v>
      </c>
      <c r="Q202">
        <f t="shared" si="13"/>
        <v>0</v>
      </c>
    </row>
    <row r="203" spans="15:17" x14ac:dyDescent="0.25">
      <c r="O203" s="32">
        <v>0</v>
      </c>
      <c r="P203" s="32">
        <v>0</v>
      </c>
      <c r="Q203">
        <f t="shared" si="13"/>
        <v>0</v>
      </c>
    </row>
    <row r="204" spans="15:17" x14ac:dyDescent="0.25">
      <c r="O204" s="32">
        <v>0</v>
      </c>
      <c r="P204" s="32">
        <v>0</v>
      </c>
      <c r="Q204">
        <f t="shared" si="13"/>
        <v>0</v>
      </c>
    </row>
    <row r="205" spans="15:17" x14ac:dyDescent="0.25">
      <c r="O205" s="32">
        <v>1</v>
      </c>
      <c r="P205" s="32">
        <v>1</v>
      </c>
      <c r="Q205">
        <f t="shared" si="13"/>
        <v>1</v>
      </c>
    </row>
    <row r="206" spans="15:17" x14ac:dyDescent="0.25">
      <c r="O206" s="32">
        <v>0</v>
      </c>
      <c r="P206" s="32">
        <v>0</v>
      </c>
      <c r="Q206">
        <f t="shared" si="13"/>
        <v>0</v>
      </c>
    </row>
    <row r="207" spans="15:17" x14ac:dyDescent="0.25">
      <c r="Q207">
        <f>SUM(Q197:Q206)</f>
        <v>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BB268"/>
  <sheetViews>
    <sheetView tabSelected="1" workbookViewId="0">
      <selection activeCell="F16" sqref="F16"/>
    </sheetView>
  </sheetViews>
  <sheetFormatPr defaultRowHeight="15" x14ac:dyDescent="0.25"/>
  <cols>
    <col min="12" max="12" width="9.7109375" bestFit="1" customWidth="1"/>
    <col min="19" max="19" width="12.7109375" customWidth="1"/>
    <col min="20" max="20" width="12" bestFit="1" customWidth="1"/>
    <col min="29" max="29" width="12.28515625" customWidth="1"/>
    <col min="30" max="30" width="11.7109375" bestFit="1" customWidth="1"/>
    <col min="31" max="31" width="8.7109375" bestFit="1" customWidth="1"/>
    <col min="32" max="33" width="12.7109375" bestFit="1" customWidth="1"/>
    <col min="34" max="34" width="10.7109375" bestFit="1" customWidth="1"/>
    <col min="35" max="35" width="10.7109375" customWidth="1"/>
    <col min="36" max="36" width="9.7109375" bestFit="1" customWidth="1"/>
    <col min="38" max="38" width="12.28515625" bestFit="1" customWidth="1"/>
    <col min="39" max="39" width="12.7109375" bestFit="1" customWidth="1"/>
    <col min="45" max="45" width="9.7109375" bestFit="1" customWidth="1"/>
    <col min="50" max="50" width="11.7109375" bestFit="1" customWidth="1"/>
    <col min="51" max="51" width="12" bestFit="1" customWidth="1"/>
    <col min="53" max="53" width="11.42578125" bestFit="1" customWidth="1"/>
    <col min="54" max="54" width="15.42578125" bestFit="1" customWidth="1"/>
    <col min="56" max="56" width="11.42578125" bestFit="1" customWidth="1"/>
    <col min="57" max="57" width="12" bestFit="1" customWidth="1"/>
  </cols>
  <sheetData>
    <row r="8" spans="1:40" x14ac:dyDescent="0.25">
      <c r="A8" t="s">
        <v>0</v>
      </c>
    </row>
    <row r="9" spans="1:40" x14ac:dyDescent="0.25">
      <c r="A9" s="30" t="s">
        <v>25</v>
      </c>
      <c r="B9" s="31" t="s">
        <v>26</v>
      </c>
      <c r="C9" s="31" t="s">
        <v>27</v>
      </c>
      <c r="D9" s="31" t="s">
        <v>28</v>
      </c>
      <c r="E9" s="31" t="s">
        <v>29</v>
      </c>
      <c r="F9" s="83" t="s">
        <v>38</v>
      </c>
      <c r="H9" s="30" t="s">
        <v>25</v>
      </c>
      <c r="I9" s="31" t="s">
        <v>26</v>
      </c>
      <c r="O9" s="31" t="s">
        <v>26</v>
      </c>
      <c r="P9" s="31" t="s">
        <v>26</v>
      </c>
      <c r="AC9" t="s">
        <v>40</v>
      </c>
      <c r="AN9" t="s">
        <v>0</v>
      </c>
    </row>
    <row r="10" spans="1:40" x14ac:dyDescent="0.25">
      <c r="A10" s="32">
        <v>40</v>
      </c>
      <c r="B10" s="32">
        <v>1</v>
      </c>
      <c r="C10" s="33">
        <v>39</v>
      </c>
      <c r="D10" s="33">
        <v>40</v>
      </c>
      <c r="E10" s="32">
        <v>0</v>
      </c>
      <c r="F10" s="32">
        <v>1</v>
      </c>
      <c r="H10" s="32">
        <v>40</v>
      </c>
      <c r="I10" s="32">
        <v>1</v>
      </c>
      <c r="J10">
        <f>H10*I10</f>
        <v>40</v>
      </c>
      <c r="L10" s="31" t="s">
        <v>30</v>
      </c>
      <c r="O10" s="32">
        <v>1</v>
      </c>
      <c r="P10" s="32">
        <v>1</v>
      </c>
      <c r="Q10">
        <f>O10*P10</f>
        <v>1</v>
      </c>
      <c r="S10" s="9" t="s">
        <v>15</v>
      </c>
      <c r="T10" s="31" t="s">
        <v>26</v>
      </c>
      <c r="U10" s="31" t="s">
        <v>27</v>
      </c>
      <c r="V10" s="31" t="s">
        <v>28</v>
      </c>
      <c r="W10" s="31" t="s">
        <v>29</v>
      </c>
      <c r="X10" s="57" t="s">
        <v>38</v>
      </c>
      <c r="AC10" s="9" t="s">
        <v>49</v>
      </c>
      <c r="AD10" s="31" t="s">
        <v>26</v>
      </c>
      <c r="AE10" s="31" t="s">
        <v>27</v>
      </c>
      <c r="AF10" s="31" t="s">
        <v>28</v>
      </c>
      <c r="AG10" s="31" t="s">
        <v>29</v>
      </c>
      <c r="AH10" s="57" t="s">
        <v>38</v>
      </c>
      <c r="AI10" s="52"/>
    </row>
    <row r="11" spans="1:40" x14ac:dyDescent="0.25">
      <c r="A11" s="32">
        <v>50</v>
      </c>
      <c r="B11" s="32">
        <v>1</v>
      </c>
      <c r="C11" s="33">
        <v>39</v>
      </c>
      <c r="D11" s="33">
        <v>40</v>
      </c>
      <c r="E11" s="32">
        <v>0</v>
      </c>
      <c r="F11" s="32">
        <v>1</v>
      </c>
      <c r="H11" s="32">
        <v>50</v>
      </c>
      <c r="I11" s="32">
        <v>1</v>
      </c>
      <c r="J11">
        <f t="shared" ref="J11:J19" si="0">H11*I11</f>
        <v>50</v>
      </c>
      <c r="L11" s="13">
        <f>J20</f>
        <v>410</v>
      </c>
      <c r="O11" s="32">
        <v>1</v>
      </c>
      <c r="P11" s="32">
        <v>1</v>
      </c>
      <c r="Q11">
        <f t="shared" ref="Q11:Q84" si="1">O11*P11</f>
        <v>1</v>
      </c>
      <c r="S11" s="31" t="s">
        <v>26</v>
      </c>
      <c r="T11" s="60">
        <f>Q20</f>
        <v>6</v>
      </c>
      <c r="U11" s="60">
        <f>Q33</f>
        <v>270</v>
      </c>
      <c r="V11" s="60">
        <f>Q46</f>
        <v>385</v>
      </c>
      <c r="W11" s="60">
        <f>Q59</f>
        <v>2</v>
      </c>
      <c r="X11" s="60">
        <f>Q72</f>
        <v>6</v>
      </c>
      <c r="AC11" s="31" t="s">
        <v>26</v>
      </c>
      <c r="AD11" s="52">
        <v>102838348</v>
      </c>
      <c r="AE11" s="52">
        <v>-1630216</v>
      </c>
      <c r="AF11" s="52">
        <v>1483886</v>
      </c>
      <c r="AG11" s="52">
        <v>41393870</v>
      </c>
      <c r="AH11" s="52">
        <v>-110377924</v>
      </c>
      <c r="AI11" s="52"/>
    </row>
    <row r="12" spans="1:40" x14ac:dyDescent="0.25">
      <c r="A12" s="32">
        <v>50</v>
      </c>
      <c r="B12" s="32">
        <v>0</v>
      </c>
      <c r="C12" s="33">
        <v>25</v>
      </c>
      <c r="D12" s="33">
        <v>49</v>
      </c>
      <c r="E12" s="32">
        <v>1</v>
      </c>
      <c r="F12" s="32">
        <v>1</v>
      </c>
      <c r="H12" s="32">
        <v>50</v>
      </c>
      <c r="I12" s="32">
        <v>0</v>
      </c>
      <c r="J12">
        <f t="shared" si="0"/>
        <v>0</v>
      </c>
      <c r="L12" s="13">
        <f>J33</f>
        <v>35275</v>
      </c>
      <c r="O12" s="32">
        <v>0</v>
      </c>
      <c r="P12" s="32">
        <v>0</v>
      </c>
      <c r="Q12">
        <f t="shared" si="1"/>
        <v>0</v>
      </c>
      <c r="S12" s="31" t="s">
        <v>27</v>
      </c>
      <c r="T12" s="60">
        <f>Q85</f>
        <v>270</v>
      </c>
      <c r="U12" s="60">
        <f>Q98</f>
        <v>22742</v>
      </c>
      <c r="V12" s="60">
        <f>Q111</f>
        <v>35645</v>
      </c>
      <c r="W12" s="60">
        <f>Q124</f>
        <v>179</v>
      </c>
      <c r="X12" s="60">
        <f>Q137</f>
        <v>462</v>
      </c>
      <c r="AC12" s="31" t="s">
        <v>27</v>
      </c>
      <c r="AD12" s="52">
        <v>-1630216</v>
      </c>
      <c r="AE12" s="52">
        <v>271576</v>
      </c>
      <c r="AF12" s="52">
        <v>-105644</v>
      </c>
      <c r="AG12" s="52">
        <v>-1622630</v>
      </c>
      <c r="AH12" s="52">
        <v>-3271004</v>
      </c>
      <c r="AI12" s="52"/>
    </row>
    <row r="13" spans="1:40" x14ac:dyDescent="0.25">
      <c r="A13" s="32">
        <v>60</v>
      </c>
      <c r="B13" s="32">
        <v>1</v>
      </c>
      <c r="C13" s="33">
        <v>40</v>
      </c>
      <c r="D13" s="33">
        <v>45</v>
      </c>
      <c r="E13" s="32">
        <v>1</v>
      </c>
      <c r="F13" s="32">
        <v>1</v>
      </c>
      <c r="H13" s="32">
        <v>60</v>
      </c>
      <c r="I13" s="32">
        <v>1</v>
      </c>
      <c r="J13">
        <f t="shared" si="0"/>
        <v>60</v>
      </c>
      <c r="L13" s="13">
        <f>J46</f>
        <v>57650</v>
      </c>
      <c r="O13" s="32">
        <v>1</v>
      </c>
      <c r="P13" s="32">
        <v>1</v>
      </c>
      <c r="Q13">
        <f t="shared" si="1"/>
        <v>1</v>
      </c>
      <c r="S13" s="31" t="s">
        <v>28</v>
      </c>
      <c r="T13" s="60">
        <f>Q150</f>
        <v>385</v>
      </c>
      <c r="U13" s="60">
        <f>Q163</f>
        <v>35645</v>
      </c>
      <c r="V13" s="60">
        <f>Q176</f>
        <v>59526</v>
      </c>
      <c r="W13" s="60">
        <f>Q189</f>
        <v>244</v>
      </c>
      <c r="X13" s="60">
        <f>Q202</f>
        <v>724</v>
      </c>
      <c r="AC13" s="31" t="s">
        <v>28</v>
      </c>
      <c r="AD13" s="52">
        <v>1483886</v>
      </c>
      <c r="AE13" s="52">
        <v>-105644</v>
      </c>
      <c r="AF13" s="52">
        <v>75880</v>
      </c>
      <c r="AG13" s="52">
        <v>1433728</v>
      </c>
      <c r="AH13" s="52">
        <v>-2076782</v>
      </c>
      <c r="AI13" s="52"/>
    </row>
    <row r="14" spans="1:40" x14ac:dyDescent="0.25">
      <c r="A14" s="32">
        <v>70</v>
      </c>
      <c r="B14" s="32">
        <v>1</v>
      </c>
      <c r="C14" s="33">
        <v>50</v>
      </c>
      <c r="D14" s="33">
        <v>60</v>
      </c>
      <c r="E14" s="32">
        <v>1</v>
      </c>
      <c r="F14" s="32">
        <v>1</v>
      </c>
      <c r="H14" s="32">
        <v>70</v>
      </c>
      <c r="I14" s="32">
        <v>1</v>
      </c>
      <c r="J14">
        <f t="shared" si="0"/>
        <v>70</v>
      </c>
      <c r="L14" s="13">
        <f>J59</f>
        <v>270</v>
      </c>
      <c r="O14" s="32">
        <v>1</v>
      </c>
      <c r="P14" s="32">
        <v>1</v>
      </c>
      <c r="Q14">
        <f t="shared" si="1"/>
        <v>1</v>
      </c>
      <c r="S14" s="31" t="s">
        <v>29</v>
      </c>
      <c r="T14" s="60">
        <f>Q216</f>
        <v>2</v>
      </c>
      <c r="U14" s="60">
        <f>Q229</f>
        <v>179</v>
      </c>
      <c r="V14" s="60">
        <f>Q242</f>
        <v>244</v>
      </c>
      <c r="W14" s="60">
        <f>Q255</f>
        <v>4</v>
      </c>
      <c r="X14" s="60">
        <f>Q268</f>
        <v>4</v>
      </c>
      <c r="AC14" s="31" t="s">
        <v>29</v>
      </c>
      <c r="AD14" s="52">
        <v>41393870</v>
      </c>
      <c r="AE14" s="52">
        <v>-1622630</v>
      </c>
      <c r="AF14" s="52">
        <v>1433728</v>
      </c>
      <c r="AG14" s="52">
        <v>100505152</v>
      </c>
      <c r="AH14" s="52">
        <v>-93874784</v>
      </c>
      <c r="AI14" s="52"/>
    </row>
    <row r="15" spans="1:40" x14ac:dyDescent="0.25">
      <c r="A15" s="32">
        <v>85</v>
      </c>
      <c r="B15" s="32">
        <v>0</v>
      </c>
      <c r="C15" s="33">
        <v>45</v>
      </c>
      <c r="D15" s="33">
        <v>100</v>
      </c>
      <c r="E15" s="32">
        <v>0</v>
      </c>
      <c r="F15" s="32">
        <v>1</v>
      </c>
      <c r="H15" s="32">
        <v>85</v>
      </c>
      <c r="I15" s="32">
        <v>0</v>
      </c>
      <c r="J15">
        <f t="shared" si="0"/>
        <v>0</v>
      </c>
      <c r="L15" s="13">
        <f>J73</f>
        <v>725</v>
      </c>
      <c r="O15" s="32">
        <v>0</v>
      </c>
      <c r="P15" s="32">
        <v>0</v>
      </c>
      <c r="Q15">
        <f t="shared" si="1"/>
        <v>0</v>
      </c>
      <c r="S15" s="31" t="s">
        <v>38</v>
      </c>
      <c r="T15" s="60">
        <f>X11</f>
        <v>6</v>
      </c>
      <c r="U15" s="60">
        <f>X12</f>
        <v>462</v>
      </c>
      <c r="V15" s="60">
        <f>X13</f>
        <v>724</v>
      </c>
      <c r="W15" s="60">
        <f>X14</f>
        <v>4</v>
      </c>
      <c r="X15" s="60">
        <v>10</v>
      </c>
      <c r="AC15" s="31" t="s">
        <v>38</v>
      </c>
      <c r="AD15" s="52">
        <v>-110377924</v>
      </c>
      <c r="AE15" s="52">
        <v>-3271004</v>
      </c>
      <c r="AF15" s="52">
        <v>-2076782</v>
      </c>
      <c r="AG15" s="52">
        <v>-93874784</v>
      </c>
      <c r="AH15" s="52">
        <v>422124877</v>
      </c>
    </row>
    <row r="16" spans="1:40" ht="15.75" thickBot="1" x14ac:dyDescent="0.3">
      <c r="A16" s="32">
        <v>90</v>
      </c>
      <c r="B16" s="32">
        <v>1</v>
      </c>
      <c r="C16" s="33">
        <v>39</v>
      </c>
      <c r="D16" s="33">
        <v>90</v>
      </c>
      <c r="E16" s="32">
        <v>0</v>
      </c>
      <c r="F16" s="32">
        <v>1</v>
      </c>
      <c r="H16" s="32">
        <v>90</v>
      </c>
      <c r="I16" s="32">
        <v>1</v>
      </c>
      <c r="J16">
        <f t="shared" si="0"/>
        <v>90</v>
      </c>
      <c r="O16" s="32">
        <v>1</v>
      </c>
      <c r="P16" s="32">
        <v>1</v>
      </c>
      <c r="Q16">
        <f t="shared" si="1"/>
        <v>1</v>
      </c>
    </row>
    <row r="17" spans="1:54" ht="15.75" thickBot="1" x14ac:dyDescent="0.3">
      <c r="A17" s="32">
        <v>90</v>
      </c>
      <c r="B17" s="32">
        <v>0</v>
      </c>
      <c r="C17" s="33">
        <v>58</v>
      </c>
      <c r="D17" s="33">
        <v>100</v>
      </c>
      <c r="E17" s="32">
        <v>0</v>
      </c>
      <c r="F17" s="32">
        <v>1</v>
      </c>
      <c r="H17" s="32">
        <v>90</v>
      </c>
      <c r="I17" s="32">
        <v>0</v>
      </c>
      <c r="J17">
        <f t="shared" si="0"/>
        <v>0</v>
      </c>
      <c r="O17" s="32">
        <v>0</v>
      </c>
      <c r="P17" s="32">
        <v>0</v>
      </c>
      <c r="Q17">
        <f t="shared" si="1"/>
        <v>0</v>
      </c>
      <c r="AL17" s="73" t="s">
        <v>31</v>
      </c>
      <c r="AM17" s="74">
        <f>AD28</f>
        <v>168688074.00000009</v>
      </c>
      <c r="AS17" t="str">
        <f>L10</f>
        <v>X'Y Matrix</v>
      </c>
      <c r="BB17" s="82" t="s">
        <v>50</v>
      </c>
    </row>
    <row r="18" spans="1:54" x14ac:dyDescent="0.25">
      <c r="A18" s="32">
        <v>90</v>
      </c>
      <c r="B18" s="32">
        <v>0</v>
      </c>
      <c r="C18" s="33">
        <v>64</v>
      </c>
      <c r="D18" s="33">
        <v>90</v>
      </c>
      <c r="E18" s="32">
        <v>1</v>
      </c>
      <c r="F18" s="32">
        <v>1</v>
      </c>
      <c r="H18" s="32">
        <v>90</v>
      </c>
      <c r="I18" s="32">
        <v>0</v>
      </c>
      <c r="J18">
        <f t="shared" si="0"/>
        <v>0</v>
      </c>
      <c r="O18" s="32">
        <v>0</v>
      </c>
      <c r="P18" s="32">
        <v>0</v>
      </c>
      <c r="Q18">
        <f t="shared" si="1"/>
        <v>0</v>
      </c>
      <c r="T18" t="s">
        <v>0</v>
      </c>
      <c r="AM18" s="1">
        <f>AD11/$AM$17</f>
        <v>0.60963615009321848</v>
      </c>
      <c r="AN18" s="54">
        <f>AE11/$AM$17</f>
        <v>-9.6640856780426526E-3</v>
      </c>
      <c r="AO18" s="59">
        <f>AF11/$AM$17</f>
        <v>8.796626606810385E-3</v>
      </c>
      <c r="AP18" s="81">
        <f>AG11/$AM$17</f>
        <v>0.24538705682299733</v>
      </c>
      <c r="AQ18" s="58">
        <f>AH11/$AM$17</f>
        <v>-0.65433152079263135</v>
      </c>
      <c r="AS18" s="1">
        <f t="shared" ref="AS18:AS21" si="2">L11</f>
        <v>410</v>
      </c>
      <c r="AU18" s="1">
        <f>AM18*AS18</f>
        <v>249.95082153821957</v>
      </c>
      <c r="AY18" t="s">
        <v>44</v>
      </c>
      <c r="BB18" s="82" t="s">
        <v>44</v>
      </c>
    </row>
    <row r="19" spans="1:54" x14ac:dyDescent="0.25">
      <c r="A19" s="32">
        <v>100</v>
      </c>
      <c r="B19" s="32">
        <v>1</v>
      </c>
      <c r="C19" s="33">
        <v>63</v>
      </c>
      <c r="D19" s="33">
        <v>110</v>
      </c>
      <c r="E19" s="32">
        <v>0</v>
      </c>
      <c r="F19" s="32">
        <v>1</v>
      </c>
      <c r="H19" s="32">
        <v>100</v>
      </c>
      <c r="I19" s="32">
        <v>1</v>
      </c>
      <c r="J19">
        <f t="shared" si="0"/>
        <v>100</v>
      </c>
      <c r="O19" s="32">
        <v>1</v>
      </c>
      <c r="P19" s="32">
        <v>1</v>
      </c>
      <c r="Q19">
        <f t="shared" si="1"/>
        <v>1</v>
      </c>
      <c r="AM19">
        <f>AD12/$AM$17</f>
        <v>-9.6640856780426526E-3</v>
      </c>
      <c r="AN19">
        <f>AE12/$AM$17</f>
        <v>1.6099300535021809E-3</v>
      </c>
      <c r="AO19">
        <f>AF12/$AM$17</f>
        <v>-6.2626833951521643E-4</v>
      </c>
      <c r="AP19">
        <f>AG12/$AM$17</f>
        <v>-9.6191151011659499E-3</v>
      </c>
      <c r="AQ19">
        <f>AH12/$AM$17</f>
        <v>-1.9390843243607122E-2</v>
      </c>
      <c r="AS19" s="54">
        <f t="shared" si="2"/>
        <v>35275</v>
      </c>
      <c r="AU19" s="54">
        <f>AN18*AS19</f>
        <v>-340.90062229295455</v>
      </c>
      <c r="AX19" s="31" t="s">
        <v>26</v>
      </c>
      <c r="AY19" s="13">
        <f>AU23</f>
        <v>8.0398758954353298</v>
      </c>
      <c r="BA19" t="s">
        <v>45</v>
      </c>
      <c r="BB19" s="13">
        <v>8.0398758954352658</v>
      </c>
    </row>
    <row r="20" spans="1:54" x14ac:dyDescent="0.25">
      <c r="B20" s="35"/>
      <c r="C20" s="34"/>
      <c r="D20" s="34"/>
      <c r="E20" s="35"/>
      <c r="I20" s="35"/>
      <c r="J20" s="56">
        <f>SUM(J10:J19)</f>
        <v>410</v>
      </c>
      <c r="Q20" s="56">
        <f>SUM(Q10:Q19)</f>
        <v>6</v>
      </c>
      <c r="AM20">
        <f>AD13/$AM$17</f>
        <v>8.796626606810385E-3</v>
      </c>
      <c r="AN20">
        <f>AE13/$AM$17</f>
        <v>-6.2626833951521643E-4</v>
      </c>
      <c r="AO20">
        <f>AF13/$AM$17</f>
        <v>4.4982433079412574E-4</v>
      </c>
      <c r="AP20">
        <f>AG13/$AM$17</f>
        <v>8.4992848990616803E-3</v>
      </c>
      <c r="AQ20">
        <f>AH13/$AM$17</f>
        <v>-1.231137418760261E-2</v>
      </c>
      <c r="AS20" s="59">
        <f t="shared" si="2"/>
        <v>57650</v>
      </c>
      <c r="AU20" s="59">
        <f>AO18*AS20</f>
        <v>507.12552388261872</v>
      </c>
      <c r="AX20" s="31" t="s">
        <v>27</v>
      </c>
      <c r="AY20" s="13">
        <f>AU30</f>
        <v>6.8115307309746242E-2</v>
      </c>
      <c r="BA20" t="s">
        <v>46</v>
      </c>
      <c r="BB20" s="13">
        <v>6.8115307309750794E-2</v>
      </c>
    </row>
    <row r="21" spans="1:54" x14ac:dyDescent="0.25">
      <c r="Q21" t="s">
        <v>0</v>
      </c>
      <c r="AM21">
        <f>AD14/$AM$17</f>
        <v>0.24538705682299733</v>
      </c>
      <c r="AN21">
        <f>AE14/$AM$17</f>
        <v>-9.6191151011659499E-3</v>
      </c>
      <c r="AO21">
        <f>AF14/$AM$17</f>
        <v>8.4992848990616803E-3</v>
      </c>
      <c r="AP21">
        <f>AG14/$AM$17</f>
        <v>0.5958047277248536</v>
      </c>
      <c r="AQ21">
        <f>AH14/$AM$17</f>
        <v>-0.55649923420193859</v>
      </c>
      <c r="AS21" s="81">
        <f t="shared" si="2"/>
        <v>270</v>
      </c>
      <c r="AU21" s="81">
        <f>AP18*AS21</f>
        <v>66.254505342209285</v>
      </c>
      <c r="AX21" s="31" t="s">
        <v>28</v>
      </c>
      <c r="AY21" s="13">
        <f>AU37</f>
        <v>0.81643453940910682</v>
      </c>
      <c r="BA21" t="s">
        <v>47</v>
      </c>
      <c r="BB21" s="13">
        <v>0.81643453940911104</v>
      </c>
    </row>
    <row r="22" spans="1:54" x14ac:dyDescent="0.25">
      <c r="H22" s="30" t="s">
        <v>25</v>
      </c>
      <c r="I22" s="31" t="s">
        <v>27</v>
      </c>
      <c r="O22" s="31" t="s">
        <v>26</v>
      </c>
      <c r="P22" s="31" t="s">
        <v>27</v>
      </c>
      <c r="Q22" t="s">
        <v>0</v>
      </c>
      <c r="AM22">
        <f>AD15/$AM$17</f>
        <v>-0.65433152079263135</v>
      </c>
      <c r="AN22">
        <f>AE15/$AM$17</f>
        <v>-1.9390843243607122E-2</v>
      </c>
      <c r="AO22">
        <f>AF15/$AM$17</f>
        <v>-1.231137418760261E-2</v>
      </c>
      <c r="AP22">
        <f>AG15/$AM$17</f>
        <v>-0.55649923420193859</v>
      </c>
      <c r="AQ22">
        <f>AH15/$AM$17</f>
        <v>2.5023990551934321</v>
      </c>
      <c r="AS22" s="58">
        <f>L15</f>
        <v>725</v>
      </c>
      <c r="AU22" s="58">
        <f>AQ18*AS22</f>
        <v>-474.39035257465775</v>
      </c>
      <c r="AX22" s="31" t="s">
        <v>29</v>
      </c>
      <c r="AY22" s="13">
        <f>AU44</f>
        <v>8.683514224010878</v>
      </c>
      <c r="BA22" t="s">
        <v>48</v>
      </c>
      <c r="BB22" s="13">
        <v>8.6835142240108869</v>
      </c>
    </row>
    <row r="23" spans="1:54" x14ac:dyDescent="0.25">
      <c r="H23" s="32">
        <v>40</v>
      </c>
      <c r="I23" s="33">
        <v>39</v>
      </c>
      <c r="J23">
        <f>H23*I23</f>
        <v>1560</v>
      </c>
      <c r="O23" s="32">
        <v>1</v>
      </c>
      <c r="P23" s="33">
        <v>39</v>
      </c>
      <c r="Q23">
        <f t="shared" si="1"/>
        <v>39</v>
      </c>
      <c r="AU23" s="56">
        <f>SUM(AU18:AU22)</f>
        <v>8.0398758954353298</v>
      </c>
      <c r="AW23" t="s">
        <v>0</v>
      </c>
      <c r="AX23" s="30" t="s">
        <v>38</v>
      </c>
      <c r="AY23" s="13">
        <f>AU51</f>
        <v>1.9458809222041964</v>
      </c>
      <c r="BA23" t="s">
        <v>38</v>
      </c>
      <c r="BB23" s="13">
        <v>1.9458809222043603</v>
      </c>
    </row>
    <row r="24" spans="1:54" x14ac:dyDescent="0.25">
      <c r="G24" t="s">
        <v>0</v>
      </c>
      <c r="H24" s="32">
        <v>50</v>
      </c>
      <c r="I24" s="33">
        <v>39</v>
      </c>
      <c r="J24">
        <f t="shared" ref="J24:J32" si="3">H24*I24</f>
        <v>1950</v>
      </c>
      <c r="O24" s="32">
        <v>1</v>
      </c>
      <c r="P24" s="33">
        <v>39</v>
      </c>
      <c r="Q24">
        <f t="shared" si="1"/>
        <v>39</v>
      </c>
    </row>
    <row r="25" spans="1:54" x14ac:dyDescent="0.25">
      <c r="A25" t="s">
        <v>39</v>
      </c>
      <c r="G25" t="s">
        <v>0</v>
      </c>
      <c r="H25" s="32">
        <v>50</v>
      </c>
      <c r="I25" s="33">
        <v>25</v>
      </c>
      <c r="J25">
        <f t="shared" si="3"/>
        <v>1250</v>
      </c>
      <c r="O25" s="32">
        <v>0</v>
      </c>
      <c r="P25" s="33">
        <v>25</v>
      </c>
      <c r="Q25">
        <f t="shared" si="1"/>
        <v>0</v>
      </c>
      <c r="T25" t="s">
        <v>0</v>
      </c>
      <c r="AM25" s="5">
        <v>0.60963615009321848</v>
      </c>
      <c r="AN25" s="5">
        <v>-9.6640856780426526E-3</v>
      </c>
      <c r="AO25" s="5">
        <v>8.796626606810385E-3</v>
      </c>
      <c r="AP25" s="5">
        <v>0.24538705682299733</v>
      </c>
      <c r="AQ25" s="5">
        <v>-0.65433152079263135</v>
      </c>
      <c r="AS25" s="1">
        <v>410</v>
      </c>
      <c r="AU25" s="1">
        <f>AM19*AS18</f>
        <v>-3.9622751279974877</v>
      </c>
    </row>
    <row r="26" spans="1:54" x14ac:dyDescent="0.25">
      <c r="G26" t="s">
        <v>0</v>
      </c>
      <c r="H26" s="32">
        <v>60</v>
      </c>
      <c r="I26" s="33">
        <v>40</v>
      </c>
      <c r="J26">
        <f t="shared" si="3"/>
        <v>2400</v>
      </c>
      <c r="O26" s="32">
        <v>1</v>
      </c>
      <c r="P26" s="33">
        <v>40</v>
      </c>
      <c r="Q26">
        <f t="shared" si="1"/>
        <v>40</v>
      </c>
      <c r="AM26" s="1">
        <v>-9.6640856780426526E-3</v>
      </c>
      <c r="AN26" s="54">
        <v>1.6099300535021809E-3</v>
      </c>
      <c r="AO26" s="59">
        <v>-6.2626833951521643E-4</v>
      </c>
      <c r="AP26" s="81">
        <v>-9.6191151011659499E-3</v>
      </c>
      <c r="AQ26" s="58">
        <v>-1.9390843243607122E-2</v>
      </c>
      <c r="AS26" s="54">
        <v>35275</v>
      </c>
      <c r="AU26" s="54">
        <f>AN19*AS19</f>
        <v>56.79028263728943</v>
      </c>
    </row>
    <row r="27" spans="1:54" ht="15.75" thickBot="1" x14ac:dyDescent="0.3">
      <c r="G27" t="s">
        <v>0</v>
      </c>
      <c r="H27" s="32">
        <v>70</v>
      </c>
      <c r="I27" s="33">
        <v>50</v>
      </c>
      <c r="J27">
        <f t="shared" si="3"/>
        <v>3500</v>
      </c>
      <c r="O27" s="32">
        <v>1</v>
      </c>
      <c r="P27" s="33">
        <v>50</v>
      </c>
      <c r="Q27">
        <f t="shared" si="1"/>
        <v>50</v>
      </c>
      <c r="AC27" t="s">
        <v>0</v>
      </c>
      <c r="AD27" s="52" t="s">
        <v>0</v>
      </c>
      <c r="AM27">
        <v>8.796626606810385E-3</v>
      </c>
      <c r="AN27">
        <v>-6.2626833951521643E-4</v>
      </c>
      <c r="AO27">
        <v>4.4982433079412574E-4</v>
      </c>
      <c r="AP27">
        <v>8.4992848990616803E-3</v>
      </c>
      <c r="AQ27">
        <v>-1.231137418760261E-2</v>
      </c>
      <c r="AS27" s="59">
        <v>57650</v>
      </c>
      <c r="AU27" s="59">
        <f>AO19*AS20</f>
        <v>-36.104369773052227</v>
      </c>
    </row>
    <row r="28" spans="1:54" ht="15.75" thickBot="1" x14ac:dyDescent="0.3">
      <c r="G28" t="s">
        <v>0</v>
      </c>
      <c r="H28" s="32">
        <v>85</v>
      </c>
      <c r="I28" s="33">
        <v>45</v>
      </c>
      <c r="J28">
        <f t="shared" si="3"/>
        <v>3825</v>
      </c>
      <c r="O28" s="32">
        <v>0</v>
      </c>
      <c r="P28" s="33">
        <v>45</v>
      </c>
      <c r="Q28">
        <f t="shared" si="1"/>
        <v>0</v>
      </c>
      <c r="AC28" s="73" t="s">
        <v>34</v>
      </c>
      <c r="AD28" s="74">
        <f>Determinant!V18</f>
        <v>168688074.00000009</v>
      </c>
      <c r="AM28">
        <v>0.24538705682299733</v>
      </c>
      <c r="AN28">
        <v>-9.6191151011659499E-3</v>
      </c>
      <c r="AO28">
        <v>8.4992848990616803E-3</v>
      </c>
      <c r="AP28">
        <v>0.5958047277248536</v>
      </c>
      <c r="AQ28">
        <v>-0.55649923420193859</v>
      </c>
      <c r="AS28" s="81">
        <v>270</v>
      </c>
      <c r="AU28" s="81">
        <f>AP19*AS21</f>
        <v>-2.5971610773148064</v>
      </c>
      <c r="AX28" t="s">
        <v>0</v>
      </c>
    </row>
    <row r="29" spans="1:54" x14ac:dyDescent="0.25">
      <c r="G29" t="s">
        <v>0</v>
      </c>
      <c r="H29" s="32">
        <v>90</v>
      </c>
      <c r="I29" s="33">
        <v>39</v>
      </c>
      <c r="J29">
        <f t="shared" si="3"/>
        <v>3510</v>
      </c>
      <c r="O29" s="32">
        <v>1</v>
      </c>
      <c r="P29" s="33">
        <v>39</v>
      </c>
      <c r="Q29">
        <f t="shared" si="1"/>
        <v>39</v>
      </c>
      <c r="AC29" t="s">
        <v>0</v>
      </c>
      <c r="AM29">
        <v>-0.65433152079263135</v>
      </c>
      <c r="AN29">
        <v>-1.9390843243607122E-2</v>
      </c>
      <c r="AO29">
        <v>-1.231137418760261E-2</v>
      </c>
      <c r="AP29">
        <v>-0.55649923420193859</v>
      </c>
      <c r="AQ29">
        <v>2.5023990551934321</v>
      </c>
      <c r="AS29" s="58">
        <v>725</v>
      </c>
      <c r="AU29" s="58">
        <f>AQ19*AS22</f>
        <v>-14.058361351615163</v>
      </c>
    </row>
    <row r="30" spans="1:54" x14ac:dyDescent="0.25">
      <c r="G30" t="s">
        <v>0</v>
      </c>
      <c r="H30" s="32">
        <v>90</v>
      </c>
      <c r="I30" s="33">
        <v>58</v>
      </c>
      <c r="J30">
        <f t="shared" si="3"/>
        <v>5220</v>
      </c>
      <c r="O30" s="32">
        <v>0</v>
      </c>
      <c r="P30" s="33">
        <v>58</v>
      </c>
      <c r="Q30">
        <f t="shared" si="1"/>
        <v>0</v>
      </c>
      <c r="AU30" s="56">
        <f>SUM(AU25:AU29)</f>
        <v>6.8115307309746242E-2</v>
      </c>
      <c r="AW30" t="s">
        <v>0</v>
      </c>
    </row>
    <row r="31" spans="1:54" x14ac:dyDescent="0.25">
      <c r="G31" t="s">
        <v>0</v>
      </c>
      <c r="H31" s="32">
        <v>90</v>
      </c>
      <c r="I31" s="33">
        <v>64</v>
      </c>
      <c r="J31">
        <f t="shared" si="3"/>
        <v>5760</v>
      </c>
      <c r="O31" s="32">
        <v>0</v>
      </c>
      <c r="P31" s="33">
        <v>64</v>
      </c>
      <c r="Q31">
        <f t="shared" si="1"/>
        <v>0</v>
      </c>
    </row>
    <row r="32" spans="1:54" x14ac:dyDescent="0.25">
      <c r="G32" t="s">
        <v>0</v>
      </c>
      <c r="H32" s="32">
        <v>100</v>
      </c>
      <c r="I32" s="33">
        <v>63</v>
      </c>
      <c r="J32">
        <f t="shared" si="3"/>
        <v>6300</v>
      </c>
      <c r="O32" s="32">
        <v>1</v>
      </c>
      <c r="P32" s="33">
        <v>63</v>
      </c>
      <c r="Q32">
        <f t="shared" si="1"/>
        <v>63</v>
      </c>
      <c r="AM32" s="5">
        <v>0.60963615009321848</v>
      </c>
      <c r="AN32" s="5">
        <v>-9.6640856780426526E-3</v>
      </c>
      <c r="AO32" s="5">
        <v>8.796626606810385E-3</v>
      </c>
      <c r="AP32" s="5">
        <v>0.24538705682299733</v>
      </c>
      <c r="AQ32" s="5">
        <v>-0.65433152079263135</v>
      </c>
      <c r="AS32" s="1">
        <v>410</v>
      </c>
      <c r="AU32" s="1">
        <f>AM20*AS18</f>
        <v>3.6066169087922577</v>
      </c>
    </row>
    <row r="33" spans="7:50" x14ac:dyDescent="0.25">
      <c r="G33" t="s">
        <v>0</v>
      </c>
      <c r="I33" s="34"/>
      <c r="J33" s="56">
        <f>SUM(J23:J32)</f>
        <v>35275</v>
      </c>
      <c r="Q33" s="56">
        <f>SUM(Q23:Q32)</f>
        <v>270</v>
      </c>
      <c r="AM33" s="5">
        <v>-9.6640856780426526E-3</v>
      </c>
      <c r="AN33" s="5">
        <v>1.6099300535021809E-3</v>
      </c>
      <c r="AO33" s="5">
        <v>-6.2626833951521643E-4</v>
      </c>
      <c r="AP33" s="5">
        <v>-9.6191151011659499E-3</v>
      </c>
      <c r="AQ33" s="5">
        <v>-1.9390843243607122E-2</v>
      </c>
      <c r="AS33" s="54">
        <v>35275</v>
      </c>
      <c r="AU33" s="54">
        <f>AN20*AS19</f>
        <v>-22.091615676399261</v>
      </c>
    </row>
    <row r="34" spans="7:50" x14ac:dyDescent="0.25">
      <c r="Q34" t="s">
        <v>0</v>
      </c>
      <c r="AM34" s="1">
        <v>8.796626606810385E-3</v>
      </c>
      <c r="AN34" s="54">
        <v>-6.2626833951521643E-4</v>
      </c>
      <c r="AO34" s="59">
        <v>4.4982433079412574E-4</v>
      </c>
      <c r="AP34" s="81">
        <v>8.4992848990616803E-3</v>
      </c>
      <c r="AQ34" s="58">
        <v>-1.231137418760261E-2</v>
      </c>
      <c r="AS34" s="59">
        <v>57650</v>
      </c>
      <c r="AU34" s="59">
        <f>AO20*AS20</f>
        <v>25.93237267028135</v>
      </c>
      <c r="AX34" t="s">
        <v>0</v>
      </c>
    </row>
    <row r="35" spans="7:50" x14ac:dyDescent="0.25">
      <c r="G35" t="s">
        <v>0</v>
      </c>
      <c r="H35" s="30" t="s">
        <v>25</v>
      </c>
      <c r="I35" s="31" t="s">
        <v>28</v>
      </c>
      <c r="O35" s="31" t="s">
        <v>26</v>
      </c>
      <c r="P35" s="31" t="s">
        <v>28</v>
      </c>
      <c r="Q35" t="s">
        <v>0</v>
      </c>
      <c r="AM35">
        <v>0.24538705682299733</v>
      </c>
      <c r="AN35">
        <v>-9.6191151011659499E-3</v>
      </c>
      <c r="AO35">
        <v>8.4992848990616803E-3</v>
      </c>
      <c r="AP35">
        <v>0.5958047277248536</v>
      </c>
      <c r="AQ35">
        <v>-0.55649923420193859</v>
      </c>
      <c r="AS35" s="81">
        <v>270</v>
      </c>
      <c r="AU35" s="81">
        <f>AP20*AS21</f>
        <v>2.2948069227466537</v>
      </c>
    </row>
    <row r="36" spans="7:50" x14ac:dyDescent="0.25">
      <c r="H36" s="32">
        <v>40</v>
      </c>
      <c r="I36" s="33">
        <v>40</v>
      </c>
      <c r="J36">
        <f>H36*I36</f>
        <v>1600</v>
      </c>
      <c r="O36" s="32">
        <v>1</v>
      </c>
      <c r="P36" s="33">
        <v>40</v>
      </c>
      <c r="Q36">
        <f t="shared" si="1"/>
        <v>40</v>
      </c>
      <c r="AM36">
        <v>-0.65433152079263135</v>
      </c>
      <c r="AN36">
        <v>-1.9390843243607122E-2</v>
      </c>
      <c r="AO36">
        <v>-1.231137418760261E-2</v>
      </c>
      <c r="AP36">
        <v>-0.55649923420193859</v>
      </c>
      <c r="AQ36">
        <v>2.5023990551934321</v>
      </c>
      <c r="AS36" s="58">
        <v>725</v>
      </c>
      <c r="AU36" s="58">
        <f>AQ20*AS22</f>
        <v>-8.9257462860118935</v>
      </c>
    </row>
    <row r="37" spans="7:50" x14ac:dyDescent="0.25">
      <c r="H37" s="32">
        <v>50</v>
      </c>
      <c r="I37" s="33">
        <v>40</v>
      </c>
      <c r="J37">
        <f t="shared" ref="J37:J45" si="4">H37*I37</f>
        <v>2000</v>
      </c>
      <c r="O37" s="32">
        <v>1</v>
      </c>
      <c r="P37" s="33">
        <v>40</v>
      </c>
      <c r="Q37">
        <f t="shared" si="1"/>
        <v>40</v>
      </c>
      <c r="AU37" s="56">
        <f>SUM(AU32:AU36)</f>
        <v>0.81643453940910682</v>
      </c>
      <c r="AW37" t="s">
        <v>0</v>
      </c>
    </row>
    <row r="38" spans="7:50" x14ac:dyDescent="0.25">
      <c r="H38" s="32">
        <v>50</v>
      </c>
      <c r="I38" s="33">
        <v>49</v>
      </c>
      <c r="J38">
        <f t="shared" si="4"/>
        <v>2450</v>
      </c>
      <c r="O38" s="32">
        <v>0</v>
      </c>
      <c r="P38" s="33">
        <v>49</v>
      </c>
      <c r="Q38">
        <f t="shared" si="1"/>
        <v>0</v>
      </c>
    </row>
    <row r="39" spans="7:50" x14ac:dyDescent="0.25">
      <c r="H39" s="32">
        <v>60</v>
      </c>
      <c r="I39" s="33">
        <v>45</v>
      </c>
      <c r="J39">
        <f t="shared" si="4"/>
        <v>2700</v>
      </c>
      <c r="O39" s="32">
        <v>1</v>
      </c>
      <c r="P39" s="33">
        <v>45</v>
      </c>
      <c r="Q39">
        <f t="shared" si="1"/>
        <v>45</v>
      </c>
      <c r="AU39">
        <f>AM21*AS18</f>
        <v>100.6086932974289</v>
      </c>
    </row>
    <row r="40" spans="7:50" x14ac:dyDescent="0.25">
      <c r="H40" s="32">
        <v>70</v>
      </c>
      <c r="I40" s="33">
        <v>60</v>
      </c>
      <c r="J40">
        <f t="shared" si="4"/>
        <v>4200</v>
      </c>
      <c r="O40" s="32">
        <v>1</v>
      </c>
      <c r="P40" s="33">
        <v>60</v>
      </c>
      <c r="Q40">
        <f t="shared" si="1"/>
        <v>60</v>
      </c>
      <c r="AU40">
        <f>AN21*AS19</f>
        <v>-339.3142851936289</v>
      </c>
      <c r="AX40" t="s">
        <v>0</v>
      </c>
    </row>
    <row r="41" spans="7:50" x14ac:dyDescent="0.25">
      <c r="H41" s="32">
        <v>85</v>
      </c>
      <c r="I41" s="33">
        <v>100</v>
      </c>
      <c r="J41">
        <f t="shared" si="4"/>
        <v>8500</v>
      </c>
      <c r="O41" s="32">
        <v>0</v>
      </c>
      <c r="P41" s="33">
        <v>100</v>
      </c>
      <c r="Q41">
        <f t="shared" si="1"/>
        <v>0</v>
      </c>
      <c r="AU41">
        <f>AO21*AS20</f>
        <v>489.9837744309059</v>
      </c>
    </row>
    <row r="42" spans="7:50" x14ac:dyDescent="0.25">
      <c r="H42" s="32">
        <v>90</v>
      </c>
      <c r="I42" s="33">
        <v>90</v>
      </c>
      <c r="J42">
        <f t="shared" si="4"/>
        <v>8100</v>
      </c>
      <c r="O42" s="32">
        <v>1</v>
      </c>
      <c r="P42" s="33">
        <v>90</v>
      </c>
      <c r="Q42">
        <f t="shared" si="1"/>
        <v>90</v>
      </c>
      <c r="AU42">
        <f>+AP21*AS21</f>
        <v>160.86727648571048</v>
      </c>
    </row>
    <row r="43" spans="7:50" x14ac:dyDescent="0.25">
      <c r="H43" s="32">
        <v>90</v>
      </c>
      <c r="I43" s="33">
        <v>100</v>
      </c>
      <c r="J43">
        <f t="shared" si="4"/>
        <v>9000</v>
      </c>
      <c r="O43" s="32">
        <v>0</v>
      </c>
      <c r="P43" s="33">
        <v>100</v>
      </c>
      <c r="Q43">
        <f t="shared" si="1"/>
        <v>0</v>
      </c>
      <c r="AU43">
        <f>AQ21*AS22</f>
        <v>-403.46194479640548</v>
      </c>
    </row>
    <row r="44" spans="7:50" x14ac:dyDescent="0.25">
      <c r="H44" s="32">
        <v>90</v>
      </c>
      <c r="I44" s="33">
        <v>90</v>
      </c>
      <c r="J44">
        <f t="shared" si="4"/>
        <v>8100</v>
      </c>
      <c r="O44" s="32">
        <v>0</v>
      </c>
      <c r="P44" s="33">
        <v>90</v>
      </c>
      <c r="Q44">
        <f t="shared" si="1"/>
        <v>0</v>
      </c>
      <c r="AU44" s="56">
        <f>SUM(AU39:AU43)</f>
        <v>8.683514224010878</v>
      </c>
      <c r="AW44" t="s">
        <v>0</v>
      </c>
    </row>
    <row r="45" spans="7:50" x14ac:dyDescent="0.25">
      <c r="H45" s="32">
        <v>100</v>
      </c>
      <c r="I45" s="33">
        <v>110</v>
      </c>
      <c r="J45">
        <f t="shared" si="4"/>
        <v>11000</v>
      </c>
      <c r="O45" s="32">
        <v>1</v>
      </c>
      <c r="P45" s="33">
        <v>110</v>
      </c>
      <c r="Q45">
        <f t="shared" si="1"/>
        <v>110</v>
      </c>
    </row>
    <row r="46" spans="7:50" x14ac:dyDescent="0.25">
      <c r="I46" s="34"/>
      <c r="J46" s="56">
        <f>SUM(J36:J45)</f>
        <v>57650</v>
      </c>
      <c r="Q46" s="56">
        <f>SUM(Q36:Q45)</f>
        <v>385</v>
      </c>
      <c r="AU46">
        <f>AM22*AS18</f>
        <v>-268.27592352497885</v>
      </c>
    </row>
    <row r="47" spans="7:50" x14ac:dyDescent="0.25">
      <c r="Q47" t="s">
        <v>0</v>
      </c>
      <c r="AU47">
        <f>AN22*AS19</f>
        <v>-684.01199541824121</v>
      </c>
    </row>
    <row r="48" spans="7:50" x14ac:dyDescent="0.25">
      <c r="H48" s="30" t="s">
        <v>25</v>
      </c>
      <c r="I48" s="31" t="s">
        <v>29</v>
      </c>
      <c r="O48" s="31" t="s">
        <v>26</v>
      </c>
      <c r="P48" s="31" t="s">
        <v>29</v>
      </c>
      <c r="Q48" t="s">
        <v>0</v>
      </c>
      <c r="AU48">
        <f>AO22*AS20</f>
        <v>-709.75072191529046</v>
      </c>
    </row>
    <row r="49" spans="8:47" x14ac:dyDescent="0.25">
      <c r="H49" s="32">
        <v>40</v>
      </c>
      <c r="I49" s="32">
        <v>0</v>
      </c>
      <c r="J49">
        <f>H49*I49</f>
        <v>0</v>
      </c>
      <c r="O49" s="32">
        <v>1</v>
      </c>
      <c r="P49" s="32">
        <v>0</v>
      </c>
      <c r="Q49">
        <f t="shared" si="1"/>
        <v>0</v>
      </c>
      <c r="AU49">
        <f>AP22*AS21</f>
        <v>-150.25479323452342</v>
      </c>
    </row>
    <row r="50" spans="8:47" x14ac:dyDescent="0.25">
      <c r="H50" s="32">
        <v>50</v>
      </c>
      <c r="I50" s="32">
        <v>0</v>
      </c>
      <c r="J50">
        <f t="shared" ref="J50:J58" si="5">H50*I50</f>
        <v>0</v>
      </c>
      <c r="O50" s="32">
        <v>1</v>
      </c>
      <c r="P50" s="32">
        <v>0</v>
      </c>
      <c r="Q50">
        <f t="shared" si="1"/>
        <v>0</v>
      </c>
      <c r="AU50">
        <f>AQ22*AS22</f>
        <v>1814.2393150152382</v>
      </c>
    </row>
    <row r="51" spans="8:47" x14ac:dyDescent="0.25">
      <c r="H51" s="32">
        <v>50</v>
      </c>
      <c r="I51" s="32">
        <v>1</v>
      </c>
      <c r="J51">
        <f t="shared" si="5"/>
        <v>50</v>
      </c>
      <c r="O51" s="32">
        <v>0</v>
      </c>
      <c r="P51" s="32">
        <v>1</v>
      </c>
      <c r="Q51">
        <f t="shared" si="1"/>
        <v>0</v>
      </c>
      <c r="AU51" s="56">
        <f>SUM(AU46:AU50)</f>
        <v>1.9458809222041964</v>
      </c>
    </row>
    <row r="52" spans="8:47" x14ac:dyDescent="0.25">
      <c r="H52" s="32">
        <v>60</v>
      </c>
      <c r="I52" s="32">
        <v>1</v>
      </c>
      <c r="J52">
        <f t="shared" si="5"/>
        <v>60</v>
      </c>
      <c r="O52" s="32">
        <v>1</v>
      </c>
      <c r="P52" s="32">
        <v>1</v>
      </c>
      <c r="Q52">
        <f t="shared" si="1"/>
        <v>1</v>
      </c>
    </row>
    <row r="53" spans="8:47" x14ac:dyDescent="0.25">
      <c r="H53" s="32">
        <v>70</v>
      </c>
      <c r="I53" s="32">
        <v>1</v>
      </c>
      <c r="J53">
        <f t="shared" si="5"/>
        <v>70</v>
      </c>
      <c r="O53" s="32">
        <v>1</v>
      </c>
      <c r="P53" s="32">
        <v>1</v>
      </c>
      <c r="Q53">
        <f t="shared" si="1"/>
        <v>1</v>
      </c>
    </row>
    <row r="54" spans="8:47" x14ac:dyDescent="0.25">
      <c r="H54" s="32">
        <v>85</v>
      </c>
      <c r="I54" s="32">
        <v>0</v>
      </c>
      <c r="J54">
        <f t="shared" si="5"/>
        <v>0</v>
      </c>
      <c r="O54" s="32">
        <v>0</v>
      </c>
      <c r="P54" s="32">
        <v>0</v>
      </c>
      <c r="Q54">
        <f t="shared" si="1"/>
        <v>0</v>
      </c>
    </row>
    <row r="55" spans="8:47" x14ac:dyDescent="0.25">
      <c r="H55" s="32">
        <v>90</v>
      </c>
      <c r="I55" s="32">
        <v>0</v>
      </c>
      <c r="J55">
        <f t="shared" si="5"/>
        <v>0</v>
      </c>
      <c r="O55" s="32">
        <v>1</v>
      </c>
      <c r="P55" s="32">
        <v>0</v>
      </c>
      <c r="Q55">
        <f t="shared" si="1"/>
        <v>0</v>
      </c>
    </row>
    <row r="56" spans="8:47" x14ac:dyDescent="0.25">
      <c r="H56" s="32">
        <v>90</v>
      </c>
      <c r="I56" s="32">
        <v>0</v>
      </c>
      <c r="J56">
        <f t="shared" si="5"/>
        <v>0</v>
      </c>
      <c r="O56" s="32">
        <v>0</v>
      </c>
      <c r="P56" s="32">
        <v>0</v>
      </c>
      <c r="Q56">
        <f t="shared" si="1"/>
        <v>0</v>
      </c>
    </row>
    <row r="57" spans="8:47" x14ac:dyDescent="0.25">
      <c r="H57" s="32">
        <v>90</v>
      </c>
      <c r="I57" s="32">
        <v>1</v>
      </c>
      <c r="J57">
        <f t="shared" si="5"/>
        <v>90</v>
      </c>
      <c r="O57" s="32">
        <v>0</v>
      </c>
      <c r="P57" s="32">
        <v>1</v>
      </c>
      <c r="Q57">
        <f t="shared" si="1"/>
        <v>0</v>
      </c>
    </row>
    <row r="58" spans="8:47" x14ac:dyDescent="0.25">
      <c r="H58" s="32">
        <v>100</v>
      </c>
      <c r="I58" s="32">
        <v>0</v>
      </c>
      <c r="J58">
        <f t="shared" si="5"/>
        <v>0</v>
      </c>
      <c r="O58" s="32">
        <v>1</v>
      </c>
      <c r="P58" s="32">
        <v>0</v>
      </c>
      <c r="Q58">
        <f t="shared" si="1"/>
        <v>0</v>
      </c>
    </row>
    <row r="59" spans="8:47" x14ac:dyDescent="0.25">
      <c r="J59" s="56">
        <f>SUM(J49:J58)</f>
        <v>270</v>
      </c>
      <c r="Q59" s="56">
        <f>SUM(Q49:Q58)</f>
        <v>2</v>
      </c>
    </row>
    <row r="61" spans="8:47" x14ac:dyDescent="0.25">
      <c r="O61" s="31" t="s">
        <v>26</v>
      </c>
      <c r="P61" s="31" t="s">
        <v>38</v>
      </c>
      <c r="Q61" t="s">
        <v>0</v>
      </c>
    </row>
    <row r="62" spans="8:47" x14ac:dyDescent="0.25">
      <c r="H62" s="30" t="s">
        <v>25</v>
      </c>
      <c r="I62" s="31" t="s">
        <v>38</v>
      </c>
      <c r="O62" s="32">
        <v>1</v>
      </c>
      <c r="P62" s="32">
        <v>1</v>
      </c>
      <c r="Q62">
        <f t="shared" ref="Q62:Q71" si="6">O62*P62</f>
        <v>1</v>
      </c>
    </row>
    <row r="63" spans="8:47" x14ac:dyDescent="0.25">
      <c r="H63" s="32">
        <v>40</v>
      </c>
      <c r="I63" s="32">
        <v>1</v>
      </c>
      <c r="J63">
        <f>H63*I63</f>
        <v>40</v>
      </c>
      <c r="O63" s="32">
        <v>1</v>
      </c>
      <c r="P63" s="32">
        <v>1</v>
      </c>
      <c r="Q63">
        <f t="shared" si="6"/>
        <v>1</v>
      </c>
    </row>
    <row r="64" spans="8:47" x14ac:dyDescent="0.25">
      <c r="H64" s="32">
        <v>50</v>
      </c>
      <c r="I64" s="32">
        <v>1</v>
      </c>
      <c r="J64">
        <f t="shared" ref="J64:J72" si="7">H64*I64</f>
        <v>50</v>
      </c>
      <c r="O64" s="32">
        <v>0</v>
      </c>
      <c r="P64" s="32">
        <v>1</v>
      </c>
      <c r="Q64">
        <f t="shared" si="6"/>
        <v>0</v>
      </c>
    </row>
    <row r="65" spans="8:17" x14ac:dyDescent="0.25">
      <c r="H65" s="32">
        <v>50</v>
      </c>
      <c r="I65" s="32">
        <v>1</v>
      </c>
      <c r="J65">
        <f t="shared" si="7"/>
        <v>50</v>
      </c>
      <c r="O65" s="32">
        <v>1</v>
      </c>
      <c r="P65" s="32">
        <v>1</v>
      </c>
      <c r="Q65">
        <f t="shared" si="6"/>
        <v>1</v>
      </c>
    </row>
    <row r="66" spans="8:17" x14ac:dyDescent="0.25">
      <c r="H66" s="32">
        <v>60</v>
      </c>
      <c r="I66" s="32">
        <v>1</v>
      </c>
      <c r="J66">
        <f t="shared" si="7"/>
        <v>60</v>
      </c>
      <c r="O66" s="32">
        <v>1</v>
      </c>
      <c r="P66" s="32">
        <v>1</v>
      </c>
      <c r="Q66">
        <f t="shared" si="6"/>
        <v>1</v>
      </c>
    </row>
    <row r="67" spans="8:17" x14ac:dyDescent="0.25">
      <c r="H67" s="32">
        <v>70</v>
      </c>
      <c r="I67" s="32">
        <v>1</v>
      </c>
      <c r="J67">
        <f t="shared" si="7"/>
        <v>70</v>
      </c>
      <c r="O67" s="32">
        <v>0</v>
      </c>
      <c r="P67" s="32">
        <v>1</v>
      </c>
      <c r="Q67">
        <f t="shared" si="6"/>
        <v>0</v>
      </c>
    </row>
    <row r="68" spans="8:17" x14ac:dyDescent="0.25">
      <c r="H68" s="32">
        <v>85</v>
      </c>
      <c r="I68" s="32">
        <v>1</v>
      </c>
      <c r="J68">
        <f t="shared" si="7"/>
        <v>85</v>
      </c>
      <c r="O68" s="32">
        <v>1</v>
      </c>
      <c r="P68" s="32">
        <v>1</v>
      </c>
      <c r="Q68">
        <f t="shared" si="6"/>
        <v>1</v>
      </c>
    </row>
    <row r="69" spans="8:17" x14ac:dyDescent="0.25">
      <c r="H69" s="32">
        <v>90</v>
      </c>
      <c r="I69" s="32">
        <v>1</v>
      </c>
      <c r="J69">
        <f t="shared" si="7"/>
        <v>90</v>
      </c>
      <c r="O69" s="32">
        <v>0</v>
      </c>
      <c r="P69" s="32">
        <v>1</v>
      </c>
      <c r="Q69">
        <f t="shared" si="6"/>
        <v>0</v>
      </c>
    </row>
    <row r="70" spans="8:17" x14ac:dyDescent="0.25">
      <c r="H70" s="32">
        <v>90</v>
      </c>
      <c r="I70" s="32">
        <v>1</v>
      </c>
      <c r="J70">
        <f t="shared" si="7"/>
        <v>90</v>
      </c>
      <c r="O70" s="32">
        <v>0</v>
      </c>
      <c r="P70" s="32">
        <v>1</v>
      </c>
      <c r="Q70">
        <f t="shared" si="6"/>
        <v>0</v>
      </c>
    </row>
    <row r="71" spans="8:17" x14ac:dyDescent="0.25">
      <c r="H71" s="32">
        <v>90</v>
      </c>
      <c r="I71" s="32">
        <v>1</v>
      </c>
      <c r="J71">
        <f t="shared" si="7"/>
        <v>90</v>
      </c>
      <c r="O71" s="32">
        <v>1</v>
      </c>
      <c r="P71" s="32">
        <v>1</v>
      </c>
      <c r="Q71">
        <f t="shared" si="6"/>
        <v>1</v>
      </c>
    </row>
    <row r="72" spans="8:17" x14ac:dyDescent="0.25">
      <c r="H72" s="32">
        <v>100</v>
      </c>
      <c r="I72" s="32">
        <v>1</v>
      </c>
      <c r="J72">
        <f t="shared" si="7"/>
        <v>100</v>
      </c>
      <c r="Q72" s="56">
        <f>SUM(Q62:Q71)</f>
        <v>6</v>
      </c>
    </row>
    <row r="73" spans="8:17" x14ac:dyDescent="0.25">
      <c r="J73" s="56">
        <f>SUM(J63:J72)</f>
        <v>725</v>
      </c>
      <c r="Q73" t="s">
        <v>0</v>
      </c>
    </row>
    <row r="74" spans="8:17" x14ac:dyDescent="0.25">
      <c r="O74" s="31" t="s">
        <v>27</v>
      </c>
      <c r="P74" s="31" t="s">
        <v>26</v>
      </c>
      <c r="Q74" t="s">
        <v>0</v>
      </c>
    </row>
    <row r="75" spans="8:17" x14ac:dyDescent="0.25">
      <c r="O75" s="33">
        <v>39</v>
      </c>
      <c r="P75" s="32">
        <v>1</v>
      </c>
      <c r="Q75">
        <f t="shared" si="1"/>
        <v>39</v>
      </c>
    </row>
    <row r="76" spans="8:17" x14ac:dyDescent="0.25">
      <c r="O76" s="33">
        <v>39</v>
      </c>
      <c r="P76" s="32">
        <v>1</v>
      </c>
      <c r="Q76">
        <f t="shared" si="1"/>
        <v>39</v>
      </c>
    </row>
    <row r="77" spans="8:17" x14ac:dyDescent="0.25">
      <c r="O77" s="33">
        <v>25</v>
      </c>
      <c r="P77" s="32">
        <v>0</v>
      </c>
      <c r="Q77">
        <f t="shared" si="1"/>
        <v>0</v>
      </c>
    </row>
    <row r="78" spans="8:17" x14ac:dyDescent="0.25">
      <c r="O78" s="33">
        <v>40</v>
      </c>
      <c r="P78" s="32">
        <v>1</v>
      </c>
      <c r="Q78">
        <f t="shared" si="1"/>
        <v>40</v>
      </c>
    </row>
    <row r="79" spans="8:17" x14ac:dyDescent="0.25">
      <c r="O79" s="33">
        <v>50</v>
      </c>
      <c r="P79" s="32">
        <v>1</v>
      </c>
      <c r="Q79">
        <f t="shared" si="1"/>
        <v>50</v>
      </c>
    </row>
    <row r="80" spans="8:17" x14ac:dyDescent="0.25">
      <c r="O80" s="33">
        <v>45</v>
      </c>
      <c r="P80" s="32">
        <v>0</v>
      </c>
      <c r="Q80">
        <f t="shared" si="1"/>
        <v>0</v>
      </c>
    </row>
    <row r="81" spans="15:17" x14ac:dyDescent="0.25">
      <c r="O81" s="33">
        <v>39</v>
      </c>
      <c r="P81" s="32">
        <v>1</v>
      </c>
      <c r="Q81">
        <f t="shared" si="1"/>
        <v>39</v>
      </c>
    </row>
    <row r="82" spans="15:17" x14ac:dyDescent="0.25">
      <c r="O82" s="33">
        <v>58</v>
      </c>
      <c r="P82" s="32">
        <v>0</v>
      </c>
      <c r="Q82">
        <f t="shared" si="1"/>
        <v>0</v>
      </c>
    </row>
    <row r="83" spans="15:17" x14ac:dyDescent="0.25">
      <c r="O83" s="33">
        <v>64</v>
      </c>
      <c r="P83" s="32">
        <v>0</v>
      </c>
      <c r="Q83">
        <f t="shared" si="1"/>
        <v>0</v>
      </c>
    </row>
    <row r="84" spans="15:17" x14ac:dyDescent="0.25">
      <c r="O84" s="33">
        <v>63</v>
      </c>
      <c r="P84" s="32">
        <v>1</v>
      </c>
      <c r="Q84">
        <f t="shared" si="1"/>
        <v>63</v>
      </c>
    </row>
    <row r="85" spans="15:17" x14ac:dyDescent="0.25">
      <c r="Q85" s="56">
        <f>SUM(Q75:Q84)</f>
        <v>270</v>
      </c>
    </row>
    <row r="86" spans="15:17" x14ac:dyDescent="0.25">
      <c r="Q86" t="s">
        <v>0</v>
      </c>
    </row>
    <row r="87" spans="15:17" x14ac:dyDescent="0.25">
      <c r="O87" s="31" t="s">
        <v>27</v>
      </c>
      <c r="P87" s="31" t="s">
        <v>27</v>
      </c>
      <c r="Q87" t="s">
        <v>0</v>
      </c>
    </row>
    <row r="88" spans="15:17" x14ac:dyDescent="0.25">
      <c r="O88" s="33">
        <v>39</v>
      </c>
      <c r="P88" s="33">
        <v>39</v>
      </c>
      <c r="Q88">
        <f t="shared" ref="Q88:Q162" si="8">O88*P88</f>
        <v>1521</v>
      </c>
    </row>
    <row r="89" spans="15:17" x14ac:dyDescent="0.25">
      <c r="O89" s="33">
        <v>39</v>
      </c>
      <c r="P89" s="33">
        <v>39</v>
      </c>
      <c r="Q89">
        <f t="shared" si="8"/>
        <v>1521</v>
      </c>
    </row>
    <row r="90" spans="15:17" x14ac:dyDescent="0.25">
      <c r="O90" s="33">
        <v>25</v>
      </c>
      <c r="P90" s="33">
        <v>25</v>
      </c>
      <c r="Q90">
        <f t="shared" si="8"/>
        <v>625</v>
      </c>
    </row>
    <row r="91" spans="15:17" x14ac:dyDescent="0.25">
      <c r="O91" s="33">
        <v>40</v>
      </c>
      <c r="P91" s="33">
        <v>40</v>
      </c>
      <c r="Q91">
        <f t="shared" si="8"/>
        <v>1600</v>
      </c>
    </row>
    <row r="92" spans="15:17" x14ac:dyDescent="0.25">
      <c r="O92" s="33">
        <v>50</v>
      </c>
      <c r="P92" s="33">
        <v>50</v>
      </c>
      <c r="Q92">
        <f t="shared" si="8"/>
        <v>2500</v>
      </c>
    </row>
    <row r="93" spans="15:17" x14ac:dyDescent="0.25">
      <c r="O93" s="33">
        <v>45</v>
      </c>
      <c r="P93" s="33">
        <v>45</v>
      </c>
      <c r="Q93">
        <f t="shared" si="8"/>
        <v>2025</v>
      </c>
    </row>
    <row r="94" spans="15:17" x14ac:dyDescent="0.25">
      <c r="O94" s="33">
        <v>39</v>
      </c>
      <c r="P94" s="33">
        <v>39</v>
      </c>
      <c r="Q94">
        <f t="shared" si="8"/>
        <v>1521</v>
      </c>
    </row>
    <row r="95" spans="15:17" x14ac:dyDescent="0.25">
      <c r="O95" s="33">
        <v>58</v>
      </c>
      <c r="P95" s="33">
        <v>58</v>
      </c>
      <c r="Q95">
        <f t="shared" si="8"/>
        <v>3364</v>
      </c>
    </row>
    <row r="96" spans="15:17" x14ac:dyDescent="0.25">
      <c r="O96" s="33">
        <v>64</v>
      </c>
      <c r="P96" s="33">
        <v>64</v>
      </c>
      <c r="Q96">
        <f t="shared" si="8"/>
        <v>4096</v>
      </c>
    </row>
    <row r="97" spans="15:17" x14ac:dyDescent="0.25">
      <c r="O97" s="33">
        <v>63</v>
      </c>
      <c r="P97" s="33">
        <v>63</v>
      </c>
      <c r="Q97">
        <f t="shared" si="8"/>
        <v>3969</v>
      </c>
    </row>
    <row r="98" spans="15:17" x14ac:dyDescent="0.25">
      <c r="O98" s="34"/>
      <c r="P98" s="34"/>
      <c r="Q98" s="56">
        <f>SUM(Q88:Q97)</f>
        <v>22742</v>
      </c>
    </row>
    <row r="99" spans="15:17" x14ac:dyDescent="0.25">
      <c r="Q99" t="s">
        <v>0</v>
      </c>
    </row>
    <row r="100" spans="15:17" x14ac:dyDescent="0.25">
      <c r="O100" s="31" t="s">
        <v>27</v>
      </c>
      <c r="P100" s="31" t="s">
        <v>28</v>
      </c>
      <c r="Q100" t="s">
        <v>0</v>
      </c>
    </row>
    <row r="101" spans="15:17" x14ac:dyDescent="0.25">
      <c r="O101" s="33">
        <v>39</v>
      </c>
      <c r="P101" s="33">
        <v>40</v>
      </c>
      <c r="Q101">
        <f t="shared" si="8"/>
        <v>1560</v>
      </c>
    </row>
    <row r="102" spans="15:17" x14ac:dyDescent="0.25">
      <c r="O102" s="33">
        <v>39</v>
      </c>
      <c r="P102" s="33">
        <v>40</v>
      </c>
      <c r="Q102">
        <f t="shared" si="8"/>
        <v>1560</v>
      </c>
    </row>
    <row r="103" spans="15:17" x14ac:dyDescent="0.25">
      <c r="O103" s="33">
        <v>25</v>
      </c>
      <c r="P103" s="33">
        <v>49</v>
      </c>
      <c r="Q103">
        <f t="shared" si="8"/>
        <v>1225</v>
      </c>
    </row>
    <row r="104" spans="15:17" x14ac:dyDescent="0.25">
      <c r="O104" s="33">
        <v>40</v>
      </c>
      <c r="P104" s="33">
        <v>45</v>
      </c>
      <c r="Q104">
        <f t="shared" si="8"/>
        <v>1800</v>
      </c>
    </row>
    <row r="105" spans="15:17" x14ac:dyDescent="0.25">
      <c r="O105" s="33">
        <v>50</v>
      </c>
      <c r="P105" s="33">
        <v>60</v>
      </c>
      <c r="Q105">
        <f t="shared" si="8"/>
        <v>3000</v>
      </c>
    </row>
    <row r="106" spans="15:17" x14ac:dyDescent="0.25">
      <c r="O106" s="33">
        <v>45</v>
      </c>
      <c r="P106" s="33">
        <v>100</v>
      </c>
      <c r="Q106">
        <f t="shared" si="8"/>
        <v>4500</v>
      </c>
    </row>
    <row r="107" spans="15:17" x14ac:dyDescent="0.25">
      <c r="O107" s="33">
        <v>39</v>
      </c>
      <c r="P107" s="33">
        <v>90</v>
      </c>
      <c r="Q107">
        <f t="shared" si="8"/>
        <v>3510</v>
      </c>
    </row>
    <row r="108" spans="15:17" x14ac:dyDescent="0.25">
      <c r="O108" s="33">
        <v>58</v>
      </c>
      <c r="P108" s="33">
        <v>100</v>
      </c>
      <c r="Q108">
        <f t="shared" si="8"/>
        <v>5800</v>
      </c>
    </row>
    <row r="109" spans="15:17" x14ac:dyDescent="0.25">
      <c r="O109" s="33">
        <v>64</v>
      </c>
      <c r="P109" s="33">
        <v>90</v>
      </c>
      <c r="Q109">
        <f t="shared" si="8"/>
        <v>5760</v>
      </c>
    </row>
    <row r="110" spans="15:17" x14ac:dyDescent="0.25">
      <c r="O110" s="33">
        <v>63</v>
      </c>
      <c r="P110" s="33">
        <v>110</v>
      </c>
      <c r="Q110">
        <f t="shared" si="8"/>
        <v>6930</v>
      </c>
    </row>
    <row r="111" spans="15:17" x14ac:dyDescent="0.25">
      <c r="Q111" s="56">
        <f>SUM(Q101:Q110)</f>
        <v>35645</v>
      </c>
    </row>
    <row r="112" spans="15:17" x14ac:dyDescent="0.25">
      <c r="Q112" t="s">
        <v>0</v>
      </c>
    </row>
    <row r="113" spans="15:17" x14ac:dyDescent="0.25">
      <c r="O113" s="31" t="s">
        <v>27</v>
      </c>
      <c r="P113" s="31" t="s">
        <v>29</v>
      </c>
      <c r="Q113" t="s">
        <v>0</v>
      </c>
    </row>
    <row r="114" spans="15:17" x14ac:dyDescent="0.25">
      <c r="O114" s="33">
        <v>39</v>
      </c>
      <c r="P114" s="32">
        <v>0</v>
      </c>
      <c r="Q114">
        <f t="shared" si="8"/>
        <v>0</v>
      </c>
    </row>
    <row r="115" spans="15:17" x14ac:dyDescent="0.25">
      <c r="O115" s="33">
        <v>39</v>
      </c>
      <c r="P115" s="32">
        <v>0</v>
      </c>
      <c r="Q115">
        <f t="shared" si="8"/>
        <v>0</v>
      </c>
    </row>
    <row r="116" spans="15:17" x14ac:dyDescent="0.25">
      <c r="O116" s="33">
        <v>25</v>
      </c>
      <c r="P116" s="32">
        <v>1</v>
      </c>
      <c r="Q116">
        <f t="shared" si="8"/>
        <v>25</v>
      </c>
    </row>
    <row r="117" spans="15:17" x14ac:dyDescent="0.25">
      <c r="O117" s="33">
        <v>40</v>
      </c>
      <c r="P117" s="32">
        <v>1</v>
      </c>
      <c r="Q117">
        <f t="shared" si="8"/>
        <v>40</v>
      </c>
    </row>
    <row r="118" spans="15:17" x14ac:dyDescent="0.25">
      <c r="O118" s="33">
        <v>50</v>
      </c>
      <c r="P118" s="32">
        <v>1</v>
      </c>
      <c r="Q118">
        <f t="shared" si="8"/>
        <v>50</v>
      </c>
    </row>
    <row r="119" spans="15:17" x14ac:dyDescent="0.25">
      <c r="O119" s="33">
        <v>45</v>
      </c>
      <c r="P119" s="32">
        <v>0</v>
      </c>
      <c r="Q119">
        <f t="shared" si="8"/>
        <v>0</v>
      </c>
    </row>
    <row r="120" spans="15:17" x14ac:dyDescent="0.25">
      <c r="O120" s="33">
        <v>39</v>
      </c>
      <c r="P120" s="32">
        <v>0</v>
      </c>
      <c r="Q120">
        <f t="shared" si="8"/>
        <v>0</v>
      </c>
    </row>
    <row r="121" spans="15:17" x14ac:dyDescent="0.25">
      <c r="O121" s="33">
        <v>58</v>
      </c>
      <c r="P121" s="32">
        <v>0</v>
      </c>
      <c r="Q121">
        <f t="shared" si="8"/>
        <v>0</v>
      </c>
    </row>
    <row r="122" spans="15:17" x14ac:dyDescent="0.25">
      <c r="O122" s="33">
        <v>64</v>
      </c>
      <c r="P122" s="32">
        <v>1</v>
      </c>
      <c r="Q122">
        <f t="shared" si="8"/>
        <v>64</v>
      </c>
    </row>
    <row r="123" spans="15:17" x14ac:dyDescent="0.25">
      <c r="O123" s="33">
        <v>63</v>
      </c>
      <c r="P123" s="32">
        <v>0</v>
      </c>
      <c r="Q123">
        <f t="shared" si="8"/>
        <v>0</v>
      </c>
    </row>
    <row r="124" spans="15:17" x14ac:dyDescent="0.25">
      <c r="Q124" s="56">
        <f>SUM(Q114:Q123)</f>
        <v>179</v>
      </c>
    </row>
    <row r="126" spans="15:17" x14ac:dyDescent="0.25">
      <c r="O126" s="31" t="s">
        <v>27</v>
      </c>
      <c r="P126" s="31" t="s">
        <v>38</v>
      </c>
      <c r="Q126" t="s">
        <v>0</v>
      </c>
    </row>
    <row r="127" spans="15:17" x14ac:dyDescent="0.25">
      <c r="O127" s="33">
        <v>39</v>
      </c>
      <c r="P127" s="32">
        <v>1</v>
      </c>
      <c r="Q127">
        <f t="shared" ref="Q127:Q136" si="9">O127*P127</f>
        <v>39</v>
      </c>
    </row>
    <row r="128" spans="15:17" x14ac:dyDescent="0.25">
      <c r="O128" s="33">
        <v>39</v>
      </c>
      <c r="P128" s="32">
        <v>1</v>
      </c>
      <c r="Q128">
        <f t="shared" si="9"/>
        <v>39</v>
      </c>
    </row>
    <row r="129" spans="15:17" x14ac:dyDescent="0.25">
      <c r="O129" s="33">
        <v>25</v>
      </c>
      <c r="P129" s="32">
        <v>1</v>
      </c>
      <c r="Q129">
        <f t="shared" si="9"/>
        <v>25</v>
      </c>
    </row>
    <row r="130" spans="15:17" x14ac:dyDescent="0.25">
      <c r="O130" s="33">
        <v>40</v>
      </c>
      <c r="P130" s="32">
        <v>1</v>
      </c>
      <c r="Q130">
        <f t="shared" si="9"/>
        <v>40</v>
      </c>
    </row>
    <row r="131" spans="15:17" x14ac:dyDescent="0.25">
      <c r="O131" s="33">
        <v>50</v>
      </c>
      <c r="P131" s="32">
        <v>1</v>
      </c>
      <c r="Q131">
        <f t="shared" si="9"/>
        <v>50</v>
      </c>
    </row>
    <row r="132" spans="15:17" x14ac:dyDescent="0.25">
      <c r="O132" s="33">
        <v>45</v>
      </c>
      <c r="P132" s="32">
        <v>1</v>
      </c>
      <c r="Q132">
        <f t="shared" si="9"/>
        <v>45</v>
      </c>
    </row>
    <row r="133" spans="15:17" x14ac:dyDescent="0.25">
      <c r="O133" s="33">
        <v>39</v>
      </c>
      <c r="P133" s="32">
        <v>1</v>
      </c>
      <c r="Q133">
        <f t="shared" si="9"/>
        <v>39</v>
      </c>
    </row>
    <row r="134" spans="15:17" x14ac:dyDescent="0.25">
      <c r="O134" s="33">
        <v>58</v>
      </c>
      <c r="P134" s="32">
        <v>1</v>
      </c>
      <c r="Q134">
        <f t="shared" si="9"/>
        <v>58</v>
      </c>
    </row>
    <row r="135" spans="15:17" x14ac:dyDescent="0.25">
      <c r="O135" s="33">
        <v>64</v>
      </c>
      <c r="P135" s="32">
        <v>1</v>
      </c>
      <c r="Q135">
        <f t="shared" si="9"/>
        <v>64</v>
      </c>
    </row>
    <row r="136" spans="15:17" x14ac:dyDescent="0.25">
      <c r="O136" s="33">
        <v>63</v>
      </c>
      <c r="P136" s="32">
        <v>1</v>
      </c>
      <c r="Q136">
        <f t="shared" si="9"/>
        <v>63</v>
      </c>
    </row>
    <row r="137" spans="15:17" x14ac:dyDescent="0.25">
      <c r="Q137" s="56">
        <f>SUM(Q127:Q136)</f>
        <v>462</v>
      </c>
    </row>
    <row r="138" spans="15:17" x14ac:dyDescent="0.25">
      <c r="Q138" t="s">
        <v>0</v>
      </c>
    </row>
    <row r="139" spans="15:17" x14ac:dyDescent="0.25">
      <c r="O139" s="31" t="s">
        <v>28</v>
      </c>
      <c r="P139" s="31" t="s">
        <v>26</v>
      </c>
      <c r="Q139" t="s">
        <v>0</v>
      </c>
    </row>
    <row r="140" spans="15:17" x14ac:dyDescent="0.25">
      <c r="O140" s="33">
        <v>40</v>
      </c>
      <c r="P140" s="32">
        <v>1</v>
      </c>
      <c r="Q140">
        <f t="shared" si="8"/>
        <v>40</v>
      </c>
    </row>
    <row r="141" spans="15:17" x14ac:dyDescent="0.25">
      <c r="O141" s="33">
        <v>40</v>
      </c>
      <c r="P141" s="32">
        <v>1</v>
      </c>
      <c r="Q141">
        <f t="shared" si="8"/>
        <v>40</v>
      </c>
    </row>
    <row r="142" spans="15:17" x14ac:dyDescent="0.25">
      <c r="O142" s="33">
        <v>49</v>
      </c>
      <c r="P142" s="32">
        <v>0</v>
      </c>
      <c r="Q142">
        <f t="shared" si="8"/>
        <v>0</v>
      </c>
    </row>
    <row r="143" spans="15:17" x14ac:dyDescent="0.25">
      <c r="O143" s="33">
        <v>45</v>
      </c>
      <c r="P143" s="32">
        <v>1</v>
      </c>
      <c r="Q143">
        <f t="shared" si="8"/>
        <v>45</v>
      </c>
    </row>
    <row r="144" spans="15:17" x14ac:dyDescent="0.25">
      <c r="O144" s="33">
        <v>60</v>
      </c>
      <c r="P144" s="32">
        <v>1</v>
      </c>
      <c r="Q144">
        <f t="shared" si="8"/>
        <v>60</v>
      </c>
    </row>
    <row r="145" spans="15:17" x14ac:dyDescent="0.25">
      <c r="O145" s="33">
        <v>100</v>
      </c>
      <c r="P145" s="32">
        <v>0</v>
      </c>
      <c r="Q145">
        <f t="shared" si="8"/>
        <v>0</v>
      </c>
    </row>
    <row r="146" spans="15:17" x14ac:dyDescent="0.25">
      <c r="O146" s="33">
        <v>90</v>
      </c>
      <c r="P146" s="32">
        <v>1</v>
      </c>
      <c r="Q146">
        <f t="shared" si="8"/>
        <v>90</v>
      </c>
    </row>
    <row r="147" spans="15:17" x14ac:dyDescent="0.25">
      <c r="O147" s="33">
        <v>100</v>
      </c>
      <c r="P147" s="32">
        <v>0</v>
      </c>
      <c r="Q147">
        <f t="shared" si="8"/>
        <v>0</v>
      </c>
    </row>
    <row r="148" spans="15:17" x14ac:dyDescent="0.25">
      <c r="O148" s="33">
        <v>90</v>
      </c>
      <c r="P148" s="32">
        <v>0</v>
      </c>
      <c r="Q148">
        <f t="shared" si="8"/>
        <v>0</v>
      </c>
    </row>
    <row r="149" spans="15:17" x14ac:dyDescent="0.25">
      <c r="O149" s="33">
        <v>110</v>
      </c>
      <c r="P149" s="32">
        <v>1</v>
      </c>
      <c r="Q149">
        <f t="shared" si="8"/>
        <v>110</v>
      </c>
    </row>
    <row r="150" spans="15:17" x14ac:dyDescent="0.25">
      <c r="Q150" s="56">
        <f>SUM(Q140:Q149)</f>
        <v>385</v>
      </c>
    </row>
    <row r="151" spans="15:17" x14ac:dyDescent="0.25">
      <c r="Q151" t="s">
        <v>0</v>
      </c>
    </row>
    <row r="152" spans="15:17" x14ac:dyDescent="0.25">
      <c r="O152" s="31" t="s">
        <v>28</v>
      </c>
      <c r="P152" s="31" t="s">
        <v>27</v>
      </c>
      <c r="Q152" t="s">
        <v>0</v>
      </c>
    </row>
    <row r="153" spans="15:17" x14ac:dyDescent="0.25">
      <c r="O153" s="33">
        <v>40</v>
      </c>
      <c r="P153" s="33">
        <v>39</v>
      </c>
      <c r="Q153">
        <f t="shared" si="8"/>
        <v>1560</v>
      </c>
    </row>
    <row r="154" spans="15:17" x14ac:dyDescent="0.25">
      <c r="O154" s="33">
        <v>40</v>
      </c>
      <c r="P154" s="33">
        <v>39</v>
      </c>
      <c r="Q154">
        <f t="shared" si="8"/>
        <v>1560</v>
      </c>
    </row>
    <row r="155" spans="15:17" x14ac:dyDescent="0.25">
      <c r="O155" s="33">
        <v>49</v>
      </c>
      <c r="P155" s="33">
        <v>25</v>
      </c>
      <c r="Q155">
        <f t="shared" si="8"/>
        <v>1225</v>
      </c>
    </row>
    <row r="156" spans="15:17" x14ac:dyDescent="0.25">
      <c r="O156" s="33">
        <v>45</v>
      </c>
      <c r="P156" s="33">
        <v>40</v>
      </c>
      <c r="Q156">
        <f t="shared" si="8"/>
        <v>1800</v>
      </c>
    </row>
    <row r="157" spans="15:17" x14ac:dyDescent="0.25">
      <c r="O157" s="33">
        <v>60</v>
      </c>
      <c r="P157" s="33">
        <v>50</v>
      </c>
      <c r="Q157">
        <f t="shared" si="8"/>
        <v>3000</v>
      </c>
    </row>
    <row r="158" spans="15:17" x14ac:dyDescent="0.25">
      <c r="O158" s="33">
        <v>100</v>
      </c>
      <c r="P158" s="33">
        <v>45</v>
      </c>
      <c r="Q158">
        <f t="shared" si="8"/>
        <v>4500</v>
      </c>
    </row>
    <row r="159" spans="15:17" x14ac:dyDescent="0.25">
      <c r="O159" s="33">
        <v>90</v>
      </c>
      <c r="P159" s="33">
        <v>39</v>
      </c>
      <c r="Q159">
        <f t="shared" si="8"/>
        <v>3510</v>
      </c>
    </row>
    <row r="160" spans="15:17" x14ac:dyDescent="0.25">
      <c r="O160" s="33">
        <v>100</v>
      </c>
      <c r="P160" s="33">
        <v>58</v>
      </c>
      <c r="Q160">
        <f t="shared" si="8"/>
        <v>5800</v>
      </c>
    </row>
    <row r="161" spans="15:17" x14ac:dyDescent="0.25">
      <c r="O161" s="33">
        <v>90</v>
      </c>
      <c r="P161" s="33">
        <v>64</v>
      </c>
      <c r="Q161">
        <f t="shared" si="8"/>
        <v>5760</v>
      </c>
    </row>
    <row r="162" spans="15:17" x14ac:dyDescent="0.25">
      <c r="O162" s="33">
        <v>110</v>
      </c>
      <c r="P162" s="33">
        <v>63</v>
      </c>
      <c r="Q162">
        <f t="shared" si="8"/>
        <v>6930</v>
      </c>
    </row>
    <row r="163" spans="15:17" x14ac:dyDescent="0.25">
      <c r="P163" s="34"/>
      <c r="Q163" s="56">
        <f>SUM(Q153:Q162)</f>
        <v>35645</v>
      </c>
    </row>
    <row r="164" spans="15:17" x14ac:dyDescent="0.25">
      <c r="Q164" t="s">
        <v>0</v>
      </c>
    </row>
    <row r="165" spans="15:17" x14ac:dyDescent="0.25">
      <c r="O165" s="31" t="s">
        <v>28</v>
      </c>
      <c r="P165" s="31" t="s">
        <v>28</v>
      </c>
      <c r="Q165" t="s">
        <v>0</v>
      </c>
    </row>
    <row r="166" spans="15:17" x14ac:dyDescent="0.25">
      <c r="O166" s="33">
        <v>40</v>
      </c>
      <c r="P166" s="33">
        <v>40</v>
      </c>
      <c r="Q166">
        <f t="shared" ref="Q166:Q241" si="10">O166*P166</f>
        <v>1600</v>
      </c>
    </row>
    <row r="167" spans="15:17" x14ac:dyDescent="0.25">
      <c r="O167" s="33">
        <v>40</v>
      </c>
      <c r="P167" s="33">
        <v>40</v>
      </c>
      <c r="Q167">
        <f t="shared" si="10"/>
        <v>1600</v>
      </c>
    </row>
    <row r="168" spans="15:17" x14ac:dyDescent="0.25">
      <c r="O168" s="33">
        <v>49</v>
      </c>
      <c r="P168" s="33">
        <v>49</v>
      </c>
      <c r="Q168">
        <f t="shared" si="10"/>
        <v>2401</v>
      </c>
    </row>
    <row r="169" spans="15:17" x14ac:dyDescent="0.25">
      <c r="O169" s="33">
        <v>45</v>
      </c>
      <c r="P169" s="33">
        <v>45</v>
      </c>
      <c r="Q169">
        <f t="shared" si="10"/>
        <v>2025</v>
      </c>
    </row>
    <row r="170" spans="15:17" x14ac:dyDescent="0.25">
      <c r="O170" s="33">
        <v>60</v>
      </c>
      <c r="P170" s="33">
        <v>60</v>
      </c>
      <c r="Q170">
        <f t="shared" si="10"/>
        <v>3600</v>
      </c>
    </row>
    <row r="171" spans="15:17" x14ac:dyDescent="0.25">
      <c r="O171" s="33">
        <v>100</v>
      </c>
      <c r="P171" s="33">
        <v>100</v>
      </c>
      <c r="Q171">
        <f t="shared" si="10"/>
        <v>10000</v>
      </c>
    </row>
    <row r="172" spans="15:17" x14ac:dyDescent="0.25">
      <c r="O172" s="33">
        <v>90</v>
      </c>
      <c r="P172" s="33">
        <v>90</v>
      </c>
      <c r="Q172">
        <f t="shared" si="10"/>
        <v>8100</v>
      </c>
    </row>
    <row r="173" spans="15:17" x14ac:dyDescent="0.25">
      <c r="O173" s="33">
        <v>100</v>
      </c>
      <c r="P173" s="33">
        <v>100</v>
      </c>
      <c r="Q173">
        <f t="shared" si="10"/>
        <v>10000</v>
      </c>
    </row>
    <row r="174" spans="15:17" x14ac:dyDescent="0.25">
      <c r="O174" s="33">
        <v>90</v>
      </c>
      <c r="P174" s="33">
        <v>90</v>
      </c>
      <c r="Q174">
        <f t="shared" si="10"/>
        <v>8100</v>
      </c>
    </row>
    <row r="175" spans="15:17" x14ac:dyDescent="0.25">
      <c r="O175" s="33">
        <v>110</v>
      </c>
      <c r="P175" s="33">
        <v>110</v>
      </c>
      <c r="Q175">
        <f t="shared" si="10"/>
        <v>12100</v>
      </c>
    </row>
    <row r="176" spans="15:17" x14ac:dyDescent="0.25">
      <c r="Q176" s="56">
        <f>SUM(Q166:Q175)</f>
        <v>59526</v>
      </c>
    </row>
    <row r="177" spans="15:17" x14ac:dyDescent="0.25">
      <c r="Q177" t="s">
        <v>0</v>
      </c>
    </row>
    <row r="178" spans="15:17" x14ac:dyDescent="0.25">
      <c r="O178" s="31" t="s">
        <v>28</v>
      </c>
      <c r="P178" s="31" t="s">
        <v>29</v>
      </c>
      <c r="Q178" t="s">
        <v>0</v>
      </c>
    </row>
    <row r="179" spans="15:17" x14ac:dyDescent="0.25">
      <c r="O179" s="33">
        <v>40</v>
      </c>
      <c r="P179" s="32">
        <v>0</v>
      </c>
      <c r="Q179">
        <f t="shared" si="10"/>
        <v>0</v>
      </c>
    </row>
    <row r="180" spans="15:17" x14ac:dyDescent="0.25">
      <c r="O180" s="33">
        <v>40</v>
      </c>
      <c r="P180" s="32">
        <v>0</v>
      </c>
      <c r="Q180">
        <f t="shared" si="10"/>
        <v>0</v>
      </c>
    </row>
    <row r="181" spans="15:17" x14ac:dyDescent="0.25">
      <c r="O181" s="33">
        <v>49</v>
      </c>
      <c r="P181" s="32">
        <v>1</v>
      </c>
      <c r="Q181">
        <f t="shared" si="10"/>
        <v>49</v>
      </c>
    </row>
    <row r="182" spans="15:17" x14ac:dyDescent="0.25">
      <c r="O182" s="33">
        <v>45</v>
      </c>
      <c r="P182" s="32">
        <v>1</v>
      </c>
      <c r="Q182">
        <f t="shared" si="10"/>
        <v>45</v>
      </c>
    </row>
    <row r="183" spans="15:17" x14ac:dyDescent="0.25">
      <c r="O183" s="33">
        <v>60</v>
      </c>
      <c r="P183" s="32">
        <v>1</v>
      </c>
      <c r="Q183">
        <f t="shared" si="10"/>
        <v>60</v>
      </c>
    </row>
    <row r="184" spans="15:17" x14ac:dyDescent="0.25">
      <c r="O184" s="33">
        <v>100</v>
      </c>
      <c r="P184" s="32">
        <v>0</v>
      </c>
      <c r="Q184">
        <f t="shared" si="10"/>
        <v>0</v>
      </c>
    </row>
    <row r="185" spans="15:17" x14ac:dyDescent="0.25">
      <c r="O185" s="33">
        <v>90</v>
      </c>
      <c r="P185" s="32">
        <v>0</v>
      </c>
      <c r="Q185">
        <f t="shared" si="10"/>
        <v>0</v>
      </c>
    </row>
    <row r="186" spans="15:17" x14ac:dyDescent="0.25">
      <c r="O186" s="33">
        <v>100</v>
      </c>
      <c r="P186" s="32">
        <v>0</v>
      </c>
      <c r="Q186">
        <f t="shared" si="10"/>
        <v>0</v>
      </c>
    </row>
    <row r="187" spans="15:17" x14ac:dyDescent="0.25">
      <c r="O187" s="33">
        <v>90</v>
      </c>
      <c r="P187" s="32">
        <v>1</v>
      </c>
      <c r="Q187">
        <f t="shared" si="10"/>
        <v>90</v>
      </c>
    </row>
    <row r="188" spans="15:17" x14ac:dyDescent="0.25">
      <c r="O188" s="33">
        <v>110</v>
      </c>
      <c r="P188" s="32">
        <v>0</v>
      </c>
      <c r="Q188">
        <f t="shared" si="10"/>
        <v>0</v>
      </c>
    </row>
    <row r="189" spans="15:17" x14ac:dyDescent="0.25">
      <c r="Q189" s="56">
        <f>SUM(Q179:Q188)</f>
        <v>244</v>
      </c>
    </row>
    <row r="191" spans="15:17" x14ac:dyDescent="0.25">
      <c r="O191" s="31" t="s">
        <v>28</v>
      </c>
      <c r="P191" s="31" t="s">
        <v>38</v>
      </c>
      <c r="Q191" t="s">
        <v>0</v>
      </c>
    </row>
    <row r="192" spans="15:17" x14ac:dyDescent="0.25">
      <c r="O192" s="33">
        <v>40</v>
      </c>
      <c r="P192" s="32">
        <v>1</v>
      </c>
      <c r="Q192">
        <f t="shared" ref="Q192:Q202" si="11">O192*P192</f>
        <v>40</v>
      </c>
    </row>
    <row r="193" spans="15:17" x14ac:dyDescent="0.25">
      <c r="O193" s="33">
        <v>40</v>
      </c>
      <c r="P193" s="32">
        <v>1</v>
      </c>
      <c r="Q193">
        <f t="shared" si="11"/>
        <v>40</v>
      </c>
    </row>
    <row r="194" spans="15:17" x14ac:dyDescent="0.25">
      <c r="O194" s="33">
        <v>49</v>
      </c>
      <c r="P194" s="32">
        <v>1</v>
      </c>
      <c r="Q194">
        <f t="shared" si="11"/>
        <v>49</v>
      </c>
    </row>
    <row r="195" spans="15:17" x14ac:dyDescent="0.25">
      <c r="O195" s="33">
        <v>45</v>
      </c>
      <c r="P195" s="32">
        <v>1</v>
      </c>
      <c r="Q195">
        <f t="shared" si="11"/>
        <v>45</v>
      </c>
    </row>
    <row r="196" spans="15:17" x14ac:dyDescent="0.25">
      <c r="O196" s="33">
        <v>60</v>
      </c>
      <c r="P196" s="32">
        <v>1</v>
      </c>
      <c r="Q196">
        <f t="shared" si="11"/>
        <v>60</v>
      </c>
    </row>
    <row r="197" spans="15:17" x14ac:dyDescent="0.25">
      <c r="O197" s="33">
        <v>100</v>
      </c>
      <c r="P197" s="32">
        <v>1</v>
      </c>
      <c r="Q197">
        <f t="shared" si="11"/>
        <v>100</v>
      </c>
    </row>
    <row r="198" spans="15:17" x14ac:dyDescent="0.25">
      <c r="O198" s="33">
        <v>90</v>
      </c>
      <c r="P198" s="32">
        <v>1</v>
      </c>
      <c r="Q198">
        <f t="shared" si="11"/>
        <v>90</v>
      </c>
    </row>
    <row r="199" spans="15:17" x14ac:dyDescent="0.25">
      <c r="O199" s="33">
        <v>100</v>
      </c>
      <c r="P199" s="32">
        <v>1</v>
      </c>
      <c r="Q199">
        <f t="shared" si="11"/>
        <v>100</v>
      </c>
    </row>
    <row r="200" spans="15:17" x14ac:dyDescent="0.25">
      <c r="O200" s="33">
        <v>90</v>
      </c>
      <c r="P200" s="32">
        <v>1</v>
      </c>
      <c r="Q200">
        <f t="shared" si="11"/>
        <v>90</v>
      </c>
    </row>
    <row r="201" spans="15:17" x14ac:dyDescent="0.25">
      <c r="O201" s="33">
        <v>110</v>
      </c>
      <c r="P201" s="32">
        <v>1</v>
      </c>
      <c r="Q201">
        <f t="shared" si="11"/>
        <v>110</v>
      </c>
    </row>
    <row r="202" spans="15:17" x14ac:dyDescent="0.25">
      <c r="Q202" s="56">
        <f>SUM(Q192:Q201)</f>
        <v>724</v>
      </c>
    </row>
    <row r="204" spans="15:17" x14ac:dyDescent="0.25">
      <c r="Q204" t="s">
        <v>0</v>
      </c>
    </row>
    <row r="205" spans="15:17" x14ac:dyDescent="0.25">
      <c r="O205" s="31" t="s">
        <v>29</v>
      </c>
      <c r="P205" s="31" t="s">
        <v>26</v>
      </c>
      <c r="Q205" t="s">
        <v>0</v>
      </c>
    </row>
    <row r="206" spans="15:17" x14ac:dyDescent="0.25">
      <c r="O206" s="32">
        <v>0</v>
      </c>
      <c r="P206" s="32">
        <v>1</v>
      </c>
      <c r="Q206">
        <f t="shared" si="10"/>
        <v>0</v>
      </c>
    </row>
    <row r="207" spans="15:17" x14ac:dyDescent="0.25">
      <c r="O207" s="32">
        <v>0</v>
      </c>
      <c r="P207" s="32">
        <v>1</v>
      </c>
      <c r="Q207">
        <f t="shared" si="10"/>
        <v>0</v>
      </c>
    </row>
    <row r="208" spans="15:17" x14ac:dyDescent="0.25">
      <c r="O208" s="32">
        <v>1</v>
      </c>
      <c r="P208" s="32">
        <v>0</v>
      </c>
      <c r="Q208">
        <f t="shared" si="10"/>
        <v>0</v>
      </c>
    </row>
    <row r="209" spans="15:17" x14ac:dyDescent="0.25">
      <c r="O209" s="32">
        <v>1</v>
      </c>
      <c r="P209" s="32">
        <v>1</v>
      </c>
      <c r="Q209">
        <f t="shared" si="10"/>
        <v>1</v>
      </c>
    </row>
    <row r="210" spans="15:17" x14ac:dyDescent="0.25">
      <c r="O210" s="32">
        <v>1</v>
      </c>
      <c r="P210" s="32">
        <v>1</v>
      </c>
      <c r="Q210">
        <f t="shared" si="10"/>
        <v>1</v>
      </c>
    </row>
    <row r="211" spans="15:17" x14ac:dyDescent="0.25">
      <c r="O211" s="32">
        <v>0</v>
      </c>
      <c r="P211" s="32">
        <v>0</v>
      </c>
      <c r="Q211">
        <f t="shared" si="10"/>
        <v>0</v>
      </c>
    </row>
    <row r="212" spans="15:17" x14ac:dyDescent="0.25">
      <c r="O212" s="32">
        <v>0</v>
      </c>
      <c r="P212" s="32">
        <v>1</v>
      </c>
      <c r="Q212">
        <f t="shared" si="10"/>
        <v>0</v>
      </c>
    </row>
    <row r="213" spans="15:17" x14ac:dyDescent="0.25">
      <c r="O213" s="32">
        <v>0</v>
      </c>
      <c r="P213" s="32">
        <v>0</v>
      </c>
      <c r="Q213">
        <f t="shared" si="10"/>
        <v>0</v>
      </c>
    </row>
    <row r="214" spans="15:17" x14ac:dyDescent="0.25">
      <c r="O214" s="32">
        <v>1</v>
      </c>
      <c r="P214" s="32">
        <v>0</v>
      </c>
      <c r="Q214">
        <f t="shared" si="10"/>
        <v>0</v>
      </c>
    </row>
    <row r="215" spans="15:17" x14ac:dyDescent="0.25">
      <c r="O215" s="32">
        <v>0</v>
      </c>
      <c r="P215" s="32">
        <v>1</v>
      </c>
      <c r="Q215">
        <f t="shared" si="10"/>
        <v>0</v>
      </c>
    </row>
    <row r="216" spans="15:17" x14ac:dyDescent="0.25">
      <c r="Q216" s="56">
        <f>SUM(Q206:Q215)</f>
        <v>2</v>
      </c>
    </row>
    <row r="217" spans="15:17" x14ac:dyDescent="0.25">
      <c r="Q217" t="s">
        <v>0</v>
      </c>
    </row>
    <row r="218" spans="15:17" x14ac:dyDescent="0.25">
      <c r="O218" s="31" t="s">
        <v>29</v>
      </c>
      <c r="P218" s="31" t="s">
        <v>27</v>
      </c>
      <c r="Q218" t="s">
        <v>0</v>
      </c>
    </row>
    <row r="219" spans="15:17" x14ac:dyDescent="0.25">
      <c r="O219" s="32">
        <v>0</v>
      </c>
      <c r="P219" s="33">
        <v>39</v>
      </c>
      <c r="Q219">
        <f t="shared" si="10"/>
        <v>0</v>
      </c>
    </row>
    <row r="220" spans="15:17" x14ac:dyDescent="0.25">
      <c r="O220" s="32">
        <v>0</v>
      </c>
      <c r="P220" s="33">
        <v>39</v>
      </c>
      <c r="Q220">
        <f t="shared" si="10"/>
        <v>0</v>
      </c>
    </row>
    <row r="221" spans="15:17" x14ac:dyDescent="0.25">
      <c r="O221" s="32">
        <v>1</v>
      </c>
      <c r="P221" s="33">
        <v>25</v>
      </c>
      <c r="Q221">
        <f t="shared" si="10"/>
        <v>25</v>
      </c>
    </row>
    <row r="222" spans="15:17" x14ac:dyDescent="0.25">
      <c r="O222" s="32">
        <v>1</v>
      </c>
      <c r="P222" s="33">
        <v>40</v>
      </c>
      <c r="Q222">
        <f t="shared" si="10"/>
        <v>40</v>
      </c>
    </row>
    <row r="223" spans="15:17" x14ac:dyDescent="0.25">
      <c r="O223" s="32">
        <v>1</v>
      </c>
      <c r="P223" s="33">
        <v>50</v>
      </c>
      <c r="Q223">
        <f t="shared" si="10"/>
        <v>50</v>
      </c>
    </row>
    <row r="224" spans="15:17" x14ac:dyDescent="0.25">
      <c r="O224" s="32">
        <v>0</v>
      </c>
      <c r="P224" s="33">
        <v>45</v>
      </c>
      <c r="Q224">
        <f t="shared" si="10"/>
        <v>0</v>
      </c>
    </row>
    <row r="225" spans="15:17" x14ac:dyDescent="0.25">
      <c r="O225" s="32">
        <v>0</v>
      </c>
      <c r="P225" s="33">
        <v>39</v>
      </c>
      <c r="Q225">
        <f t="shared" si="10"/>
        <v>0</v>
      </c>
    </row>
    <row r="226" spans="15:17" x14ac:dyDescent="0.25">
      <c r="O226" s="32">
        <v>0</v>
      </c>
      <c r="P226" s="33">
        <v>58</v>
      </c>
      <c r="Q226">
        <f t="shared" si="10"/>
        <v>0</v>
      </c>
    </row>
    <row r="227" spans="15:17" x14ac:dyDescent="0.25">
      <c r="O227" s="32">
        <v>1</v>
      </c>
      <c r="P227" s="33">
        <v>64</v>
      </c>
      <c r="Q227">
        <f t="shared" si="10"/>
        <v>64</v>
      </c>
    </row>
    <row r="228" spans="15:17" x14ac:dyDescent="0.25">
      <c r="O228" s="32">
        <v>0</v>
      </c>
      <c r="P228" s="33">
        <v>63</v>
      </c>
      <c r="Q228">
        <f t="shared" si="10"/>
        <v>0</v>
      </c>
    </row>
    <row r="229" spans="15:17" x14ac:dyDescent="0.25">
      <c r="P229" s="34"/>
      <c r="Q229" s="56">
        <f>SUM(Q219:Q228)</f>
        <v>179</v>
      </c>
    </row>
    <row r="230" spans="15:17" x14ac:dyDescent="0.25">
      <c r="Q230" t="s">
        <v>0</v>
      </c>
    </row>
    <row r="231" spans="15:17" x14ac:dyDescent="0.25">
      <c r="O231" s="31" t="s">
        <v>29</v>
      </c>
      <c r="P231" s="31" t="s">
        <v>28</v>
      </c>
      <c r="Q231" t="s">
        <v>0</v>
      </c>
    </row>
    <row r="232" spans="15:17" x14ac:dyDescent="0.25">
      <c r="O232" s="32">
        <v>0</v>
      </c>
      <c r="P232" s="33">
        <v>40</v>
      </c>
      <c r="Q232">
        <f t="shared" si="10"/>
        <v>0</v>
      </c>
    </row>
    <row r="233" spans="15:17" x14ac:dyDescent="0.25">
      <c r="O233" s="32">
        <v>0</v>
      </c>
      <c r="P233" s="33">
        <v>40</v>
      </c>
      <c r="Q233">
        <f t="shared" si="10"/>
        <v>0</v>
      </c>
    </row>
    <row r="234" spans="15:17" x14ac:dyDescent="0.25">
      <c r="O234" s="32">
        <v>1</v>
      </c>
      <c r="P234" s="33">
        <v>49</v>
      </c>
      <c r="Q234">
        <f t="shared" si="10"/>
        <v>49</v>
      </c>
    </row>
    <row r="235" spans="15:17" x14ac:dyDescent="0.25">
      <c r="O235" s="32">
        <v>1</v>
      </c>
      <c r="P235" s="33">
        <v>45</v>
      </c>
      <c r="Q235">
        <f t="shared" si="10"/>
        <v>45</v>
      </c>
    </row>
    <row r="236" spans="15:17" x14ac:dyDescent="0.25">
      <c r="O236" s="32">
        <v>1</v>
      </c>
      <c r="P236" s="33">
        <v>60</v>
      </c>
      <c r="Q236">
        <f t="shared" si="10"/>
        <v>60</v>
      </c>
    </row>
    <row r="237" spans="15:17" x14ac:dyDescent="0.25">
      <c r="O237" s="32">
        <v>0</v>
      </c>
      <c r="P237" s="33">
        <v>100</v>
      </c>
      <c r="Q237">
        <f t="shared" si="10"/>
        <v>0</v>
      </c>
    </row>
    <row r="238" spans="15:17" x14ac:dyDescent="0.25">
      <c r="O238" s="32">
        <v>0</v>
      </c>
      <c r="P238" s="33">
        <v>90</v>
      </c>
      <c r="Q238">
        <f t="shared" si="10"/>
        <v>0</v>
      </c>
    </row>
    <row r="239" spans="15:17" x14ac:dyDescent="0.25">
      <c r="O239" s="32">
        <v>0</v>
      </c>
      <c r="P239" s="33">
        <v>100</v>
      </c>
      <c r="Q239">
        <f t="shared" si="10"/>
        <v>0</v>
      </c>
    </row>
    <row r="240" spans="15:17" x14ac:dyDescent="0.25">
      <c r="O240" s="32">
        <v>1</v>
      </c>
      <c r="P240" s="33">
        <v>90</v>
      </c>
      <c r="Q240">
        <f t="shared" si="10"/>
        <v>90</v>
      </c>
    </row>
    <row r="241" spans="15:17" x14ac:dyDescent="0.25">
      <c r="O241" s="32">
        <v>0</v>
      </c>
      <c r="P241" s="33">
        <v>110</v>
      </c>
      <c r="Q241">
        <f t="shared" si="10"/>
        <v>0</v>
      </c>
    </row>
    <row r="242" spans="15:17" x14ac:dyDescent="0.25">
      <c r="Q242" s="56">
        <f>SUM(Q232:Q241)</f>
        <v>244</v>
      </c>
    </row>
    <row r="243" spans="15:17" x14ac:dyDescent="0.25">
      <c r="Q243" t="s">
        <v>0</v>
      </c>
    </row>
    <row r="244" spans="15:17" x14ac:dyDescent="0.25">
      <c r="O244" s="31" t="s">
        <v>29</v>
      </c>
      <c r="P244" s="31" t="s">
        <v>29</v>
      </c>
      <c r="Q244" t="s">
        <v>0</v>
      </c>
    </row>
    <row r="245" spans="15:17" x14ac:dyDescent="0.25">
      <c r="O245" s="32">
        <v>0</v>
      </c>
      <c r="P245" s="32">
        <v>0</v>
      </c>
      <c r="Q245">
        <f t="shared" ref="Q245:Q254" si="12">O245*P245</f>
        <v>0</v>
      </c>
    </row>
    <row r="246" spans="15:17" x14ac:dyDescent="0.25">
      <c r="O246" s="32">
        <v>0</v>
      </c>
      <c r="P246" s="32">
        <v>0</v>
      </c>
      <c r="Q246">
        <f t="shared" si="12"/>
        <v>0</v>
      </c>
    </row>
    <row r="247" spans="15:17" x14ac:dyDescent="0.25">
      <c r="O247" s="32">
        <v>1</v>
      </c>
      <c r="P247" s="32">
        <v>1</v>
      </c>
      <c r="Q247">
        <f t="shared" si="12"/>
        <v>1</v>
      </c>
    </row>
    <row r="248" spans="15:17" x14ac:dyDescent="0.25">
      <c r="O248" s="32">
        <v>1</v>
      </c>
      <c r="P248" s="32">
        <v>1</v>
      </c>
      <c r="Q248">
        <f t="shared" si="12"/>
        <v>1</v>
      </c>
    </row>
    <row r="249" spans="15:17" x14ac:dyDescent="0.25">
      <c r="O249" s="32">
        <v>1</v>
      </c>
      <c r="P249" s="32">
        <v>1</v>
      </c>
      <c r="Q249">
        <f t="shared" si="12"/>
        <v>1</v>
      </c>
    </row>
    <row r="250" spans="15:17" x14ac:dyDescent="0.25">
      <c r="O250" s="32">
        <v>0</v>
      </c>
      <c r="P250" s="32">
        <v>0</v>
      </c>
      <c r="Q250">
        <f t="shared" si="12"/>
        <v>0</v>
      </c>
    </row>
    <row r="251" spans="15:17" x14ac:dyDescent="0.25">
      <c r="O251" s="32">
        <v>0</v>
      </c>
      <c r="P251" s="32">
        <v>0</v>
      </c>
      <c r="Q251">
        <f t="shared" si="12"/>
        <v>0</v>
      </c>
    </row>
    <row r="252" spans="15:17" x14ac:dyDescent="0.25">
      <c r="O252" s="32">
        <v>0</v>
      </c>
      <c r="P252" s="32">
        <v>0</v>
      </c>
      <c r="Q252">
        <f t="shared" si="12"/>
        <v>0</v>
      </c>
    </row>
    <row r="253" spans="15:17" x14ac:dyDescent="0.25">
      <c r="O253" s="32">
        <v>1</v>
      </c>
      <c r="P253" s="32">
        <v>1</v>
      </c>
      <c r="Q253">
        <f t="shared" si="12"/>
        <v>1</v>
      </c>
    </row>
    <row r="254" spans="15:17" x14ac:dyDescent="0.25">
      <c r="O254" s="32">
        <v>0</v>
      </c>
      <c r="P254" s="32">
        <v>0</v>
      </c>
      <c r="Q254">
        <f t="shared" si="12"/>
        <v>0</v>
      </c>
    </row>
    <row r="255" spans="15:17" x14ac:dyDescent="0.25">
      <c r="Q255" s="56">
        <f>SUM(Q245:Q254)</f>
        <v>4</v>
      </c>
    </row>
    <row r="257" spans="15:17" x14ac:dyDescent="0.25">
      <c r="O257" s="31" t="s">
        <v>29</v>
      </c>
      <c r="P257" s="31" t="s">
        <v>38</v>
      </c>
      <c r="Q257" t="s">
        <v>0</v>
      </c>
    </row>
    <row r="258" spans="15:17" x14ac:dyDescent="0.25">
      <c r="O258" s="32">
        <v>0</v>
      </c>
      <c r="P258" s="32">
        <v>1</v>
      </c>
      <c r="Q258">
        <f t="shared" ref="Q258:Q267" si="13">O258*P258</f>
        <v>0</v>
      </c>
    </row>
    <row r="259" spans="15:17" x14ac:dyDescent="0.25">
      <c r="O259" s="32">
        <v>0</v>
      </c>
      <c r="P259" s="32">
        <v>1</v>
      </c>
      <c r="Q259">
        <f t="shared" si="13"/>
        <v>0</v>
      </c>
    </row>
    <row r="260" spans="15:17" x14ac:dyDescent="0.25">
      <c r="O260" s="32">
        <v>1</v>
      </c>
      <c r="P260" s="32">
        <v>1</v>
      </c>
      <c r="Q260">
        <f t="shared" si="13"/>
        <v>1</v>
      </c>
    </row>
    <row r="261" spans="15:17" x14ac:dyDescent="0.25">
      <c r="O261" s="32">
        <v>1</v>
      </c>
      <c r="P261" s="32">
        <v>1</v>
      </c>
      <c r="Q261">
        <f t="shared" si="13"/>
        <v>1</v>
      </c>
    </row>
    <row r="262" spans="15:17" x14ac:dyDescent="0.25">
      <c r="O262" s="32">
        <v>1</v>
      </c>
      <c r="P262" s="32">
        <v>1</v>
      </c>
      <c r="Q262">
        <f t="shared" si="13"/>
        <v>1</v>
      </c>
    </row>
    <row r="263" spans="15:17" x14ac:dyDescent="0.25">
      <c r="O263" s="32">
        <v>0</v>
      </c>
      <c r="P263" s="32">
        <v>1</v>
      </c>
      <c r="Q263">
        <f t="shared" si="13"/>
        <v>0</v>
      </c>
    </row>
    <row r="264" spans="15:17" x14ac:dyDescent="0.25">
      <c r="O264" s="32">
        <v>0</v>
      </c>
      <c r="P264" s="32">
        <v>1</v>
      </c>
      <c r="Q264">
        <f t="shared" si="13"/>
        <v>0</v>
      </c>
    </row>
    <row r="265" spans="15:17" x14ac:dyDescent="0.25">
      <c r="O265" s="32">
        <v>0</v>
      </c>
      <c r="P265" s="32">
        <v>1</v>
      </c>
      <c r="Q265">
        <f t="shared" si="13"/>
        <v>0</v>
      </c>
    </row>
    <row r="266" spans="15:17" x14ac:dyDescent="0.25">
      <c r="O266" s="32">
        <v>1</v>
      </c>
      <c r="P266" s="32">
        <v>1</v>
      </c>
      <c r="Q266">
        <f t="shared" si="13"/>
        <v>1</v>
      </c>
    </row>
    <row r="267" spans="15:17" x14ac:dyDescent="0.25">
      <c r="O267" s="32">
        <v>0</v>
      </c>
      <c r="P267" s="32">
        <v>1</v>
      </c>
      <c r="Q267">
        <f t="shared" si="13"/>
        <v>0</v>
      </c>
    </row>
    <row r="268" spans="15:17" x14ac:dyDescent="0.25">
      <c r="Q268" s="56">
        <f>SUM(Q258:Q267)</f>
        <v>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
  <sheetViews>
    <sheetView workbookViewId="0">
      <selection activeCell="F19" sqref="F19"/>
    </sheetView>
  </sheetViews>
  <sheetFormatPr defaultRowHeight="15" x14ac:dyDescent="0.25"/>
  <cols>
    <col min="1" max="1" width="10" bestFit="1" customWidth="1"/>
    <col min="6" max="6" width="12" bestFit="1" customWidth="1"/>
    <col min="11" max="11" width="13.140625" bestFit="1" customWidth="1"/>
    <col min="12" max="12" width="11" bestFit="1" customWidth="1"/>
    <col min="18" max="18" width="12" bestFit="1" customWidth="1"/>
    <col min="20" max="20" width="46.42578125" bestFit="1" customWidth="1"/>
    <col min="21" max="21" width="4.28515625" customWidth="1"/>
    <col min="22" max="22" width="10" style="5" bestFit="1" customWidth="1"/>
    <col min="23" max="25" width="9.140625" style="5"/>
  </cols>
  <sheetData>
    <row r="1" spans="1:25" x14ac:dyDescent="0.25">
      <c r="U1" s="5"/>
      <c r="Y1"/>
    </row>
    <row r="2" spans="1:25" ht="15.75" thickBot="1" x14ac:dyDescent="0.3">
      <c r="A2" s="9" t="s">
        <v>15</v>
      </c>
      <c r="B2" s="31" t="s">
        <v>26</v>
      </c>
      <c r="C2" s="31" t="s">
        <v>27</v>
      </c>
      <c r="D2" s="31" t="s">
        <v>28</v>
      </c>
      <c r="E2" s="31" t="s">
        <v>29</v>
      </c>
      <c r="F2" s="57" t="s">
        <v>38</v>
      </c>
      <c r="U2" s="5"/>
      <c r="Y2"/>
    </row>
    <row r="3" spans="1:25" x14ac:dyDescent="0.25">
      <c r="A3" s="61" t="s">
        <v>26</v>
      </c>
      <c r="B3" s="64">
        <v>6</v>
      </c>
      <c r="C3" s="65">
        <v>270</v>
      </c>
      <c r="D3" s="65">
        <v>385</v>
      </c>
      <c r="E3" s="66">
        <v>2</v>
      </c>
      <c r="F3" s="62">
        <v>6</v>
      </c>
      <c r="U3" s="5"/>
      <c r="Y3"/>
    </row>
    <row r="4" spans="1:25" x14ac:dyDescent="0.25">
      <c r="A4" s="61" t="s">
        <v>27</v>
      </c>
      <c r="B4" s="67">
        <v>270</v>
      </c>
      <c r="C4" s="68">
        <v>22742</v>
      </c>
      <c r="D4" s="68">
        <v>35645</v>
      </c>
      <c r="E4" s="69">
        <v>179</v>
      </c>
      <c r="F4" s="62">
        <v>462</v>
      </c>
      <c r="U4" s="5"/>
      <c r="Y4"/>
    </row>
    <row r="5" spans="1:25" x14ac:dyDescent="0.25">
      <c r="A5" s="61" t="s">
        <v>28</v>
      </c>
      <c r="B5" s="67">
        <v>385</v>
      </c>
      <c r="C5" s="68">
        <v>35645</v>
      </c>
      <c r="D5" s="68">
        <v>59526</v>
      </c>
      <c r="E5" s="69">
        <v>244</v>
      </c>
      <c r="F5" s="62">
        <v>724</v>
      </c>
      <c r="U5" s="5"/>
      <c r="Y5"/>
    </row>
    <row r="6" spans="1:25" ht="15.75" thickBot="1" x14ac:dyDescent="0.3">
      <c r="A6" s="61" t="s">
        <v>29</v>
      </c>
      <c r="B6" s="70">
        <v>2</v>
      </c>
      <c r="C6" s="71">
        <v>179</v>
      </c>
      <c r="D6" s="71">
        <v>244</v>
      </c>
      <c r="E6" s="72">
        <v>4</v>
      </c>
      <c r="F6" s="62">
        <v>4</v>
      </c>
      <c r="U6" s="5"/>
      <c r="Y6"/>
    </row>
    <row r="7" spans="1:25" x14ac:dyDescent="0.25">
      <c r="A7" s="31" t="s">
        <v>38</v>
      </c>
      <c r="B7" s="63">
        <v>6</v>
      </c>
      <c r="C7" s="63">
        <v>462</v>
      </c>
      <c r="D7" s="63">
        <v>724</v>
      </c>
      <c r="E7" s="63">
        <v>4</v>
      </c>
      <c r="F7" s="60">
        <v>10</v>
      </c>
      <c r="U7" s="5"/>
      <c r="Y7"/>
    </row>
    <row r="8" spans="1:25" x14ac:dyDescent="0.25">
      <c r="U8" s="5"/>
      <c r="Y8"/>
    </row>
    <row r="10" spans="1:25" x14ac:dyDescent="0.25">
      <c r="K10" s="52" t="s">
        <v>0</v>
      </c>
    </row>
    <row r="11" spans="1:25" x14ac:dyDescent="0.25">
      <c r="B11" s="5"/>
      <c r="C11" s="5"/>
      <c r="D11" s="5"/>
      <c r="E11" s="5"/>
      <c r="F11" s="51"/>
      <c r="G11" s="5"/>
      <c r="L11" s="51"/>
      <c r="R11" s="52"/>
    </row>
    <row r="12" spans="1:25" x14ac:dyDescent="0.25">
      <c r="B12" s="1">
        <v>6</v>
      </c>
      <c r="C12" s="5">
        <v>270</v>
      </c>
      <c r="D12" s="5">
        <v>385</v>
      </c>
      <c r="E12" s="5">
        <v>2</v>
      </c>
      <c r="F12" s="51"/>
      <c r="G12" s="5"/>
      <c r="H12" s="1">
        <v>6</v>
      </c>
      <c r="I12" s="5">
        <v>270</v>
      </c>
      <c r="J12" s="5">
        <v>385</v>
      </c>
      <c r="K12" s="5">
        <v>2</v>
      </c>
      <c r="L12" s="51"/>
      <c r="N12" s="1">
        <v>6</v>
      </c>
      <c r="O12" s="5">
        <v>270</v>
      </c>
      <c r="P12" s="5">
        <v>385</v>
      </c>
      <c r="Q12" s="5">
        <v>2</v>
      </c>
      <c r="R12" s="52"/>
    </row>
    <row r="13" spans="1:25" x14ac:dyDescent="0.25">
      <c r="B13" s="5">
        <v>270</v>
      </c>
      <c r="C13" s="1">
        <v>22742</v>
      </c>
      <c r="D13" s="5">
        <v>35645</v>
      </c>
      <c r="E13" s="5">
        <v>179</v>
      </c>
      <c r="F13" s="51"/>
      <c r="G13" s="5"/>
      <c r="H13" s="5">
        <v>270</v>
      </c>
      <c r="I13" s="1">
        <v>22742</v>
      </c>
      <c r="J13" s="5">
        <v>35645</v>
      </c>
      <c r="K13" s="5">
        <v>179</v>
      </c>
      <c r="L13" s="51"/>
      <c r="N13" s="5">
        <v>270</v>
      </c>
      <c r="O13" s="5">
        <v>22742</v>
      </c>
      <c r="P13" s="1">
        <v>35645</v>
      </c>
      <c r="Q13" s="5">
        <v>179</v>
      </c>
      <c r="R13" s="52"/>
    </row>
    <row r="14" spans="1:25" ht="15.75" thickBot="1" x14ac:dyDescent="0.3">
      <c r="B14" s="5">
        <v>385</v>
      </c>
      <c r="C14" s="5">
        <v>35645</v>
      </c>
      <c r="D14" s="1">
        <v>59526</v>
      </c>
      <c r="E14" s="5">
        <v>244</v>
      </c>
      <c r="F14" s="51"/>
      <c r="G14" s="5"/>
      <c r="H14" s="5">
        <v>385</v>
      </c>
      <c r="I14" s="5">
        <v>35645</v>
      </c>
      <c r="J14" s="5">
        <v>59526</v>
      </c>
      <c r="K14" s="1">
        <v>244</v>
      </c>
      <c r="L14" s="51"/>
      <c r="N14" s="5">
        <v>385</v>
      </c>
      <c r="O14" s="1">
        <v>35645</v>
      </c>
      <c r="P14" s="5">
        <v>59526</v>
      </c>
      <c r="Q14" s="5">
        <v>244</v>
      </c>
      <c r="R14" s="52"/>
    </row>
    <row r="15" spans="1:25" ht="15.75" thickBot="1" x14ac:dyDescent="0.3">
      <c r="B15" s="5">
        <v>2</v>
      </c>
      <c r="C15" s="5">
        <v>179</v>
      </c>
      <c r="D15" s="5">
        <v>244</v>
      </c>
      <c r="E15" s="1">
        <v>4</v>
      </c>
      <c r="F15" s="75">
        <f>B12*C13*D14*E15</f>
        <v>32489767008</v>
      </c>
      <c r="G15" s="5"/>
      <c r="H15" s="5">
        <v>2</v>
      </c>
      <c r="I15" s="5">
        <v>179</v>
      </c>
      <c r="J15" s="1">
        <v>244</v>
      </c>
      <c r="K15" s="5">
        <v>4</v>
      </c>
      <c r="L15" s="75">
        <f>H12*I13*J15*K14</f>
        <v>8123806272</v>
      </c>
      <c r="N15" s="5">
        <v>2</v>
      </c>
      <c r="O15" s="5">
        <v>179</v>
      </c>
      <c r="P15" s="5">
        <v>244</v>
      </c>
      <c r="Q15" s="1">
        <v>4</v>
      </c>
      <c r="R15" s="75">
        <f>N12*O14*P13*Q15</f>
        <v>30493584600</v>
      </c>
      <c r="T15" s="79" t="s">
        <v>41</v>
      </c>
      <c r="V15" s="79">
        <f>F15-L15-R15+F21+L21-R21-F27+L27+R27-F33-L33+R33+F39-L39-R39+F45+L45-R45-F51+L51+R51-F57-L57+R57</f>
        <v>422124877</v>
      </c>
    </row>
    <row r="16" spans="1:25" ht="15.75" thickBot="1" x14ac:dyDescent="0.3">
      <c r="B16" s="5"/>
      <c r="C16" s="5"/>
      <c r="D16" s="5"/>
      <c r="E16" s="5"/>
      <c r="F16" s="51"/>
      <c r="G16" s="5"/>
      <c r="L16" s="51"/>
      <c r="R16" s="52"/>
      <c r="T16" s="80" t="s">
        <v>42</v>
      </c>
      <c r="V16" s="80">
        <f>MDETERM(B3:E6)</f>
        <v>422124876.9999997</v>
      </c>
    </row>
    <row r="17" spans="2:22" ht="15.75" thickBot="1" x14ac:dyDescent="0.3">
      <c r="B17" s="5"/>
      <c r="C17" s="5"/>
      <c r="D17" s="5"/>
      <c r="E17" s="5"/>
      <c r="F17" s="51"/>
      <c r="G17" s="5"/>
      <c r="L17" s="51"/>
      <c r="R17" s="52"/>
    </row>
    <row r="18" spans="2:22" ht="15.75" thickBot="1" x14ac:dyDescent="0.3">
      <c r="B18" s="1">
        <v>6</v>
      </c>
      <c r="C18" s="5">
        <v>270</v>
      </c>
      <c r="D18" s="5">
        <v>385</v>
      </c>
      <c r="E18" s="5">
        <v>2</v>
      </c>
      <c r="F18" s="51"/>
      <c r="G18" s="5"/>
      <c r="H18" s="1">
        <v>6</v>
      </c>
      <c r="I18" s="5">
        <v>270</v>
      </c>
      <c r="J18" s="5">
        <v>385</v>
      </c>
      <c r="K18" s="5">
        <v>2</v>
      </c>
      <c r="L18" s="51"/>
      <c r="N18" s="1">
        <v>6</v>
      </c>
      <c r="O18" s="5">
        <v>270</v>
      </c>
      <c r="P18" s="5">
        <v>385</v>
      </c>
      <c r="Q18" s="5">
        <v>2</v>
      </c>
      <c r="R18" s="52"/>
      <c r="T18" s="80" t="s">
        <v>43</v>
      </c>
      <c r="V18" s="80">
        <f>MDETERM(B3:F7)</f>
        <v>168688074.00000009</v>
      </c>
    </row>
    <row r="19" spans="2:22" x14ac:dyDescent="0.25">
      <c r="B19" s="5">
        <v>270</v>
      </c>
      <c r="C19" s="5">
        <v>22742</v>
      </c>
      <c r="D19" s="5">
        <v>35645</v>
      </c>
      <c r="E19" s="1">
        <v>179</v>
      </c>
      <c r="F19" s="51"/>
      <c r="G19" s="5"/>
      <c r="H19" s="5">
        <v>270</v>
      </c>
      <c r="I19" s="5">
        <v>22742</v>
      </c>
      <c r="J19" s="5">
        <v>35645</v>
      </c>
      <c r="K19" s="1">
        <v>179</v>
      </c>
      <c r="L19" s="51"/>
      <c r="N19" s="5">
        <v>270</v>
      </c>
      <c r="O19" s="5">
        <v>22742</v>
      </c>
      <c r="P19" s="5">
        <v>35645</v>
      </c>
      <c r="Q19" s="1">
        <v>179</v>
      </c>
      <c r="R19" s="52"/>
    </row>
    <row r="20" spans="2:22" ht="15.75" thickBot="1" x14ac:dyDescent="0.3">
      <c r="B20" s="5">
        <v>385</v>
      </c>
      <c r="C20" s="1">
        <v>35645</v>
      </c>
      <c r="D20" s="5">
        <v>59526</v>
      </c>
      <c r="E20" s="5">
        <v>244</v>
      </c>
      <c r="F20" s="51"/>
      <c r="G20" s="5"/>
      <c r="H20" s="5">
        <v>385</v>
      </c>
      <c r="I20" s="1">
        <v>35645</v>
      </c>
      <c r="J20" s="5">
        <v>59526</v>
      </c>
      <c r="K20" s="5">
        <v>244</v>
      </c>
      <c r="L20" s="51"/>
      <c r="N20" s="5">
        <v>385</v>
      </c>
      <c r="O20" s="5">
        <v>35645</v>
      </c>
      <c r="P20" s="1">
        <v>59526</v>
      </c>
      <c r="Q20" s="5">
        <v>244</v>
      </c>
      <c r="R20" s="52"/>
    </row>
    <row r="21" spans="2:22" ht="15.75" thickBot="1" x14ac:dyDescent="0.3">
      <c r="B21" s="5">
        <v>2</v>
      </c>
      <c r="C21" s="5">
        <v>179</v>
      </c>
      <c r="D21" s="1">
        <v>244</v>
      </c>
      <c r="E21" s="5">
        <v>4</v>
      </c>
      <c r="F21" s="75">
        <f>B18*C20*D21*E19</f>
        <v>9340986120</v>
      </c>
      <c r="G21" s="5"/>
      <c r="H21" s="5">
        <v>2</v>
      </c>
      <c r="I21" s="5">
        <v>179</v>
      </c>
      <c r="J21" s="1">
        <v>244</v>
      </c>
      <c r="K21" s="5">
        <v>4</v>
      </c>
      <c r="L21" s="75">
        <f>H18*I20*J21*K19</f>
        <v>9340986120</v>
      </c>
      <c r="N21" s="5">
        <v>2</v>
      </c>
      <c r="O21" s="1">
        <v>179</v>
      </c>
      <c r="P21" s="5">
        <v>244</v>
      </c>
      <c r="Q21" s="5">
        <v>4</v>
      </c>
      <c r="R21" s="75">
        <f>N18*O21*P20*Q19</f>
        <v>11443635396</v>
      </c>
    </row>
    <row r="22" spans="2:22" x14ac:dyDescent="0.25">
      <c r="F22" s="51"/>
      <c r="L22" s="51"/>
      <c r="R22" s="52"/>
    </row>
    <row r="23" spans="2:22" x14ac:dyDescent="0.25">
      <c r="F23" s="51"/>
      <c r="L23" s="51"/>
      <c r="R23" s="52"/>
    </row>
    <row r="24" spans="2:22" x14ac:dyDescent="0.25">
      <c r="B24" s="5">
        <v>6</v>
      </c>
      <c r="C24" s="53">
        <v>270</v>
      </c>
      <c r="D24" s="5">
        <v>385</v>
      </c>
      <c r="E24" s="5">
        <v>2</v>
      </c>
      <c r="F24" s="51"/>
      <c r="G24" s="5"/>
      <c r="H24" s="5">
        <v>6</v>
      </c>
      <c r="I24" s="53">
        <v>270</v>
      </c>
      <c r="J24" s="5">
        <v>385</v>
      </c>
      <c r="K24" s="5">
        <v>2</v>
      </c>
      <c r="L24" s="51"/>
      <c r="M24" s="5"/>
      <c r="N24" s="5">
        <v>6</v>
      </c>
      <c r="O24" s="53">
        <v>270</v>
      </c>
      <c r="P24" s="5">
        <v>385</v>
      </c>
      <c r="Q24" s="5">
        <v>2</v>
      </c>
      <c r="R24" s="52"/>
    </row>
    <row r="25" spans="2:22" x14ac:dyDescent="0.25">
      <c r="B25" s="53">
        <v>270</v>
      </c>
      <c r="C25" s="5">
        <v>22742</v>
      </c>
      <c r="D25" s="5">
        <v>35645</v>
      </c>
      <c r="E25" s="5">
        <v>179</v>
      </c>
      <c r="F25" s="51"/>
      <c r="G25" s="5"/>
      <c r="H25" s="53">
        <v>270</v>
      </c>
      <c r="I25" s="5">
        <v>22742</v>
      </c>
      <c r="J25" s="5">
        <v>35645</v>
      </c>
      <c r="K25" s="5">
        <v>179</v>
      </c>
      <c r="L25" s="51"/>
      <c r="M25" s="5"/>
      <c r="N25" s="5">
        <v>270</v>
      </c>
      <c r="O25" s="5">
        <v>22742</v>
      </c>
      <c r="P25" s="53">
        <v>35645</v>
      </c>
      <c r="Q25" s="5">
        <v>179</v>
      </c>
      <c r="R25" s="52"/>
    </row>
    <row r="26" spans="2:22" ht="15.75" thickBot="1" x14ac:dyDescent="0.3">
      <c r="B26" s="5">
        <v>385</v>
      </c>
      <c r="C26" s="5">
        <v>35645</v>
      </c>
      <c r="D26" s="53">
        <v>59526</v>
      </c>
      <c r="E26" s="5">
        <v>244</v>
      </c>
      <c r="F26" s="51"/>
      <c r="G26" s="5"/>
      <c r="H26" s="5">
        <v>385</v>
      </c>
      <c r="I26" s="5">
        <v>35645</v>
      </c>
      <c r="J26" s="5">
        <v>59526</v>
      </c>
      <c r="K26" s="53">
        <v>244</v>
      </c>
      <c r="L26" s="51"/>
      <c r="M26" s="5"/>
      <c r="N26" s="53">
        <v>385</v>
      </c>
      <c r="O26" s="5">
        <v>35645</v>
      </c>
      <c r="P26" s="5">
        <v>59526</v>
      </c>
      <c r="Q26" s="5">
        <v>244</v>
      </c>
      <c r="R26" s="52"/>
    </row>
    <row r="27" spans="2:22" ht="15.75" thickBot="1" x14ac:dyDescent="0.3">
      <c r="B27" s="5">
        <v>2</v>
      </c>
      <c r="C27" s="5">
        <v>179</v>
      </c>
      <c r="D27" s="5">
        <v>244</v>
      </c>
      <c r="E27" s="53">
        <v>4</v>
      </c>
      <c r="F27" s="76">
        <f>B25*C24*D26*E27</f>
        <v>17357781600</v>
      </c>
      <c r="G27" s="5"/>
      <c r="H27" s="5">
        <v>2</v>
      </c>
      <c r="I27" s="5">
        <v>179</v>
      </c>
      <c r="J27" s="53">
        <v>244</v>
      </c>
      <c r="K27" s="5">
        <v>4</v>
      </c>
      <c r="L27" s="76">
        <f>H25*I24*J27*K26</f>
        <v>4340174400</v>
      </c>
      <c r="M27" s="5"/>
      <c r="N27" s="5">
        <v>2</v>
      </c>
      <c r="O27" s="5">
        <v>179</v>
      </c>
      <c r="P27" s="5">
        <v>244</v>
      </c>
      <c r="Q27" s="53">
        <v>4</v>
      </c>
      <c r="R27" s="76">
        <f>N26*O24*P25*Q27</f>
        <v>14821191000</v>
      </c>
    </row>
    <row r="28" spans="2:22" x14ac:dyDescent="0.25">
      <c r="B28" s="5"/>
      <c r="C28" s="5"/>
      <c r="D28" s="5"/>
      <c r="E28" s="5"/>
      <c r="F28" s="51"/>
      <c r="G28" s="5"/>
      <c r="H28" s="5"/>
      <c r="I28" s="5"/>
      <c r="J28" s="5"/>
      <c r="K28" s="5"/>
      <c r="L28" s="51"/>
      <c r="M28" s="5"/>
      <c r="N28" s="5"/>
      <c r="O28" s="5"/>
      <c r="P28" s="5"/>
      <c r="Q28" s="5"/>
      <c r="R28" s="51"/>
      <c r="S28" s="5"/>
      <c r="T28" s="5"/>
      <c r="U28" s="5"/>
    </row>
    <row r="29" spans="2:22" x14ac:dyDescent="0.25">
      <c r="B29" s="5"/>
      <c r="C29" s="5"/>
      <c r="D29" s="5"/>
      <c r="E29" s="5"/>
      <c r="F29" s="51"/>
      <c r="G29" s="5"/>
      <c r="H29" s="5"/>
      <c r="I29" s="5"/>
      <c r="J29" s="5"/>
      <c r="K29" s="5"/>
      <c r="L29" s="51"/>
      <c r="M29" s="5"/>
      <c r="N29" s="5"/>
      <c r="O29" s="5"/>
      <c r="P29" s="5"/>
      <c r="Q29" s="5"/>
      <c r="R29" s="52"/>
    </row>
    <row r="30" spans="2:22" x14ac:dyDescent="0.25">
      <c r="B30" s="5">
        <v>6</v>
      </c>
      <c r="C30" s="53">
        <v>270</v>
      </c>
      <c r="D30" s="5">
        <v>385</v>
      </c>
      <c r="E30" s="5">
        <v>2</v>
      </c>
      <c r="F30" s="51"/>
      <c r="G30" s="5"/>
      <c r="H30" s="5">
        <v>6</v>
      </c>
      <c r="I30" s="53">
        <v>270</v>
      </c>
      <c r="J30" s="5">
        <v>385</v>
      </c>
      <c r="K30" s="5">
        <v>2</v>
      </c>
      <c r="L30" s="51"/>
      <c r="M30" s="5"/>
      <c r="N30" s="5">
        <v>6</v>
      </c>
      <c r="O30" s="53">
        <v>270</v>
      </c>
      <c r="P30" s="5">
        <v>385</v>
      </c>
      <c r="Q30" s="5">
        <v>2</v>
      </c>
      <c r="R30" s="52"/>
    </row>
    <row r="31" spans="2:22" x14ac:dyDescent="0.25">
      <c r="B31" s="5">
        <v>270</v>
      </c>
      <c r="C31" s="5">
        <v>22742</v>
      </c>
      <c r="D31" s="53">
        <v>35645</v>
      </c>
      <c r="E31" s="5">
        <v>179</v>
      </c>
      <c r="F31" s="51"/>
      <c r="G31" s="5"/>
      <c r="H31" s="5">
        <v>270</v>
      </c>
      <c r="I31" s="5">
        <v>22742</v>
      </c>
      <c r="J31" s="5">
        <v>35645</v>
      </c>
      <c r="K31" s="53">
        <v>179</v>
      </c>
      <c r="L31" s="51"/>
      <c r="M31" s="5"/>
      <c r="N31" s="5">
        <v>270</v>
      </c>
      <c r="O31" s="5">
        <v>22742</v>
      </c>
      <c r="P31" s="5">
        <v>35645</v>
      </c>
      <c r="Q31" s="53">
        <v>179</v>
      </c>
      <c r="R31" s="52"/>
    </row>
    <row r="32" spans="2:22" ht="15.75" thickBot="1" x14ac:dyDescent="0.3">
      <c r="B32" s="5">
        <v>385</v>
      </c>
      <c r="C32" s="5">
        <v>35645</v>
      </c>
      <c r="D32" s="5">
        <v>59526</v>
      </c>
      <c r="E32" s="53">
        <v>244</v>
      </c>
      <c r="F32" s="51"/>
      <c r="G32" s="5"/>
      <c r="H32" s="53">
        <v>385</v>
      </c>
      <c r="I32" s="5">
        <v>35645</v>
      </c>
      <c r="J32" s="5">
        <v>59526</v>
      </c>
      <c r="K32" s="5">
        <v>244</v>
      </c>
      <c r="L32" s="51"/>
      <c r="M32" s="5"/>
      <c r="N32" s="5">
        <v>385</v>
      </c>
      <c r="O32" s="5">
        <v>35645</v>
      </c>
      <c r="P32" s="53">
        <v>59526</v>
      </c>
      <c r="Q32" s="5">
        <v>244</v>
      </c>
      <c r="R32" s="52"/>
    </row>
    <row r="33" spans="2:21" ht="15.75" thickBot="1" x14ac:dyDescent="0.3">
      <c r="B33" s="53">
        <v>2</v>
      </c>
      <c r="C33" s="5">
        <v>179</v>
      </c>
      <c r="D33" s="5">
        <v>244</v>
      </c>
      <c r="E33" s="5">
        <v>4</v>
      </c>
      <c r="F33" s="76">
        <f>B33*C30*D31*E32</f>
        <v>4696585200</v>
      </c>
      <c r="G33" s="5"/>
      <c r="H33" s="5">
        <v>2</v>
      </c>
      <c r="I33" s="5">
        <v>179</v>
      </c>
      <c r="J33" s="53">
        <v>244</v>
      </c>
      <c r="K33" s="5">
        <v>4</v>
      </c>
      <c r="L33" s="76">
        <f>H32*I30*J33*K31</f>
        <v>4540120200</v>
      </c>
      <c r="M33" s="5"/>
      <c r="N33" s="53">
        <v>2</v>
      </c>
      <c r="O33" s="5">
        <v>179</v>
      </c>
      <c r="P33" s="5">
        <v>244</v>
      </c>
      <c r="Q33" s="5">
        <v>4</v>
      </c>
      <c r="R33" s="76">
        <f>N33*O30*P32*Q31</f>
        <v>5753783160</v>
      </c>
    </row>
    <row r="34" spans="2:21" x14ac:dyDescent="0.25">
      <c r="F34" s="51"/>
      <c r="L34" s="51"/>
      <c r="R34" s="52"/>
    </row>
    <row r="35" spans="2:21" x14ac:dyDescent="0.25">
      <c r="F35" s="51"/>
      <c r="L35" s="51"/>
      <c r="R35" s="52"/>
    </row>
    <row r="36" spans="2:21" x14ac:dyDescent="0.25">
      <c r="B36" s="5">
        <v>6</v>
      </c>
      <c r="C36" s="5">
        <v>270</v>
      </c>
      <c r="D36" s="54">
        <v>385</v>
      </c>
      <c r="E36" s="5">
        <v>2</v>
      </c>
      <c r="F36" s="51"/>
      <c r="G36" s="5"/>
      <c r="H36" s="5">
        <v>6</v>
      </c>
      <c r="I36" s="5">
        <v>270</v>
      </c>
      <c r="J36" s="54">
        <v>385</v>
      </c>
      <c r="K36" s="5">
        <v>2</v>
      </c>
      <c r="L36" s="51"/>
      <c r="M36" s="5"/>
      <c r="N36" s="5">
        <v>6</v>
      </c>
      <c r="O36" s="5">
        <v>270</v>
      </c>
      <c r="P36" s="54">
        <v>385</v>
      </c>
      <c r="Q36" s="5">
        <v>2</v>
      </c>
      <c r="R36" s="52"/>
    </row>
    <row r="37" spans="2:21" x14ac:dyDescent="0.25">
      <c r="B37" s="54">
        <v>270</v>
      </c>
      <c r="C37" s="5">
        <v>22742</v>
      </c>
      <c r="D37" s="5">
        <v>35645</v>
      </c>
      <c r="E37" s="5">
        <v>179</v>
      </c>
      <c r="F37" s="51"/>
      <c r="G37" s="5"/>
      <c r="H37" s="54">
        <v>270</v>
      </c>
      <c r="I37" s="5">
        <v>22742</v>
      </c>
      <c r="J37" s="5">
        <v>35645</v>
      </c>
      <c r="K37" s="5">
        <v>179</v>
      </c>
      <c r="L37" s="51"/>
      <c r="M37" s="5"/>
      <c r="N37" s="5">
        <v>270</v>
      </c>
      <c r="O37" s="54">
        <v>22742</v>
      </c>
      <c r="P37" s="5">
        <v>35645</v>
      </c>
      <c r="Q37" s="5">
        <v>179</v>
      </c>
      <c r="R37" s="52"/>
    </row>
    <row r="38" spans="2:21" ht="15.75" thickBot="1" x14ac:dyDescent="0.3">
      <c r="B38" s="5">
        <v>385</v>
      </c>
      <c r="C38" s="54">
        <v>35645</v>
      </c>
      <c r="D38" s="5">
        <v>59526</v>
      </c>
      <c r="E38" s="5">
        <v>244</v>
      </c>
      <c r="F38" s="51"/>
      <c r="G38" s="5"/>
      <c r="H38" s="5">
        <v>385</v>
      </c>
      <c r="I38" s="5">
        <v>35645</v>
      </c>
      <c r="J38" s="5">
        <v>59526</v>
      </c>
      <c r="K38" s="54">
        <v>244</v>
      </c>
      <c r="L38" s="51"/>
      <c r="M38" s="5"/>
      <c r="N38" s="54">
        <v>385</v>
      </c>
      <c r="O38" s="5">
        <v>35645</v>
      </c>
      <c r="P38" s="5">
        <v>59526</v>
      </c>
      <c r="Q38" s="5">
        <v>244</v>
      </c>
      <c r="R38" s="52"/>
    </row>
    <row r="39" spans="2:21" ht="15.75" thickBot="1" x14ac:dyDescent="0.3">
      <c r="B39" s="5">
        <v>2</v>
      </c>
      <c r="C39" s="5">
        <v>179</v>
      </c>
      <c r="D39" s="5">
        <v>244</v>
      </c>
      <c r="E39" s="54">
        <v>4</v>
      </c>
      <c r="F39" s="77">
        <f>B37*C38*D36*E39</f>
        <v>14821191000</v>
      </c>
      <c r="G39" s="5"/>
      <c r="H39" s="5">
        <v>2</v>
      </c>
      <c r="I39" s="54">
        <v>179</v>
      </c>
      <c r="J39" s="5">
        <v>244</v>
      </c>
      <c r="K39" s="5">
        <v>4</v>
      </c>
      <c r="L39" s="77">
        <f>H37*I39*J36*K38</f>
        <v>4540120200</v>
      </c>
      <c r="M39" s="5"/>
      <c r="N39" s="5">
        <v>2</v>
      </c>
      <c r="O39" s="5">
        <v>179</v>
      </c>
      <c r="P39" s="5">
        <v>244</v>
      </c>
      <c r="Q39" s="54">
        <v>4</v>
      </c>
      <c r="R39" s="77">
        <f>N38*O37*P36*Q39</f>
        <v>13483731800</v>
      </c>
    </row>
    <row r="40" spans="2:21" x14ac:dyDescent="0.25">
      <c r="B40" s="5"/>
      <c r="C40" s="5"/>
      <c r="D40" s="5"/>
      <c r="E40" s="5"/>
      <c r="F40" s="51"/>
      <c r="G40" s="5"/>
      <c r="H40" s="5"/>
      <c r="I40" s="5"/>
      <c r="J40" s="5"/>
      <c r="K40" s="5"/>
      <c r="L40" s="51"/>
      <c r="M40" s="5"/>
      <c r="N40" s="5"/>
      <c r="O40" s="5"/>
      <c r="P40" s="5"/>
      <c r="Q40" s="5"/>
      <c r="R40" s="51"/>
      <c r="S40" s="5"/>
      <c r="T40" s="5"/>
      <c r="U40" s="5"/>
    </row>
    <row r="41" spans="2:21" x14ac:dyDescent="0.25">
      <c r="B41" s="5"/>
      <c r="C41" s="5"/>
      <c r="D41" s="5"/>
      <c r="E41" s="5"/>
      <c r="F41" s="51"/>
      <c r="G41" s="5"/>
      <c r="H41" s="5"/>
      <c r="I41" s="5"/>
      <c r="J41" s="5"/>
      <c r="K41" s="5"/>
      <c r="L41" s="51"/>
      <c r="M41" s="5"/>
      <c r="N41" s="5"/>
      <c r="O41" s="5"/>
      <c r="P41" s="5"/>
      <c r="Q41" s="5"/>
      <c r="R41" s="52"/>
    </row>
    <row r="42" spans="2:21" x14ac:dyDescent="0.25">
      <c r="B42" s="5">
        <v>6</v>
      </c>
      <c r="C42" s="5">
        <v>270</v>
      </c>
      <c r="D42" s="54">
        <v>385</v>
      </c>
      <c r="E42" s="5">
        <v>2</v>
      </c>
      <c r="F42" s="51"/>
      <c r="G42" s="5"/>
      <c r="H42" s="5">
        <v>6</v>
      </c>
      <c r="I42" s="5">
        <v>270</v>
      </c>
      <c r="J42" s="54">
        <v>385</v>
      </c>
      <c r="K42" s="5">
        <v>2</v>
      </c>
      <c r="L42" s="51"/>
      <c r="M42" s="5"/>
      <c r="N42" s="5">
        <v>6</v>
      </c>
      <c r="O42" s="5">
        <v>270</v>
      </c>
      <c r="P42" s="54">
        <v>385</v>
      </c>
      <c r="Q42" s="5">
        <v>2</v>
      </c>
      <c r="R42" s="52"/>
    </row>
    <row r="43" spans="2:21" x14ac:dyDescent="0.25">
      <c r="B43" s="5">
        <v>270</v>
      </c>
      <c r="C43" s="54">
        <v>22742</v>
      </c>
      <c r="D43" s="5">
        <v>35645</v>
      </c>
      <c r="E43" s="5">
        <v>179</v>
      </c>
      <c r="F43" s="51"/>
      <c r="G43" s="5"/>
      <c r="H43" s="5">
        <v>270</v>
      </c>
      <c r="I43" s="5">
        <v>22742</v>
      </c>
      <c r="J43" s="5">
        <v>35645</v>
      </c>
      <c r="K43" s="54">
        <v>179</v>
      </c>
      <c r="L43" s="51"/>
      <c r="M43" s="5"/>
      <c r="N43" s="5">
        <v>270</v>
      </c>
      <c r="O43" s="5">
        <v>22742</v>
      </c>
      <c r="P43" s="5">
        <v>35645</v>
      </c>
      <c r="Q43" s="54">
        <v>179</v>
      </c>
      <c r="R43" s="52"/>
    </row>
    <row r="44" spans="2:21" ht="15.75" thickBot="1" x14ac:dyDescent="0.3">
      <c r="B44" s="5">
        <v>385</v>
      </c>
      <c r="C44" s="5">
        <v>35645</v>
      </c>
      <c r="D44" s="5">
        <v>59526</v>
      </c>
      <c r="E44" s="54">
        <v>244</v>
      </c>
      <c r="F44" s="51"/>
      <c r="G44" s="5"/>
      <c r="H44" s="54">
        <v>385</v>
      </c>
      <c r="I44" s="5">
        <v>35645</v>
      </c>
      <c r="J44" s="5">
        <v>59526</v>
      </c>
      <c r="K44" s="5">
        <v>244</v>
      </c>
      <c r="L44" s="51"/>
      <c r="M44" s="5"/>
      <c r="N44" s="5">
        <v>385</v>
      </c>
      <c r="O44" s="54">
        <v>35645</v>
      </c>
      <c r="P44" s="5">
        <v>59526</v>
      </c>
      <c r="Q44" s="5">
        <v>244</v>
      </c>
      <c r="R44" s="52"/>
    </row>
    <row r="45" spans="2:21" ht="15.75" thickBot="1" x14ac:dyDescent="0.3">
      <c r="B45" s="54">
        <v>2</v>
      </c>
      <c r="C45" s="5">
        <v>179</v>
      </c>
      <c r="D45" s="5">
        <v>244</v>
      </c>
      <c r="E45" s="5">
        <v>4</v>
      </c>
      <c r="F45" s="77">
        <f>B45*C43*D42*E44</f>
        <v>4272766960</v>
      </c>
      <c r="G45" s="5"/>
      <c r="H45" s="5">
        <v>2</v>
      </c>
      <c r="I45" s="54">
        <v>179</v>
      </c>
      <c r="J45" s="5">
        <v>244</v>
      </c>
      <c r="K45" s="5">
        <v>4</v>
      </c>
      <c r="L45" s="77">
        <f>H44*I45*J42*K43</f>
        <v>4749277225</v>
      </c>
      <c r="M45" s="5"/>
      <c r="N45" s="54">
        <v>2</v>
      </c>
      <c r="O45" s="5">
        <v>179</v>
      </c>
      <c r="P45" s="5">
        <v>244</v>
      </c>
      <c r="Q45" s="5">
        <v>4</v>
      </c>
      <c r="R45" s="77">
        <f>N45*O44*P42*Q43</f>
        <v>4912950350</v>
      </c>
    </row>
    <row r="46" spans="2:21" x14ac:dyDescent="0.25">
      <c r="F46" s="51"/>
      <c r="L46" s="51"/>
      <c r="R46" s="52"/>
    </row>
    <row r="47" spans="2:21" x14ac:dyDescent="0.25">
      <c r="F47" s="51"/>
      <c r="L47" s="51"/>
      <c r="R47" s="52"/>
    </row>
    <row r="48" spans="2:21" x14ac:dyDescent="0.25">
      <c r="B48" s="5">
        <v>6</v>
      </c>
      <c r="C48" s="5">
        <v>270</v>
      </c>
      <c r="D48" s="5">
        <v>385</v>
      </c>
      <c r="E48" s="55">
        <v>2</v>
      </c>
      <c r="F48" s="51"/>
      <c r="G48" s="5"/>
      <c r="H48" s="5">
        <v>6</v>
      </c>
      <c r="I48" s="5">
        <v>270</v>
      </c>
      <c r="J48" s="5">
        <v>385</v>
      </c>
      <c r="K48" s="55">
        <v>2</v>
      </c>
      <c r="L48" s="51"/>
      <c r="M48" s="5"/>
      <c r="N48" s="5">
        <v>6</v>
      </c>
      <c r="O48" s="5">
        <v>270</v>
      </c>
      <c r="P48" s="5">
        <v>385</v>
      </c>
      <c r="Q48" s="55">
        <v>2</v>
      </c>
      <c r="R48" s="52"/>
    </row>
    <row r="49" spans="2:21" x14ac:dyDescent="0.25">
      <c r="B49" s="55">
        <v>270</v>
      </c>
      <c r="C49" s="5">
        <v>22742</v>
      </c>
      <c r="D49" s="5">
        <v>35645</v>
      </c>
      <c r="E49" s="5">
        <v>179</v>
      </c>
      <c r="F49" s="51"/>
      <c r="G49" s="5"/>
      <c r="H49" s="55">
        <v>270</v>
      </c>
      <c r="I49" s="5">
        <v>22742</v>
      </c>
      <c r="J49" s="5">
        <v>35645</v>
      </c>
      <c r="K49" s="5">
        <v>179</v>
      </c>
      <c r="L49" s="51"/>
      <c r="M49" s="5"/>
      <c r="N49" s="5">
        <v>270</v>
      </c>
      <c r="O49" s="55">
        <v>22742</v>
      </c>
      <c r="P49" s="5">
        <v>35645</v>
      </c>
      <c r="Q49" s="5">
        <v>179</v>
      </c>
      <c r="R49" s="52"/>
    </row>
    <row r="50" spans="2:21" ht="15.75" thickBot="1" x14ac:dyDescent="0.3">
      <c r="B50" s="5">
        <v>385</v>
      </c>
      <c r="C50" s="55">
        <v>35645</v>
      </c>
      <c r="D50" s="5">
        <v>59526</v>
      </c>
      <c r="E50" s="5">
        <v>244</v>
      </c>
      <c r="F50" s="51"/>
      <c r="G50" s="5"/>
      <c r="H50" s="5">
        <v>385</v>
      </c>
      <c r="I50" s="5">
        <v>35645</v>
      </c>
      <c r="J50" s="55">
        <v>59526</v>
      </c>
      <c r="K50" s="5">
        <v>244</v>
      </c>
      <c r="L50" s="51"/>
      <c r="M50" s="5"/>
      <c r="N50" s="55">
        <v>385</v>
      </c>
      <c r="O50" s="5">
        <v>35645</v>
      </c>
      <c r="P50" s="5">
        <v>59526</v>
      </c>
      <c r="Q50" s="5">
        <v>244</v>
      </c>
      <c r="R50" s="52"/>
    </row>
    <row r="51" spans="2:21" ht="15.75" thickBot="1" x14ac:dyDescent="0.3">
      <c r="B51" s="5">
        <v>2</v>
      </c>
      <c r="C51" s="5">
        <v>179</v>
      </c>
      <c r="D51" s="55">
        <v>244</v>
      </c>
      <c r="E51" s="5">
        <v>4</v>
      </c>
      <c r="F51" s="78">
        <f>B49*C50*D51*E48</f>
        <v>4696585200</v>
      </c>
      <c r="G51" s="5"/>
      <c r="H51" s="5">
        <v>2</v>
      </c>
      <c r="I51" s="55">
        <v>179</v>
      </c>
      <c r="J51" s="5">
        <v>244</v>
      </c>
      <c r="K51" s="5">
        <v>4</v>
      </c>
      <c r="L51" s="78">
        <f>H49*I51*J50*K48</f>
        <v>5753783160</v>
      </c>
      <c r="M51" s="5"/>
      <c r="N51" s="5">
        <v>2</v>
      </c>
      <c r="O51" s="5">
        <v>179</v>
      </c>
      <c r="P51" s="55">
        <v>244</v>
      </c>
      <c r="Q51" s="5">
        <v>4</v>
      </c>
      <c r="R51" s="78">
        <f>N50*O49*P51*Q48</f>
        <v>4272766960</v>
      </c>
    </row>
    <row r="52" spans="2:21" x14ac:dyDescent="0.25">
      <c r="B52" s="5"/>
      <c r="C52" s="5"/>
      <c r="D52" s="5"/>
      <c r="E52" s="5"/>
      <c r="F52" s="51"/>
      <c r="G52" s="5"/>
      <c r="H52" s="5"/>
      <c r="I52" s="5"/>
      <c r="J52" s="5"/>
      <c r="K52" s="5"/>
      <c r="L52" s="51"/>
      <c r="M52" s="5"/>
      <c r="N52" s="5"/>
      <c r="O52" s="5"/>
      <c r="P52" s="5"/>
      <c r="Q52" s="5"/>
      <c r="R52" s="51"/>
      <c r="S52" s="5"/>
      <c r="T52" s="5"/>
      <c r="U52" s="5"/>
    </row>
    <row r="53" spans="2:21" x14ac:dyDescent="0.25">
      <c r="B53" s="5"/>
      <c r="C53" s="5"/>
      <c r="D53" s="5"/>
      <c r="E53" s="5"/>
      <c r="F53" s="51"/>
      <c r="G53" s="5"/>
      <c r="H53" s="5"/>
      <c r="I53" s="5"/>
      <c r="J53" s="5"/>
      <c r="K53" s="5"/>
      <c r="L53" s="51"/>
      <c r="M53" s="5"/>
      <c r="N53" s="5"/>
      <c r="O53" s="5"/>
      <c r="P53" s="5"/>
      <c r="Q53" s="5"/>
      <c r="R53" s="52"/>
    </row>
    <row r="54" spans="2:21" x14ac:dyDescent="0.25">
      <c r="B54" s="5">
        <v>6</v>
      </c>
      <c r="C54" s="5">
        <v>270</v>
      </c>
      <c r="D54" s="5">
        <v>385</v>
      </c>
      <c r="E54" s="55">
        <v>2</v>
      </c>
      <c r="F54" s="51"/>
      <c r="G54" s="5"/>
      <c r="H54" s="5">
        <v>6</v>
      </c>
      <c r="I54" s="5">
        <v>270</v>
      </c>
      <c r="J54" s="5">
        <v>385</v>
      </c>
      <c r="K54" s="55">
        <v>2</v>
      </c>
      <c r="L54" s="51"/>
      <c r="M54" s="5"/>
      <c r="N54" s="5">
        <v>6</v>
      </c>
      <c r="O54" s="5">
        <v>270</v>
      </c>
      <c r="P54" s="5">
        <v>385</v>
      </c>
      <c r="Q54" s="55">
        <v>2</v>
      </c>
      <c r="R54" s="52"/>
    </row>
    <row r="55" spans="2:21" x14ac:dyDescent="0.25">
      <c r="B55" s="5">
        <v>270</v>
      </c>
      <c r="C55" s="55">
        <v>22742</v>
      </c>
      <c r="D55" s="5">
        <v>35645</v>
      </c>
      <c r="E55" s="5">
        <v>179</v>
      </c>
      <c r="F55" s="51"/>
      <c r="G55" s="5"/>
      <c r="H55" s="5">
        <v>270</v>
      </c>
      <c r="I55" s="5">
        <v>22742</v>
      </c>
      <c r="J55" s="55">
        <v>35645</v>
      </c>
      <c r="K55" s="5">
        <v>179</v>
      </c>
      <c r="L55" s="51"/>
      <c r="M55" s="5"/>
      <c r="N55" s="5">
        <v>270</v>
      </c>
      <c r="O55" s="5">
        <v>22742</v>
      </c>
      <c r="P55" s="55">
        <v>35645</v>
      </c>
      <c r="Q55" s="5">
        <v>179</v>
      </c>
      <c r="R55" s="52"/>
    </row>
    <row r="56" spans="2:21" ht="15.75" thickBot="1" x14ac:dyDescent="0.3">
      <c r="B56" s="5">
        <v>385</v>
      </c>
      <c r="C56" s="5">
        <v>35645</v>
      </c>
      <c r="D56" s="55">
        <v>59526</v>
      </c>
      <c r="E56" s="5">
        <v>244</v>
      </c>
      <c r="F56" s="51"/>
      <c r="G56" s="5"/>
      <c r="H56" s="55">
        <v>385</v>
      </c>
      <c r="I56" s="5">
        <v>35645</v>
      </c>
      <c r="J56" s="5">
        <v>59526</v>
      </c>
      <c r="K56" s="5">
        <v>244</v>
      </c>
      <c r="L56" s="51"/>
      <c r="M56" s="5"/>
      <c r="N56" s="5">
        <v>385</v>
      </c>
      <c r="O56" s="55">
        <v>35645</v>
      </c>
      <c r="P56" s="5">
        <v>59526</v>
      </c>
      <c r="Q56" s="5">
        <v>244</v>
      </c>
      <c r="R56" s="52"/>
    </row>
    <row r="57" spans="2:21" ht="15.75" thickBot="1" x14ac:dyDescent="0.3">
      <c r="B57" s="55">
        <v>2</v>
      </c>
      <c r="C57" s="5">
        <v>179</v>
      </c>
      <c r="D57" s="5">
        <v>244</v>
      </c>
      <c r="E57" s="5">
        <v>4</v>
      </c>
      <c r="F57" s="78">
        <f>B57*C55*D56*E54</f>
        <v>5414961168</v>
      </c>
      <c r="G57" s="5"/>
      <c r="H57" s="5">
        <v>2</v>
      </c>
      <c r="I57" s="55">
        <v>179</v>
      </c>
      <c r="J57" s="5">
        <v>244</v>
      </c>
      <c r="K57" s="5">
        <v>4</v>
      </c>
      <c r="L57" s="78">
        <f>H56*I57*J55*K54</f>
        <v>4912950350</v>
      </c>
      <c r="M57" s="5"/>
      <c r="N57" s="55">
        <v>2</v>
      </c>
      <c r="O57" s="5">
        <v>179</v>
      </c>
      <c r="P57" s="5">
        <v>244</v>
      </c>
      <c r="Q57" s="5">
        <v>4</v>
      </c>
      <c r="R57" s="78">
        <f>N57*O56*P55*Q54</f>
        <v>5082264100</v>
      </c>
    </row>
    <row r="58" spans="2:21" x14ac:dyDescent="0.25">
      <c r="F58" s="51"/>
      <c r="L58" s="51"/>
      <c r="R58" s="5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vt:lpstr>
      <vt:lpstr>actual</vt:lpstr>
      <vt:lpstr>Linear Regression Math</vt:lpstr>
      <vt:lpstr>Determinant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Dion</dc:creator>
  <cp:lastModifiedBy>Joe Dion</cp:lastModifiedBy>
  <dcterms:created xsi:type="dcterms:W3CDTF">2017-01-02T17:07:11Z</dcterms:created>
  <dcterms:modified xsi:type="dcterms:W3CDTF">2017-01-07T19:19:19Z</dcterms:modified>
</cp:coreProperties>
</file>