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ie\Jamie Matthews, CPA Dropbox\Florida River Estates\FY2023\Financial Statements\23.06.30\"/>
    </mc:Choice>
  </mc:AlternateContent>
  <xr:revisionPtr revIDLastSave="0" documentId="13_ncr:1_{137F9CA0-40CF-4C81-9CBA-C0AF650FBA3C}" xr6:coauthVersionLast="47" xr6:coauthVersionMax="47" xr10:uidLastSave="{00000000-0000-0000-0000-000000000000}"/>
  <bookViews>
    <workbookView xWindow="-108" yWindow="-108" windowWidth="23256" windowHeight="12456" xr2:uid="{D90DFE04-840D-4C09-83EC-1DD818EA8990}"/>
  </bookViews>
  <sheets>
    <sheet name="Sheet1" sheetId="1" r:id="rId1"/>
  </sheets>
  <definedNames>
    <definedName name="_xlnm.Print_Titles" localSheetId="0">Sheet1!$A:$F,Sheet1!$4:$4</definedName>
    <definedName name="QB_BASIS_4" localSheetId="0" hidden="1">Sheet1!$G$3</definedName>
    <definedName name="QB_COLUMN_29" localSheetId="0" hidden="1">Sheet1!$G$4</definedName>
    <definedName name="QB_COMPANY_0" localSheetId="0" hidden="1">Sheet1!$A$1</definedName>
    <definedName name="QB_DATA_0" localSheetId="0" hidden="1">Sheet1!$7:$7,Sheet1!$8:$8,Sheet1!$9:$9,Sheet1!$10:$10,Sheet1!$11:$11,Sheet1!$12:$12,Sheet1!$13:$13,Sheet1!$14:$14,Sheet1!$15:$15,Sheet1!$16:$16,Sheet1!$17:$17,Sheet1!$18:$18,Sheet1!$19:$19,Sheet1!$22:$22,Sheet1!$23:$23,Sheet1!$24:$24</definedName>
    <definedName name="QB_DATA_1" localSheetId="0" hidden="1">Sheet1!$26:$26,Sheet1!$27:$27,Sheet1!$30:$30,Sheet1!$31:$31,Sheet1!$32:$32,Sheet1!$35:$35,Sheet1!$36:$36,Sheet1!$37:$37,Sheet1!$39:$39,Sheet1!$45:$45,Sheet1!$47:$47,Sheet1!$48:$48,Sheet1!$49:$49,Sheet1!$50:$50,Sheet1!$51:$51,Sheet1!$52:$52</definedName>
    <definedName name="QB_DATA_2" localSheetId="0" hidden="1">Sheet1!$53:$53,Sheet1!$54:$54,Sheet1!$56:$56,Sheet1!$57:$57,Sheet1!$58:$58,Sheet1!$60:$60,Sheet1!$61:$61,Sheet1!$62:$62,Sheet1!$63:$63,Sheet1!$64:$64,Sheet1!$69:$69,Sheet1!$70:$70,Sheet1!$73:$73</definedName>
    <definedName name="QB_DATE_1" localSheetId="0" hidden="1">Sheet1!$G$2</definedName>
    <definedName name="QB_FORMULA_0" localSheetId="0" hidden="1">Sheet1!$G$20,Sheet1!$G$28,Sheet1!$G$33,Sheet1!$G$38,Sheet1!$G$40,Sheet1!$G$41,Sheet1!$G$46,Sheet1!$G$59,Sheet1!$G$65,Sheet1!$G$66,Sheet1!$G$71,Sheet1!$G$74,Sheet1!$G$75,Sheet1!$G$76</definedName>
    <definedName name="QB_ROW_100240" localSheetId="0" hidden="1">Sheet1!$E$16</definedName>
    <definedName name="QB_ROW_108240" localSheetId="0" hidden="1">Sheet1!$E$19</definedName>
    <definedName name="QB_ROW_128240" localSheetId="0" hidden="1">Sheet1!$E$13</definedName>
    <definedName name="QB_ROW_129240" localSheetId="0" hidden="1">Sheet1!$E$12</definedName>
    <definedName name="QB_ROW_130240" localSheetId="0" hidden="1">Sheet1!$E$7</definedName>
    <definedName name="QB_ROW_133240" localSheetId="0" hidden="1">Sheet1!$E$8</definedName>
    <definedName name="QB_ROW_134240" localSheetId="0" hidden="1">Sheet1!$E$9</definedName>
    <definedName name="QB_ROW_141240" localSheetId="0" hidden="1">Sheet1!$E$60</definedName>
    <definedName name="QB_ROW_146240" localSheetId="0" hidden="1">Sheet1!$E$61</definedName>
    <definedName name="QB_ROW_148240" localSheetId="0" hidden="1">Sheet1!$E$17</definedName>
    <definedName name="QB_ROW_150240" localSheetId="0" hidden="1">Sheet1!$E$62</definedName>
    <definedName name="QB_ROW_161040" localSheetId="0" hidden="1">Sheet1!$E$55</definedName>
    <definedName name="QB_ROW_161250" localSheetId="0" hidden="1">Sheet1!$F$58</definedName>
    <definedName name="QB_ROW_161340" localSheetId="0" hidden="1">Sheet1!$E$59</definedName>
    <definedName name="QB_ROW_162250" localSheetId="0" hidden="1">Sheet1!$F$56</definedName>
    <definedName name="QB_ROW_163250" localSheetId="0" hidden="1">Sheet1!$F$37</definedName>
    <definedName name="QB_ROW_167040" localSheetId="0" hidden="1">Sheet1!$E$34</definedName>
    <definedName name="QB_ROW_167340" localSheetId="0" hidden="1">Sheet1!$E$38</definedName>
    <definedName name="QB_ROW_168250" localSheetId="0" hidden="1">Sheet1!$F$57</definedName>
    <definedName name="QB_ROW_169240" localSheetId="0" hidden="1">Sheet1!$E$63</definedName>
    <definedName name="QB_ROW_171230" localSheetId="0" hidden="1">Sheet1!$D$73</definedName>
    <definedName name="QB_ROW_172230" localSheetId="0" hidden="1">Sheet1!$D$69</definedName>
    <definedName name="QB_ROW_174240" localSheetId="0" hidden="1">Sheet1!$E$14</definedName>
    <definedName name="QB_ROW_175240" localSheetId="0" hidden="1">Sheet1!$E$10</definedName>
    <definedName name="QB_ROW_176240" localSheetId="0" hidden="1">Sheet1!$E$11</definedName>
    <definedName name="QB_ROW_18301" localSheetId="0" hidden="1">Sheet1!$A$76</definedName>
    <definedName name="QB_ROW_184230" localSheetId="0" hidden="1">Sheet1!$D$70</definedName>
    <definedName name="QB_ROW_189250" localSheetId="0" hidden="1">Sheet1!$F$45</definedName>
    <definedName name="QB_ROW_19011" localSheetId="0" hidden="1">Sheet1!$B$5</definedName>
    <definedName name="QB_ROW_191250" localSheetId="0" hidden="1">Sheet1!$F$26</definedName>
    <definedName name="QB_ROW_19311" localSheetId="0" hidden="1">Sheet1!$B$66</definedName>
    <definedName name="QB_ROW_193250" localSheetId="0" hidden="1">Sheet1!$F$30</definedName>
    <definedName name="QB_ROW_195250" localSheetId="0" hidden="1">Sheet1!$F$31</definedName>
    <definedName name="QB_ROW_20031" localSheetId="0" hidden="1">Sheet1!$D$6</definedName>
    <definedName name="QB_ROW_20331" localSheetId="0" hidden="1">Sheet1!$D$20</definedName>
    <definedName name="QB_ROW_205240" localSheetId="0" hidden="1">Sheet1!$E$15</definedName>
    <definedName name="QB_ROW_21031" localSheetId="0" hidden="1">Sheet1!$D$42</definedName>
    <definedName name="QB_ROW_213240" localSheetId="0" hidden="1">Sheet1!$E$53</definedName>
    <definedName name="QB_ROW_21331" localSheetId="0" hidden="1">Sheet1!$D$65</definedName>
    <definedName name="QB_ROW_215250" localSheetId="0" hidden="1">Sheet1!$F$35</definedName>
    <definedName name="QB_ROW_22011" localSheetId="0" hidden="1">Sheet1!$B$67</definedName>
    <definedName name="QB_ROW_22311" localSheetId="0" hidden="1">Sheet1!$B$75</definedName>
    <definedName name="QB_ROW_23021" localSheetId="0" hidden="1">Sheet1!$C$68</definedName>
    <definedName name="QB_ROW_23321" localSheetId="0" hidden="1">Sheet1!$C$71</definedName>
    <definedName name="QB_ROW_24021" localSheetId="0" hidden="1">Sheet1!$C$72</definedName>
    <definedName name="QB_ROW_24321" localSheetId="0" hidden="1">Sheet1!$C$74</definedName>
    <definedName name="QB_ROW_36040" localSheetId="0" hidden="1">Sheet1!$E$43</definedName>
    <definedName name="QB_ROW_36340" localSheetId="0" hidden="1">Sheet1!$E$46</definedName>
    <definedName name="QB_ROW_42240" localSheetId="0" hidden="1">Sheet1!$E$47</definedName>
    <definedName name="QB_ROW_54240" localSheetId="0" hidden="1">Sheet1!$E$22</definedName>
    <definedName name="QB_ROW_55240" localSheetId="0" hidden="1">Sheet1!$E$23</definedName>
    <definedName name="QB_ROW_56240" localSheetId="0" hidden="1">Sheet1!$E$24</definedName>
    <definedName name="QB_ROW_57040" localSheetId="0" hidden="1">Sheet1!$E$25</definedName>
    <definedName name="QB_ROW_57250" localSheetId="0" hidden="1">Sheet1!$F$27</definedName>
    <definedName name="QB_ROW_57340" localSheetId="0" hidden="1">Sheet1!$E$28</definedName>
    <definedName name="QB_ROW_58040" localSheetId="0" hidden="1">Sheet1!$E$29</definedName>
    <definedName name="QB_ROW_58250" localSheetId="0" hidden="1">Sheet1!$F$32</definedName>
    <definedName name="QB_ROW_58340" localSheetId="0" hidden="1">Sheet1!$E$33</definedName>
    <definedName name="QB_ROW_60250" localSheetId="0" hidden="1">Sheet1!$F$36</definedName>
    <definedName name="QB_ROW_61240" localSheetId="0" hidden="1">Sheet1!$E$39</definedName>
    <definedName name="QB_ROW_64240" localSheetId="0" hidden="1">Sheet1!$E$48</definedName>
    <definedName name="QB_ROW_66240" localSheetId="0" hidden="1">Sheet1!$E$49</definedName>
    <definedName name="QB_ROW_69240" localSheetId="0" hidden="1">Sheet1!$E$64</definedName>
    <definedName name="QB_ROW_80240" localSheetId="0" hidden="1">Sheet1!$E$50</definedName>
    <definedName name="QB_ROW_81240" localSheetId="0" hidden="1">Sheet1!$E$51</definedName>
    <definedName name="QB_ROW_82240" localSheetId="0" hidden="1">Sheet1!$E$18</definedName>
    <definedName name="QB_ROW_86321" localSheetId="0" hidden="1">Sheet1!$C$41</definedName>
    <definedName name="QB_ROW_87031" localSheetId="0" hidden="1">Sheet1!$D$21</definedName>
    <definedName name="QB_ROW_87240" localSheetId="0" hidden="1">Sheet1!$E$52</definedName>
    <definedName name="QB_ROW_87331" localSheetId="0" hidden="1">Sheet1!$D$40</definedName>
    <definedName name="QB_ROW_89240" localSheetId="0" hidden="1">Sheet1!$E$54</definedName>
    <definedName name="QB_SUBTITLE_3" localSheetId="0" hidden="1">Sheet1!$A$3</definedName>
    <definedName name="QB_TIME_5" localSheetId="0" hidden="1">Sheet1!$G$1</definedName>
    <definedName name="QB_TITLE_2" localSheetId="0" hidden="1">Sheet1!$A$2</definedName>
    <definedName name="QBCANSUPPORTUPDATE" localSheetId="0">TRUE</definedName>
    <definedName name="QBCOMPANYFILENAME" localSheetId="0">"C:\Users\jamie\Documents\Qbox\Jamie Matthews, CPA 3\Working Files\Florida River Estates HOA Inc QB2020b.2.QBW"</definedName>
    <definedName name="QBENDDATE" localSheetId="0">20230630</definedName>
    <definedName name="QBHEADERSONSCREEN" localSheetId="0">TRUE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"fd2a6eea89c54314abe9fe16714d9b63"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6</definedName>
    <definedName name="QBSTARTDATE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1" l="1"/>
  <c r="J76" i="1"/>
  <c r="J66" i="1"/>
  <c r="J65" i="1"/>
  <c r="J46" i="1"/>
  <c r="H73" i="1"/>
  <c r="H74" i="1" s="1"/>
  <c r="H70" i="1"/>
  <c r="H69" i="1"/>
  <c r="H64" i="1"/>
  <c r="H63" i="1"/>
  <c r="H62" i="1"/>
  <c r="H61" i="1"/>
  <c r="H60" i="1"/>
  <c r="H58" i="1"/>
  <c r="H57" i="1"/>
  <c r="H56" i="1"/>
  <c r="H54" i="1"/>
  <c r="H53" i="1"/>
  <c r="H52" i="1"/>
  <c r="H51" i="1"/>
  <c r="H50" i="1"/>
  <c r="H49" i="1"/>
  <c r="H48" i="1"/>
  <c r="H47" i="1"/>
  <c r="H45" i="1"/>
  <c r="H46" i="1" s="1"/>
  <c r="H39" i="1"/>
  <c r="H37" i="1"/>
  <c r="H36" i="1"/>
  <c r="H35" i="1"/>
  <c r="H38" i="1" s="1"/>
  <c r="H32" i="1"/>
  <c r="H31" i="1"/>
  <c r="H30" i="1"/>
  <c r="H27" i="1"/>
  <c r="H26" i="1"/>
  <c r="H24" i="1"/>
  <c r="H23" i="1"/>
  <c r="H22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1" i="1"/>
  <c r="G33" i="1"/>
  <c r="G28" i="1"/>
  <c r="G74" i="1"/>
  <c r="G71" i="1"/>
  <c r="G75" i="1" s="1"/>
  <c r="G59" i="1"/>
  <c r="G46" i="1"/>
  <c r="G65" i="1" s="1"/>
  <c r="G38" i="1"/>
  <c r="G20" i="1"/>
  <c r="G40" i="1" l="1"/>
  <c r="G41" i="1" s="1"/>
  <c r="H28" i="1"/>
  <c r="H33" i="1"/>
  <c r="H59" i="1"/>
  <c r="H20" i="1"/>
  <c r="H75" i="1"/>
  <c r="H65" i="1"/>
  <c r="H40" i="1"/>
  <c r="H41" i="1" s="1"/>
  <c r="G66" i="1"/>
  <c r="H66" i="1" l="1"/>
  <c r="H76" i="1" s="1"/>
  <c r="G76" i="1"/>
</calcChain>
</file>

<file path=xl/sharedStrings.xml><?xml version="1.0" encoding="utf-8"?>
<sst xmlns="http://schemas.openxmlformats.org/spreadsheetml/2006/main" count="84" uniqueCount="78">
  <si>
    <t>9:35 AM</t>
  </si>
  <si>
    <t>Florida River Estates Homeowners Association Inc</t>
  </si>
  <si>
    <t>Profit &amp; Loss</t>
  </si>
  <si>
    <t>Accrual Basis</t>
  </si>
  <si>
    <t>July 2022 through June 2023</t>
  </si>
  <si>
    <t>Jul '22 - Jun 23</t>
  </si>
  <si>
    <t>Ordinary Income/Expense</t>
  </si>
  <si>
    <t>Income</t>
  </si>
  <si>
    <t>40000 · Sales - Water Usage &lt;10,000</t>
  </si>
  <si>
    <t>40010 · Sales - Water Usage 10k to 15k</t>
  </si>
  <si>
    <t>40015 · Sales - Water Usage 15k to 20k</t>
  </si>
  <si>
    <t>40021 · Sales - Water Usage 20K to 50K</t>
  </si>
  <si>
    <t>40022 · Sales - Water Usage &gt;50,000</t>
  </si>
  <si>
    <t>40100 · Sales - Operation account fee</t>
  </si>
  <si>
    <t>40200 · Sales - Ready to serve</t>
  </si>
  <si>
    <t>40250 · Sales - Capital Account</t>
  </si>
  <si>
    <t>40270 · Sales - USDA Loan Fee</t>
  </si>
  <si>
    <t>40300 · NSF Charges</t>
  </si>
  <si>
    <t>40600 · Transfer Fees</t>
  </si>
  <si>
    <t>40900 · Interest Income</t>
  </si>
  <si>
    <t>41000 · Other Income</t>
  </si>
  <si>
    <t>Total Income</t>
  </si>
  <si>
    <t>Cost of Goods Sold</t>
  </si>
  <si>
    <t>50100 · Cost of Sales Chemicals</t>
  </si>
  <si>
    <t>50200 · Cost of Sales Electricity</t>
  </si>
  <si>
    <t>50250 · Cost of Sales Filters</t>
  </si>
  <si>
    <t>50300 · Cost of Sales Operator</t>
  </si>
  <si>
    <t>50305 · Operator Time USDA Loan</t>
  </si>
  <si>
    <t>50300 · Cost of Sales Operator - Other</t>
  </si>
  <si>
    <t>Total 50300 · Cost of Sales Operator</t>
  </si>
  <si>
    <t>50400 · Cost of Sales Repairs &amp; Maint</t>
  </si>
  <si>
    <t>50400.1 · Parts</t>
  </si>
  <si>
    <t>50400.2 · Materials/Supplies</t>
  </si>
  <si>
    <t>50400 · Cost of Sales Repairs &amp; Maint - Other</t>
  </si>
  <si>
    <t>Total 50400 · Cost of Sales Repairs &amp; Maint</t>
  </si>
  <si>
    <t>50500.1 · Cost of Sales Supplies Heading</t>
  </si>
  <si>
    <t>50515 Water Delivery</t>
  </si>
  <si>
    <t>50500 · Cost of Sales Supplies</t>
  </si>
  <si>
    <t>50510 · Monitoring</t>
  </si>
  <si>
    <t>Total 50500.1 · Cost of Sales Supplies Heading</t>
  </si>
  <si>
    <t>50600 · Cost of Sales Testing</t>
  </si>
  <si>
    <t>Total COGS</t>
  </si>
  <si>
    <t>Gross Profit</t>
  </si>
  <si>
    <t>Expense</t>
  </si>
  <si>
    <t>60500 · Administrator Exp</t>
  </si>
  <si>
    <t>60520 · Admin Expense Other</t>
  </si>
  <si>
    <t>Total 60500 · Administrator Exp</t>
  </si>
  <si>
    <t>62000 · Bank Charges</t>
  </si>
  <si>
    <t>64000 · Depreciation Expense</t>
  </si>
  <si>
    <t>64500 · Dues and Subscriptions Exp</t>
  </si>
  <si>
    <t>67000 · Insurance Expense</t>
  </si>
  <si>
    <t>67500 · Interest Expense</t>
  </si>
  <si>
    <t>68500 · Legal Expense</t>
  </si>
  <si>
    <t>68510 · Professional Expense</t>
  </si>
  <si>
    <t>69100 · Line Locates Expense</t>
  </si>
  <si>
    <t>75200 · Small Equipment</t>
  </si>
  <si>
    <t>75210 · Monitoring</t>
  </si>
  <si>
    <t>75220 · Small Equipment/ Non-monitoring</t>
  </si>
  <si>
    <t>75200 · Small Equipment - Other</t>
  </si>
  <si>
    <t>Total 75200 · Small Equipment</t>
  </si>
  <si>
    <t>75500 · Supplies Expense</t>
  </si>
  <si>
    <t>76000 · Telephone Expense</t>
  </si>
  <si>
    <t>77000 · Utilities Expense</t>
  </si>
  <si>
    <t>77600 · Website</t>
  </si>
  <si>
    <t>78000 · Engineering and Design Expense</t>
  </si>
  <si>
    <t>Total Expense</t>
  </si>
  <si>
    <t>Net Ordinary Income</t>
  </si>
  <si>
    <t>Other Income/Expense</t>
  </si>
  <si>
    <t>Other Income</t>
  </si>
  <si>
    <t>80150 · Sales - Recreation Fee</t>
  </si>
  <si>
    <t>80200 · Other Income - Rec Fund</t>
  </si>
  <si>
    <t>Total Other Income</t>
  </si>
  <si>
    <t>Other Expense</t>
  </si>
  <si>
    <t>98000 · Recreation Expenses</t>
  </si>
  <si>
    <t>Total Other Expense</t>
  </si>
  <si>
    <t>Net Other Income</t>
  </si>
  <si>
    <t>Net Income</t>
  </si>
  <si>
    <t>Audit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</si>
</sst>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9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  <font>
      <b/>
      <sz val="8"/>
      <color rgb="FF008000"/>
      <name val="Arial"/>
      <family val="2"/>
    </font>
    <font>
      <sz val="8"/>
      <color rgb="FF008000"/>
      <name val="Arial"/>
      <family val="2"/>
    </font>
    <font>
      <sz val="11"/>
      <color rgb="FF008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165" fontId="5" fillId="0" borderId="0" xfId="0" applyNumberFormat="1" applyFont="1"/>
    <xf numFmtId="165" fontId="5" fillId="0" borderId="2" xfId="0" applyNumberFormat="1" applyFont="1" applyBorder="1"/>
    <xf numFmtId="165" fontId="5" fillId="0" borderId="0" xfId="0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6" fillId="0" borderId="0" xfId="0" applyNumberFormat="1" applyFont="1"/>
    <xf numFmtId="165" fontId="7" fillId="0" borderId="0" xfId="0" applyNumberFormat="1" applyFont="1"/>
    <xf numFmtId="0" fontId="8" fillId="0" borderId="0" xfId="0" applyFont="1"/>
    <xf numFmtId="3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7AD9371-D9E6-7FF4-AD2E-23D8A9611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B5ED83F-B8D6-F1A5-5FC4-72DE58278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FC3D2-3535-4BF8-8D11-E06EA3E3308F}">
  <sheetPr codeName="Sheet1"/>
  <dimension ref="A1:J78"/>
  <sheetViews>
    <sheetView tabSelected="1" workbookViewId="0">
      <pane xSplit="6" ySplit="4" topLeftCell="G7" activePane="bottomRight" state="frozenSplit"/>
      <selection pane="topRight" activeCell="G1" sqref="G1"/>
      <selection pane="bottomLeft" activeCell="A5" sqref="A5"/>
      <selection pane="bottomRight" activeCell="J79" sqref="J79"/>
    </sheetView>
  </sheetViews>
  <sheetFormatPr defaultRowHeight="15" x14ac:dyDescent="0.25"/>
  <cols>
    <col min="1" max="5" width="3" style="17" customWidth="1"/>
    <col min="6" max="6" width="36.5703125" style="17" customWidth="1"/>
    <col min="7" max="8" width="12.28515625" style="18" hidden="1" customWidth="1"/>
    <col min="9" max="9" width="0" hidden="1" customWidth="1"/>
    <col min="10" max="10" width="12.28515625" style="18" bestFit="1" customWidth="1"/>
  </cols>
  <sheetData>
    <row r="1" spans="1:10" ht="15.75" x14ac:dyDescent="0.25">
      <c r="A1" s="2" t="s">
        <v>1</v>
      </c>
      <c r="B1" s="1"/>
      <c r="C1" s="1"/>
      <c r="D1" s="1"/>
      <c r="E1" s="1"/>
      <c r="F1" s="1"/>
      <c r="G1" s="12" t="s">
        <v>0</v>
      </c>
      <c r="H1" s="12" t="s">
        <v>0</v>
      </c>
      <c r="J1" s="12" t="s">
        <v>0</v>
      </c>
    </row>
    <row r="2" spans="1:10" ht="18" x14ac:dyDescent="0.25">
      <c r="A2" s="3" t="s">
        <v>2</v>
      </c>
      <c r="B2" s="1"/>
      <c r="C2" s="1"/>
      <c r="D2" s="1"/>
      <c r="E2" s="1"/>
      <c r="F2" s="1"/>
      <c r="G2" s="13">
        <v>45231</v>
      </c>
      <c r="H2" s="13">
        <v>45231</v>
      </c>
      <c r="J2" s="13">
        <v>45231</v>
      </c>
    </row>
    <row r="3" spans="1:10" x14ac:dyDescent="0.25">
      <c r="A3" s="4" t="s">
        <v>4</v>
      </c>
      <c r="B3" s="1"/>
      <c r="C3" s="1"/>
      <c r="D3" s="1"/>
      <c r="E3" s="1"/>
      <c r="F3" s="1"/>
      <c r="G3" s="12" t="s">
        <v>3</v>
      </c>
      <c r="H3" s="12" t="s">
        <v>3</v>
      </c>
      <c r="J3" s="12" t="s">
        <v>3</v>
      </c>
    </row>
    <row r="4" spans="1:10" s="16" customFormat="1" ht="15.75" thickBot="1" x14ac:dyDescent="0.3">
      <c r="A4" s="14"/>
      <c r="B4" s="14"/>
      <c r="C4" s="14"/>
      <c r="D4" s="14"/>
      <c r="E4" s="14"/>
      <c r="F4" s="14"/>
      <c r="G4" s="15" t="s">
        <v>5</v>
      </c>
      <c r="H4" s="15" t="s">
        <v>5</v>
      </c>
      <c r="J4" s="15" t="s">
        <v>5</v>
      </c>
    </row>
    <row r="5" spans="1:10" ht="15.75" thickTop="1" x14ac:dyDescent="0.25">
      <c r="A5" s="1"/>
      <c r="B5" s="1" t="s">
        <v>6</v>
      </c>
      <c r="C5" s="1"/>
      <c r="D5" s="1"/>
      <c r="E5" s="1"/>
      <c r="F5" s="1"/>
      <c r="G5" s="5"/>
      <c r="H5" s="5"/>
      <c r="J5" s="5"/>
    </row>
    <row r="6" spans="1:10" x14ac:dyDescent="0.25">
      <c r="A6" s="1"/>
      <c r="B6" s="1"/>
      <c r="C6" s="1"/>
      <c r="D6" s="1" t="s">
        <v>7</v>
      </c>
      <c r="E6" s="1"/>
      <c r="F6" s="1"/>
      <c r="G6" s="5"/>
      <c r="H6" s="5"/>
      <c r="J6" s="5"/>
    </row>
    <row r="7" spans="1:10" x14ac:dyDescent="0.25">
      <c r="A7" s="1"/>
      <c r="B7" s="1"/>
      <c r="C7" s="1"/>
      <c r="D7" s="1"/>
      <c r="E7" s="1" t="s">
        <v>8</v>
      </c>
      <c r="F7" s="1"/>
      <c r="G7" s="5">
        <v>7570.86</v>
      </c>
      <c r="H7" s="5">
        <f>ROUND(G7,-2)</f>
        <v>7600</v>
      </c>
      <c r="J7" s="5">
        <v>7600</v>
      </c>
    </row>
    <row r="8" spans="1:10" x14ac:dyDescent="0.25">
      <c r="A8" s="1"/>
      <c r="B8" s="1"/>
      <c r="C8" s="1"/>
      <c r="D8" s="1"/>
      <c r="E8" s="1" t="s">
        <v>9</v>
      </c>
      <c r="F8" s="1"/>
      <c r="G8" s="5">
        <v>1172.6199999999999</v>
      </c>
      <c r="H8" s="5">
        <f>ROUND(G8,-2)</f>
        <v>1200</v>
      </c>
      <c r="J8" s="5">
        <v>1200</v>
      </c>
    </row>
    <row r="9" spans="1:10" x14ac:dyDescent="0.25">
      <c r="A9" s="1"/>
      <c r="B9" s="1"/>
      <c r="C9" s="1"/>
      <c r="D9" s="1"/>
      <c r="E9" s="1" t="s">
        <v>10</v>
      </c>
      <c r="F9" s="1"/>
      <c r="G9" s="5">
        <v>1239.6300000000001</v>
      </c>
      <c r="H9" s="5">
        <f>ROUND(G9,-2)</f>
        <v>1200</v>
      </c>
      <c r="J9" s="5">
        <v>1200</v>
      </c>
    </row>
    <row r="10" spans="1:10" x14ac:dyDescent="0.25">
      <c r="A10" s="1"/>
      <c r="B10" s="1"/>
      <c r="C10" s="1"/>
      <c r="D10" s="1"/>
      <c r="E10" s="1" t="s">
        <v>11</v>
      </c>
      <c r="F10" s="1"/>
      <c r="G10" s="5">
        <v>4114.28</v>
      </c>
      <c r="H10" s="5">
        <f>ROUND(G10,-2)</f>
        <v>4100</v>
      </c>
      <c r="J10" s="5">
        <v>4100</v>
      </c>
    </row>
    <row r="11" spans="1:10" x14ac:dyDescent="0.25">
      <c r="A11" s="1"/>
      <c r="B11" s="1"/>
      <c r="C11" s="1"/>
      <c r="D11" s="1"/>
      <c r="E11" s="1" t="s">
        <v>12</v>
      </c>
      <c r="F11" s="1"/>
      <c r="G11" s="5">
        <v>2346.54</v>
      </c>
      <c r="H11" s="5">
        <f>ROUND(G11,-2)</f>
        <v>2300</v>
      </c>
      <c r="J11" s="5">
        <v>2300</v>
      </c>
    </row>
    <row r="12" spans="1:10" x14ac:dyDescent="0.25">
      <c r="A12" s="1"/>
      <c r="B12" s="1"/>
      <c r="C12" s="1"/>
      <c r="D12" s="1"/>
      <c r="E12" s="1" t="s">
        <v>13</v>
      </c>
      <c r="F12" s="1"/>
      <c r="G12" s="5">
        <v>63278</v>
      </c>
      <c r="H12" s="5">
        <f t="shared" ref="H12:H19" si="0">ROUND(G12,-2)</f>
        <v>63300</v>
      </c>
      <c r="J12" s="5">
        <v>63300</v>
      </c>
    </row>
    <row r="13" spans="1:10" x14ac:dyDescent="0.25">
      <c r="A13" s="1"/>
      <c r="B13" s="1"/>
      <c r="C13" s="1"/>
      <c r="D13" s="1"/>
      <c r="E13" s="1" t="s">
        <v>14</v>
      </c>
      <c r="F13" s="1"/>
      <c r="G13" s="5">
        <v>5280</v>
      </c>
      <c r="H13" s="5">
        <f t="shared" si="0"/>
        <v>5300</v>
      </c>
      <c r="J13" s="5">
        <v>5300</v>
      </c>
    </row>
    <row r="14" spans="1:10" x14ac:dyDescent="0.25">
      <c r="A14" s="1"/>
      <c r="B14" s="1"/>
      <c r="C14" s="1"/>
      <c r="D14" s="1"/>
      <c r="E14" s="1" t="s">
        <v>15</v>
      </c>
      <c r="F14" s="1"/>
      <c r="G14" s="5">
        <v>43640</v>
      </c>
      <c r="H14" s="5">
        <f t="shared" si="0"/>
        <v>43600</v>
      </c>
      <c r="J14" s="5">
        <v>43600</v>
      </c>
    </row>
    <row r="15" spans="1:10" x14ac:dyDescent="0.25">
      <c r="A15" s="1"/>
      <c r="B15" s="1"/>
      <c r="C15" s="1"/>
      <c r="D15" s="1"/>
      <c r="E15" s="1" t="s">
        <v>16</v>
      </c>
      <c r="F15" s="1"/>
      <c r="G15" s="5">
        <v>67265</v>
      </c>
      <c r="H15" s="5">
        <f t="shared" si="0"/>
        <v>67300</v>
      </c>
      <c r="J15" s="5">
        <v>67300</v>
      </c>
    </row>
    <row r="16" spans="1:10" x14ac:dyDescent="0.25">
      <c r="A16" s="1"/>
      <c r="B16" s="1"/>
      <c r="C16" s="1"/>
      <c r="D16" s="1"/>
      <c r="E16" s="1" t="s">
        <v>17</v>
      </c>
      <c r="F16" s="1"/>
      <c r="G16" s="5">
        <v>189.2</v>
      </c>
      <c r="H16" s="5">
        <f t="shared" si="0"/>
        <v>200</v>
      </c>
      <c r="J16" s="5">
        <v>200</v>
      </c>
    </row>
    <row r="17" spans="1:10" x14ac:dyDescent="0.25">
      <c r="A17" s="1"/>
      <c r="B17" s="1"/>
      <c r="C17" s="1"/>
      <c r="D17" s="1"/>
      <c r="E17" s="1" t="s">
        <v>18</v>
      </c>
      <c r="F17" s="1"/>
      <c r="G17" s="5">
        <v>300</v>
      </c>
      <c r="H17" s="5">
        <f t="shared" si="0"/>
        <v>300</v>
      </c>
      <c r="J17" s="5">
        <v>300</v>
      </c>
    </row>
    <row r="18" spans="1:10" x14ac:dyDescent="0.25">
      <c r="A18" s="1"/>
      <c r="B18" s="1"/>
      <c r="C18" s="1"/>
      <c r="D18" s="1"/>
      <c r="E18" s="1" t="s">
        <v>19</v>
      </c>
      <c r="F18" s="1"/>
      <c r="G18" s="5">
        <v>3510.46</v>
      </c>
      <c r="H18" s="5">
        <f t="shared" si="0"/>
        <v>3500</v>
      </c>
      <c r="J18" s="5">
        <v>3500</v>
      </c>
    </row>
    <row r="19" spans="1:10" ht="15.75" thickBot="1" x14ac:dyDescent="0.3">
      <c r="A19" s="1"/>
      <c r="B19" s="1"/>
      <c r="C19" s="1"/>
      <c r="D19" s="1"/>
      <c r="E19" s="1" t="s">
        <v>20</v>
      </c>
      <c r="F19" s="1"/>
      <c r="G19" s="6">
        <v>403.17</v>
      </c>
      <c r="H19" s="6">
        <f t="shared" si="0"/>
        <v>400</v>
      </c>
      <c r="J19" s="6">
        <v>400</v>
      </c>
    </row>
    <row r="20" spans="1:10" x14ac:dyDescent="0.25">
      <c r="A20" s="1"/>
      <c r="B20" s="1"/>
      <c r="C20" s="1"/>
      <c r="D20" s="1" t="s">
        <v>21</v>
      </c>
      <c r="E20" s="1"/>
      <c r="F20" s="1"/>
      <c r="G20" s="5">
        <f>ROUND(SUM(G6:G19),5)</f>
        <v>200309.76000000001</v>
      </c>
      <c r="H20" s="5">
        <f>ROUND(SUM(H6:H19),5)</f>
        <v>200300</v>
      </c>
      <c r="J20" s="5">
        <v>200300</v>
      </c>
    </row>
    <row r="21" spans="1:10" x14ac:dyDescent="0.25">
      <c r="A21" s="1"/>
      <c r="B21" s="1"/>
      <c r="C21" s="1"/>
      <c r="D21" s="1" t="s">
        <v>22</v>
      </c>
      <c r="E21" s="1"/>
      <c r="F21" s="1"/>
      <c r="G21" s="5"/>
      <c r="H21" s="5"/>
      <c r="J21" s="5"/>
    </row>
    <row r="22" spans="1:10" x14ac:dyDescent="0.25">
      <c r="A22" s="1"/>
      <c r="B22" s="1"/>
      <c r="C22" s="1"/>
      <c r="D22" s="1"/>
      <c r="E22" s="1" t="s">
        <v>23</v>
      </c>
      <c r="F22" s="1"/>
      <c r="G22" s="5">
        <v>1808.06</v>
      </c>
      <c r="H22" s="5">
        <f t="shared" ref="H22:H24" si="1">ROUND(G22,-2)</f>
        <v>1800</v>
      </c>
      <c r="J22" s="5">
        <v>1800</v>
      </c>
    </row>
    <row r="23" spans="1:10" x14ac:dyDescent="0.25">
      <c r="A23" s="1"/>
      <c r="B23" s="1"/>
      <c r="C23" s="1"/>
      <c r="D23" s="1"/>
      <c r="E23" s="1" t="s">
        <v>24</v>
      </c>
      <c r="F23" s="1"/>
      <c r="G23" s="5">
        <v>3360.69</v>
      </c>
      <c r="H23" s="5">
        <f t="shared" si="1"/>
        <v>3400</v>
      </c>
      <c r="J23" s="5">
        <v>3400</v>
      </c>
    </row>
    <row r="24" spans="1:10" x14ac:dyDescent="0.25">
      <c r="A24" s="1"/>
      <c r="B24" s="1"/>
      <c r="C24" s="1"/>
      <c r="D24" s="1"/>
      <c r="E24" s="1" t="s">
        <v>25</v>
      </c>
      <c r="F24" s="1"/>
      <c r="G24" s="5">
        <v>32440.2</v>
      </c>
      <c r="H24" s="5">
        <f t="shared" si="1"/>
        <v>32400</v>
      </c>
      <c r="J24" s="5">
        <v>32400</v>
      </c>
    </row>
    <row r="25" spans="1:10" x14ac:dyDescent="0.25">
      <c r="A25" s="1"/>
      <c r="B25" s="1"/>
      <c r="C25" s="1"/>
      <c r="D25" s="1"/>
      <c r="E25" s="1" t="s">
        <v>26</v>
      </c>
      <c r="F25" s="1"/>
      <c r="G25" s="5"/>
      <c r="H25" s="5"/>
      <c r="J25" s="5"/>
    </row>
    <row r="26" spans="1:10" x14ac:dyDescent="0.25">
      <c r="A26" s="1"/>
      <c r="B26" s="1"/>
      <c r="C26" s="1"/>
      <c r="D26" s="1"/>
      <c r="E26" s="1"/>
      <c r="F26" s="1" t="s">
        <v>27</v>
      </c>
      <c r="G26" s="5">
        <v>19200</v>
      </c>
      <c r="H26" s="5">
        <f t="shared" ref="H26:H27" si="2">ROUND(G26,-2)</f>
        <v>19200</v>
      </c>
      <c r="J26" s="5">
        <v>19200</v>
      </c>
    </row>
    <row r="27" spans="1:10" ht="15.75" thickBot="1" x14ac:dyDescent="0.3">
      <c r="A27" s="1"/>
      <c r="B27" s="1"/>
      <c r="C27" s="1"/>
      <c r="D27" s="1"/>
      <c r="E27" s="1"/>
      <c r="F27" s="1" t="s">
        <v>28</v>
      </c>
      <c r="G27" s="6">
        <v>9835</v>
      </c>
      <c r="H27" s="6">
        <f t="shared" si="2"/>
        <v>9800</v>
      </c>
      <c r="J27" s="6">
        <v>9800</v>
      </c>
    </row>
    <row r="28" spans="1:10" x14ac:dyDescent="0.25">
      <c r="A28" s="1"/>
      <c r="B28" s="1"/>
      <c r="C28" s="1"/>
      <c r="D28" s="1"/>
      <c r="E28" s="1" t="s">
        <v>29</v>
      </c>
      <c r="F28" s="1"/>
      <c r="G28" s="5">
        <f>ROUND(SUM(G25:G27),5)</f>
        <v>29035</v>
      </c>
      <c r="H28" s="5">
        <f>ROUND(SUM(H25:H27),5)</f>
        <v>29000</v>
      </c>
      <c r="J28" s="5">
        <v>29000</v>
      </c>
    </row>
    <row r="29" spans="1:10" x14ac:dyDescent="0.25">
      <c r="A29" s="1"/>
      <c r="B29" s="1"/>
      <c r="C29" s="1"/>
      <c r="D29" s="1"/>
      <c r="E29" s="1" t="s">
        <v>30</v>
      </c>
      <c r="F29" s="1"/>
      <c r="G29" s="5"/>
      <c r="H29" s="5"/>
      <c r="J29" s="5"/>
    </row>
    <row r="30" spans="1:10" x14ac:dyDescent="0.25">
      <c r="A30" s="1"/>
      <c r="B30" s="1"/>
      <c r="C30" s="1"/>
      <c r="D30" s="1"/>
      <c r="E30" s="1"/>
      <c r="F30" s="1" t="s">
        <v>31</v>
      </c>
      <c r="G30" s="5">
        <v>1727.67</v>
      </c>
      <c r="H30" s="5">
        <f t="shared" ref="H30:H32" si="3">ROUND(G30,-2)</f>
        <v>1700</v>
      </c>
      <c r="J30" s="5">
        <v>1700</v>
      </c>
    </row>
    <row r="31" spans="1:10" x14ac:dyDescent="0.25">
      <c r="A31" s="1"/>
      <c r="B31" s="1"/>
      <c r="C31" s="1"/>
      <c r="D31" s="1"/>
      <c r="E31" s="1"/>
      <c r="F31" s="1" t="s">
        <v>32</v>
      </c>
      <c r="G31" s="5">
        <v>1163.26</v>
      </c>
      <c r="H31" s="5">
        <f t="shared" si="3"/>
        <v>1200</v>
      </c>
      <c r="J31" s="5">
        <v>1200</v>
      </c>
    </row>
    <row r="32" spans="1:10" ht="15.75" thickBot="1" x14ac:dyDescent="0.3">
      <c r="A32" s="1"/>
      <c r="B32" s="1"/>
      <c r="C32" s="1"/>
      <c r="D32" s="1"/>
      <c r="E32" s="1"/>
      <c r="F32" s="1" t="s">
        <v>33</v>
      </c>
      <c r="G32" s="6">
        <v>9114.2199999999993</v>
      </c>
      <c r="H32" s="6">
        <f t="shared" si="3"/>
        <v>9100</v>
      </c>
      <c r="J32" s="6">
        <v>9100</v>
      </c>
    </row>
    <row r="33" spans="1:10" x14ac:dyDescent="0.25">
      <c r="A33" s="1"/>
      <c r="B33" s="1"/>
      <c r="C33" s="1"/>
      <c r="D33" s="1"/>
      <c r="E33" s="1" t="s">
        <v>34</v>
      </c>
      <c r="F33" s="1"/>
      <c r="G33" s="5">
        <f>ROUND(SUM(G29:G32),5)</f>
        <v>12005.15</v>
      </c>
      <c r="H33" s="5">
        <f>ROUND(SUM(H29:H32),5)</f>
        <v>12000</v>
      </c>
      <c r="J33" s="5">
        <v>12000</v>
      </c>
    </row>
    <row r="34" spans="1:10" x14ac:dyDescent="0.25">
      <c r="A34" s="1"/>
      <c r="B34" s="1"/>
      <c r="C34" s="1"/>
      <c r="D34" s="1"/>
      <c r="E34" s="1" t="s">
        <v>35</v>
      </c>
      <c r="F34" s="1"/>
      <c r="G34" s="5"/>
      <c r="H34" s="5"/>
      <c r="J34" s="5"/>
    </row>
    <row r="35" spans="1:10" x14ac:dyDescent="0.25">
      <c r="A35" s="1"/>
      <c r="B35" s="1"/>
      <c r="C35" s="1"/>
      <c r="D35" s="1"/>
      <c r="E35" s="1"/>
      <c r="F35" s="1" t="s">
        <v>36</v>
      </c>
      <c r="G35" s="5">
        <v>5440</v>
      </c>
      <c r="H35" s="5">
        <f t="shared" ref="H35:H37" si="4">ROUND(G35,-2)</f>
        <v>5400</v>
      </c>
      <c r="J35" s="5">
        <v>5400</v>
      </c>
    </row>
    <row r="36" spans="1:10" x14ac:dyDescent="0.25">
      <c r="A36" s="1"/>
      <c r="B36" s="1"/>
      <c r="C36" s="1"/>
      <c r="D36" s="1"/>
      <c r="E36" s="1"/>
      <c r="F36" s="1" t="s">
        <v>37</v>
      </c>
      <c r="G36" s="5">
        <v>905.77</v>
      </c>
      <c r="H36" s="5">
        <f t="shared" si="4"/>
        <v>900</v>
      </c>
      <c r="J36" s="5">
        <v>900</v>
      </c>
    </row>
    <row r="37" spans="1:10" ht="15.75" thickBot="1" x14ac:dyDescent="0.3">
      <c r="A37" s="1"/>
      <c r="B37" s="1"/>
      <c r="C37" s="1"/>
      <c r="D37" s="1"/>
      <c r="E37" s="1"/>
      <c r="F37" s="1" t="s">
        <v>38</v>
      </c>
      <c r="G37" s="6">
        <v>4641.33</v>
      </c>
      <c r="H37" s="6">
        <f t="shared" si="4"/>
        <v>4600</v>
      </c>
      <c r="J37" s="6">
        <v>4600</v>
      </c>
    </row>
    <row r="38" spans="1:10" x14ac:dyDescent="0.25">
      <c r="A38" s="1"/>
      <c r="B38" s="1"/>
      <c r="C38" s="1"/>
      <c r="D38" s="1"/>
      <c r="E38" s="1" t="s">
        <v>39</v>
      </c>
      <c r="F38" s="1"/>
      <c r="G38" s="5">
        <f>ROUND(SUM(G34:G37),5)</f>
        <v>10987.1</v>
      </c>
      <c r="H38" s="5">
        <f>ROUND(SUM(H34:H37),5)</f>
        <v>10900</v>
      </c>
      <c r="J38" s="5">
        <v>10900</v>
      </c>
    </row>
    <row r="39" spans="1:10" ht="15.75" thickBot="1" x14ac:dyDescent="0.3">
      <c r="A39" s="1"/>
      <c r="B39" s="1"/>
      <c r="C39" s="1"/>
      <c r="D39" s="1"/>
      <c r="E39" s="1" t="s">
        <v>40</v>
      </c>
      <c r="F39" s="1"/>
      <c r="G39" s="7">
        <v>2470</v>
      </c>
      <c r="H39" s="7">
        <f>ROUND(G39,-2)</f>
        <v>2500</v>
      </c>
      <c r="J39" s="7">
        <v>2500</v>
      </c>
    </row>
    <row r="40" spans="1:10" ht="15.75" thickBot="1" x14ac:dyDescent="0.3">
      <c r="A40" s="1"/>
      <c r="B40" s="1"/>
      <c r="C40" s="1"/>
      <c r="D40" s="1" t="s">
        <v>41</v>
      </c>
      <c r="E40" s="1"/>
      <c r="F40" s="1"/>
      <c r="G40" s="8">
        <f>ROUND(SUM(G21:G24)+G28+G33+SUM(G38:G39),5)</f>
        <v>92106.2</v>
      </c>
      <c r="H40" s="8">
        <f>ROUND(SUM(H21:H24)+H28+H33+SUM(H38:H39),5)</f>
        <v>92000</v>
      </c>
      <c r="J40" s="8">
        <v>92000</v>
      </c>
    </row>
    <row r="41" spans="1:10" x14ac:dyDescent="0.25">
      <c r="A41" s="1"/>
      <c r="B41" s="1"/>
      <c r="C41" s="1" t="s">
        <v>42</v>
      </c>
      <c r="D41" s="1"/>
      <c r="E41" s="1"/>
      <c r="F41" s="1"/>
      <c r="G41" s="5">
        <f>ROUND(G20-G40,5)</f>
        <v>108203.56</v>
      </c>
      <c r="H41" s="5">
        <f>ROUND(H20-H40,5)</f>
        <v>108300</v>
      </c>
      <c r="J41" s="5">
        <v>108300</v>
      </c>
    </row>
    <row r="42" spans="1:10" x14ac:dyDescent="0.25">
      <c r="A42" s="1"/>
      <c r="B42" s="1"/>
      <c r="C42" s="1"/>
      <c r="D42" s="1" t="s">
        <v>43</v>
      </c>
      <c r="E42" s="1"/>
      <c r="F42" s="1"/>
      <c r="G42" s="5"/>
      <c r="H42" s="5"/>
      <c r="J42" s="5"/>
    </row>
    <row r="43" spans="1:10" x14ac:dyDescent="0.25">
      <c r="A43" s="1"/>
      <c r="B43" s="1"/>
      <c r="C43" s="1"/>
      <c r="D43" s="1"/>
      <c r="E43" s="1" t="s">
        <v>44</v>
      </c>
      <c r="F43" s="1"/>
      <c r="G43" s="5"/>
      <c r="H43" s="5"/>
      <c r="J43" s="5"/>
    </row>
    <row r="44" spans="1:10" x14ac:dyDescent="0.25">
      <c r="A44" s="1"/>
      <c r="B44" s="1"/>
      <c r="C44" s="1"/>
      <c r="D44" s="1"/>
      <c r="E44" s="1"/>
      <c r="F44" s="19" t="s">
        <v>77</v>
      </c>
      <c r="G44" s="20"/>
      <c r="H44" s="20"/>
      <c r="I44" s="21"/>
      <c r="J44" s="20">
        <v>18000</v>
      </c>
    </row>
    <row r="45" spans="1:10" ht="15.75" thickBot="1" x14ac:dyDescent="0.3">
      <c r="A45" s="1"/>
      <c r="B45" s="1"/>
      <c r="C45" s="1"/>
      <c r="D45" s="1"/>
      <c r="E45" s="1"/>
      <c r="F45" s="1" t="s">
        <v>45</v>
      </c>
      <c r="G45" s="6">
        <v>12775.66</v>
      </c>
      <c r="H45" s="6">
        <f>ROUND(G45,-2)</f>
        <v>12800</v>
      </c>
      <c r="J45" s="6">
        <v>12800</v>
      </c>
    </row>
    <row r="46" spans="1:10" x14ac:dyDescent="0.25">
      <c r="A46" s="1"/>
      <c r="B46" s="1"/>
      <c r="C46" s="1"/>
      <c r="D46" s="1"/>
      <c r="E46" s="1" t="s">
        <v>46</v>
      </c>
      <c r="F46" s="1"/>
      <c r="G46" s="5">
        <f>ROUND(SUM(G43:G45),5)</f>
        <v>12775.66</v>
      </c>
      <c r="H46" s="5">
        <f>ROUND(SUM(H43:H45),5)</f>
        <v>12800</v>
      </c>
      <c r="J46" s="5">
        <f>+J44+J45</f>
        <v>30800</v>
      </c>
    </row>
    <row r="47" spans="1:10" x14ac:dyDescent="0.25">
      <c r="A47" s="1"/>
      <c r="B47" s="1"/>
      <c r="C47" s="1"/>
      <c r="D47" s="1"/>
      <c r="E47" s="1" t="s">
        <v>47</v>
      </c>
      <c r="F47" s="1"/>
      <c r="G47" s="5">
        <v>30.73</v>
      </c>
      <c r="H47" s="5">
        <f t="shared" ref="H47:H54" si="5">ROUND(G47,-2)</f>
        <v>0</v>
      </c>
      <c r="J47" s="5">
        <v>0</v>
      </c>
    </row>
    <row r="48" spans="1:10" x14ac:dyDescent="0.25">
      <c r="A48" s="1"/>
      <c r="B48" s="1"/>
      <c r="C48" s="1"/>
      <c r="D48" s="1"/>
      <c r="E48" s="1" t="s">
        <v>48</v>
      </c>
      <c r="F48" s="1"/>
      <c r="G48" s="5">
        <v>70630</v>
      </c>
      <c r="H48" s="5">
        <f t="shared" si="5"/>
        <v>70600</v>
      </c>
      <c r="J48" s="5">
        <v>70600</v>
      </c>
    </row>
    <row r="49" spans="1:10" x14ac:dyDescent="0.25">
      <c r="A49" s="1"/>
      <c r="B49" s="1"/>
      <c r="C49" s="1"/>
      <c r="D49" s="1"/>
      <c r="E49" s="1" t="s">
        <v>49</v>
      </c>
      <c r="F49" s="1"/>
      <c r="G49" s="5">
        <v>1294</v>
      </c>
      <c r="H49" s="5">
        <f t="shared" si="5"/>
        <v>1300</v>
      </c>
      <c r="J49" s="5">
        <v>1300</v>
      </c>
    </row>
    <row r="50" spans="1:10" x14ac:dyDescent="0.25">
      <c r="A50" s="1"/>
      <c r="B50" s="1"/>
      <c r="C50" s="1"/>
      <c r="D50" s="1"/>
      <c r="E50" s="1" t="s">
        <v>50</v>
      </c>
      <c r="F50" s="1"/>
      <c r="G50" s="5">
        <v>9710.59</v>
      </c>
      <c r="H50" s="5">
        <f t="shared" si="5"/>
        <v>9700</v>
      </c>
      <c r="J50" s="5">
        <v>9700</v>
      </c>
    </row>
    <row r="51" spans="1:10" x14ac:dyDescent="0.25">
      <c r="A51" s="1"/>
      <c r="B51" s="1"/>
      <c r="C51" s="1"/>
      <c r="D51" s="1"/>
      <c r="E51" s="1" t="s">
        <v>51</v>
      </c>
      <c r="F51" s="1"/>
      <c r="G51" s="5">
        <v>22578.05</v>
      </c>
      <c r="H51" s="5">
        <f t="shared" si="5"/>
        <v>22600</v>
      </c>
      <c r="J51" s="5">
        <v>22600</v>
      </c>
    </row>
    <row r="52" spans="1:10" x14ac:dyDescent="0.25">
      <c r="A52" s="1"/>
      <c r="B52" s="1"/>
      <c r="C52" s="1"/>
      <c r="D52" s="1"/>
      <c r="E52" s="1" t="s">
        <v>52</v>
      </c>
      <c r="F52" s="1"/>
      <c r="G52" s="5">
        <v>3289.5</v>
      </c>
      <c r="H52" s="5">
        <f t="shared" si="5"/>
        <v>3300</v>
      </c>
      <c r="J52" s="5">
        <v>3300</v>
      </c>
    </row>
    <row r="53" spans="1:10" x14ac:dyDescent="0.25">
      <c r="A53" s="1"/>
      <c r="B53" s="1"/>
      <c r="C53" s="1"/>
      <c r="D53" s="1"/>
      <c r="E53" s="1" t="s">
        <v>53</v>
      </c>
      <c r="F53" s="1"/>
      <c r="G53" s="5">
        <v>1400</v>
      </c>
      <c r="H53" s="5">
        <f t="shared" si="5"/>
        <v>1400</v>
      </c>
      <c r="J53" s="5">
        <v>1400</v>
      </c>
    </row>
    <row r="54" spans="1:10" x14ac:dyDescent="0.25">
      <c r="A54" s="1"/>
      <c r="B54" s="1"/>
      <c r="C54" s="1"/>
      <c r="D54" s="1"/>
      <c r="E54" s="1" t="s">
        <v>54</v>
      </c>
      <c r="F54" s="1"/>
      <c r="G54" s="5">
        <v>187</v>
      </c>
      <c r="H54" s="5">
        <f t="shared" si="5"/>
        <v>200</v>
      </c>
      <c r="J54" s="5">
        <v>200</v>
      </c>
    </row>
    <row r="55" spans="1:10" x14ac:dyDescent="0.25">
      <c r="A55" s="1"/>
      <c r="B55" s="1"/>
      <c r="C55" s="1"/>
      <c r="D55" s="1"/>
      <c r="E55" s="1" t="s">
        <v>55</v>
      </c>
      <c r="F55" s="1"/>
      <c r="G55" s="5"/>
      <c r="H55" s="5"/>
      <c r="J55" s="5"/>
    </row>
    <row r="56" spans="1:10" x14ac:dyDescent="0.25">
      <c r="A56" s="1"/>
      <c r="B56" s="1"/>
      <c r="C56" s="1"/>
      <c r="D56" s="1"/>
      <c r="E56" s="1"/>
      <c r="F56" s="1" t="s">
        <v>56</v>
      </c>
      <c r="G56" s="5">
        <v>1360</v>
      </c>
      <c r="H56" s="5">
        <f t="shared" ref="H56:H58" si="6">ROUND(G56,-2)</f>
        <v>1400</v>
      </c>
      <c r="J56" s="5">
        <v>1400</v>
      </c>
    </row>
    <row r="57" spans="1:10" x14ac:dyDescent="0.25">
      <c r="A57" s="1"/>
      <c r="B57" s="1"/>
      <c r="C57" s="1"/>
      <c r="D57" s="1"/>
      <c r="E57" s="1"/>
      <c r="F57" s="1" t="s">
        <v>57</v>
      </c>
      <c r="G57" s="5">
        <v>1146.5</v>
      </c>
      <c r="H57" s="5">
        <f t="shared" si="6"/>
        <v>1100</v>
      </c>
      <c r="J57" s="5">
        <v>1100</v>
      </c>
    </row>
    <row r="58" spans="1:10" ht="15.75" thickBot="1" x14ac:dyDescent="0.3">
      <c r="A58" s="1"/>
      <c r="B58" s="1"/>
      <c r="C58" s="1"/>
      <c r="D58" s="1"/>
      <c r="E58" s="1"/>
      <c r="F58" s="1" t="s">
        <v>58</v>
      </c>
      <c r="G58" s="6">
        <v>4558.76</v>
      </c>
      <c r="H58" s="6">
        <f t="shared" si="6"/>
        <v>4600</v>
      </c>
      <c r="J58" s="6">
        <v>4600</v>
      </c>
    </row>
    <row r="59" spans="1:10" x14ac:dyDescent="0.25">
      <c r="A59" s="1"/>
      <c r="B59" s="1"/>
      <c r="C59" s="1"/>
      <c r="D59" s="1"/>
      <c r="E59" s="1" t="s">
        <v>59</v>
      </c>
      <c r="F59" s="1"/>
      <c r="G59" s="5">
        <f>ROUND(SUM(G55:G58),5)</f>
        <v>7065.26</v>
      </c>
      <c r="H59" s="5">
        <f>ROUND(SUM(H55:H58),5)</f>
        <v>7100</v>
      </c>
      <c r="J59" s="5">
        <v>7100</v>
      </c>
    </row>
    <row r="60" spans="1:10" x14ac:dyDescent="0.25">
      <c r="A60" s="1"/>
      <c r="B60" s="1"/>
      <c r="C60" s="1"/>
      <c r="D60" s="1"/>
      <c r="E60" s="1" t="s">
        <v>60</v>
      </c>
      <c r="F60" s="1"/>
      <c r="G60" s="5">
        <v>1093.17</v>
      </c>
      <c r="H60" s="5">
        <f t="shared" ref="H60:H64" si="7">ROUND(G60,-2)</f>
        <v>1100</v>
      </c>
      <c r="J60" s="5">
        <v>1100</v>
      </c>
    </row>
    <row r="61" spans="1:10" x14ac:dyDescent="0.25">
      <c r="A61" s="1"/>
      <c r="B61" s="1"/>
      <c r="C61" s="1"/>
      <c r="D61" s="1"/>
      <c r="E61" s="1" t="s">
        <v>61</v>
      </c>
      <c r="F61" s="1"/>
      <c r="G61" s="5">
        <v>2580.38</v>
      </c>
      <c r="H61" s="5">
        <f t="shared" si="7"/>
        <v>2600</v>
      </c>
      <c r="J61" s="5">
        <v>2600</v>
      </c>
    </row>
    <row r="62" spans="1:10" x14ac:dyDescent="0.25">
      <c r="A62" s="1"/>
      <c r="B62" s="1"/>
      <c r="C62" s="1"/>
      <c r="D62" s="1"/>
      <c r="E62" s="1" t="s">
        <v>62</v>
      </c>
      <c r="F62" s="1"/>
      <c r="G62" s="5">
        <v>363.92</v>
      </c>
      <c r="H62" s="5">
        <f t="shared" si="7"/>
        <v>400</v>
      </c>
      <c r="J62" s="5">
        <v>400</v>
      </c>
    </row>
    <row r="63" spans="1:10" x14ac:dyDescent="0.25">
      <c r="A63" s="1"/>
      <c r="B63" s="1"/>
      <c r="C63" s="1"/>
      <c r="D63" s="1"/>
      <c r="E63" s="1" t="s">
        <v>63</v>
      </c>
      <c r="F63" s="1"/>
      <c r="G63" s="5">
        <v>330.87</v>
      </c>
      <c r="H63" s="5">
        <f t="shared" si="7"/>
        <v>300</v>
      </c>
      <c r="J63" s="5">
        <v>300</v>
      </c>
    </row>
    <row r="64" spans="1:10" ht="15.75" thickBot="1" x14ac:dyDescent="0.3">
      <c r="A64" s="1"/>
      <c r="B64" s="1"/>
      <c r="C64" s="1"/>
      <c r="D64" s="1"/>
      <c r="E64" s="1" t="s">
        <v>64</v>
      </c>
      <c r="F64" s="1"/>
      <c r="G64" s="7">
        <v>238.5</v>
      </c>
      <c r="H64" s="7">
        <f t="shared" si="7"/>
        <v>200</v>
      </c>
      <c r="J64" s="7">
        <v>200</v>
      </c>
    </row>
    <row r="65" spans="1:10" ht="15.75" thickBot="1" x14ac:dyDescent="0.3">
      <c r="A65" s="1"/>
      <c r="B65" s="1"/>
      <c r="C65" s="1"/>
      <c r="D65" s="1" t="s">
        <v>65</v>
      </c>
      <c r="E65" s="1"/>
      <c r="F65" s="1"/>
      <c r="G65" s="8">
        <f>ROUND(G42+SUM(G46:G54)+SUM(G59:G64),5)</f>
        <v>133567.63</v>
      </c>
      <c r="H65" s="8">
        <f>ROUND(H42+SUM(H46:H54)+SUM(H59:H64),5)</f>
        <v>133600</v>
      </c>
      <c r="J65" s="8">
        <f>133600+J44</f>
        <v>151600</v>
      </c>
    </row>
    <row r="66" spans="1:10" x14ac:dyDescent="0.25">
      <c r="A66" s="1"/>
      <c r="B66" s="1" t="s">
        <v>66</v>
      </c>
      <c r="C66" s="1"/>
      <c r="D66" s="1"/>
      <c r="E66" s="1"/>
      <c r="F66" s="1"/>
      <c r="G66" s="5">
        <f>ROUND(G5+G41-G65,5)</f>
        <v>-25364.07</v>
      </c>
      <c r="H66" s="5">
        <f>ROUND(H5+H41-H65,5)</f>
        <v>-25300</v>
      </c>
      <c r="J66" s="5">
        <f>+J41-J65</f>
        <v>-43300</v>
      </c>
    </row>
    <row r="67" spans="1:10" x14ac:dyDescent="0.25">
      <c r="A67" s="1"/>
      <c r="B67" s="1" t="s">
        <v>67</v>
      </c>
      <c r="C67" s="1"/>
      <c r="D67" s="1"/>
      <c r="E67" s="1"/>
      <c r="F67" s="1"/>
      <c r="G67" s="5"/>
      <c r="H67" s="5"/>
      <c r="J67" s="5"/>
    </row>
    <row r="68" spans="1:10" x14ac:dyDescent="0.25">
      <c r="A68" s="1"/>
      <c r="B68" s="1"/>
      <c r="C68" s="1" t="s">
        <v>68</v>
      </c>
      <c r="D68" s="1"/>
      <c r="E68" s="1"/>
      <c r="F68" s="1"/>
      <c r="G68" s="5"/>
      <c r="H68" s="5"/>
      <c r="J68" s="5"/>
    </row>
    <row r="69" spans="1:10" x14ac:dyDescent="0.25">
      <c r="A69" s="1"/>
      <c r="B69" s="1"/>
      <c r="C69" s="1"/>
      <c r="D69" s="1" t="s">
        <v>69</v>
      </c>
      <c r="E69" s="1"/>
      <c r="F69" s="1"/>
      <c r="G69" s="5">
        <v>5395</v>
      </c>
      <c r="H69" s="5">
        <f t="shared" ref="H69:H70" si="8">ROUND(G69,-2)</f>
        <v>5400</v>
      </c>
      <c r="J69" s="5">
        <v>5400</v>
      </c>
    </row>
    <row r="70" spans="1:10" ht="15.75" thickBot="1" x14ac:dyDescent="0.3">
      <c r="A70" s="1"/>
      <c r="B70" s="1"/>
      <c r="C70" s="1"/>
      <c r="D70" s="1" t="s">
        <v>70</v>
      </c>
      <c r="E70" s="1"/>
      <c r="F70" s="1"/>
      <c r="G70" s="6">
        <v>2.2999999999999998</v>
      </c>
      <c r="H70" s="6">
        <f t="shared" si="8"/>
        <v>0</v>
      </c>
      <c r="J70" s="6">
        <v>0</v>
      </c>
    </row>
    <row r="71" spans="1:10" x14ac:dyDescent="0.25">
      <c r="A71" s="1"/>
      <c r="B71" s="1"/>
      <c r="C71" s="1" t="s">
        <v>71</v>
      </c>
      <c r="D71" s="1"/>
      <c r="E71" s="1"/>
      <c r="F71" s="1"/>
      <c r="G71" s="5">
        <f>ROUND(SUM(G68:G70),5)</f>
        <v>5397.3</v>
      </c>
      <c r="H71" s="5">
        <f>ROUND(SUM(H68:H70),5)</f>
        <v>5400</v>
      </c>
      <c r="J71" s="5">
        <v>5400</v>
      </c>
    </row>
    <row r="72" spans="1:10" x14ac:dyDescent="0.25">
      <c r="A72" s="1"/>
      <c r="B72" s="1"/>
      <c r="C72" s="1" t="s">
        <v>72</v>
      </c>
      <c r="D72" s="1"/>
      <c r="E72" s="1"/>
      <c r="F72" s="1"/>
      <c r="G72" s="5"/>
      <c r="H72" s="5"/>
      <c r="J72" s="5"/>
    </row>
    <row r="73" spans="1:10" ht="15.75" thickBot="1" x14ac:dyDescent="0.3">
      <c r="A73" s="1"/>
      <c r="B73" s="1"/>
      <c r="C73" s="1"/>
      <c r="D73" s="1" t="s">
        <v>73</v>
      </c>
      <c r="E73" s="1"/>
      <c r="F73" s="1"/>
      <c r="G73" s="7">
        <v>5706.53</v>
      </c>
      <c r="H73" s="7">
        <f>ROUND(G73,-2)</f>
        <v>5700</v>
      </c>
      <c r="J73" s="7">
        <v>5700</v>
      </c>
    </row>
    <row r="74" spans="1:10" ht="15.75" thickBot="1" x14ac:dyDescent="0.3">
      <c r="A74" s="1"/>
      <c r="B74" s="1"/>
      <c r="C74" s="1" t="s">
        <v>74</v>
      </c>
      <c r="D74" s="1"/>
      <c r="E74" s="1"/>
      <c r="F74" s="1"/>
      <c r="G74" s="9">
        <f>ROUND(SUM(G72:G73),5)</f>
        <v>5706.53</v>
      </c>
      <c r="H74" s="9">
        <f>ROUND(SUM(H72:H73),5)</f>
        <v>5700</v>
      </c>
      <c r="J74" s="9">
        <v>5700</v>
      </c>
    </row>
    <row r="75" spans="1:10" ht="15.75" thickBot="1" x14ac:dyDescent="0.3">
      <c r="A75" s="1"/>
      <c r="B75" s="1" t="s">
        <v>75</v>
      </c>
      <c r="C75" s="1"/>
      <c r="D75" s="1"/>
      <c r="E75" s="1"/>
      <c r="F75" s="1"/>
      <c r="G75" s="9">
        <f>ROUND(G67+G71-G74,5)</f>
        <v>-309.23</v>
      </c>
      <c r="H75" s="9">
        <f>ROUND(H67+H71-H74,5)</f>
        <v>-300</v>
      </c>
      <c r="J75" s="9">
        <v>-300</v>
      </c>
    </row>
    <row r="76" spans="1:10" s="11" customFormat="1" ht="12" thickBot="1" x14ac:dyDescent="0.25">
      <c r="A76" s="1" t="s">
        <v>76</v>
      </c>
      <c r="B76" s="1"/>
      <c r="C76" s="1"/>
      <c r="D76" s="1"/>
      <c r="E76" s="1"/>
      <c r="F76" s="1"/>
      <c r="G76" s="10">
        <f>ROUND(G66+G75,5)</f>
        <v>-25673.3</v>
      </c>
      <c r="H76" s="10">
        <f>ROUND(H66+H75,5)</f>
        <v>-25600</v>
      </c>
      <c r="J76" s="10">
        <f>+J75+J66</f>
        <v>-43600</v>
      </c>
    </row>
    <row r="77" spans="1:10" ht="15.75" thickTop="1" x14ac:dyDescent="0.25"/>
    <row r="78" spans="1:10" x14ac:dyDescent="0.25">
      <c r="J78" s="22">
        <f>+J76+J48</f>
        <v>27000</v>
      </c>
    </row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</xdr:colOff>
                <xdr:row>0</xdr:row>
                <xdr:rowOff>152400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</xdr:colOff>
                <xdr:row>0</xdr:row>
                <xdr:rowOff>152400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Matthews</dc:creator>
  <cp:lastModifiedBy>Jamie Matthews</cp:lastModifiedBy>
  <dcterms:created xsi:type="dcterms:W3CDTF">2023-11-01T15:35:19Z</dcterms:created>
  <dcterms:modified xsi:type="dcterms:W3CDTF">2023-11-02T15:33:08Z</dcterms:modified>
</cp:coreProperties>
</file>