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indi\Documents\Tater Knob\Treasurer\Budgets\2023-2024\"/>
    </mc:Choice>
  </mc:AlternateContent>
  <xr:revisionPtr revIDLastSave="0" documentId="13_ncr:1_{0D6A1AFA-C467-43CE-B43E-56DAF08AEA70}" xr6:coauthVersionLast="47" xr6:coauthVersionMax="47" xr10:uidLastSave="{00000000-0000-0000-0000-000000000000}"/>
  <bookViews>
    <workbookView xWindow="-110" yWindow="-110" windowWidth="19420" windowHeight="10300" tabRatio="343" xr2:uid="{00000000-000D-0000-FFFF-FFFF00000000}"/>
  </bookViews>
  <sheets>
    <sheet name="Final 2023-2024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0" i="4" l="1"/>
  <c r="H24" i="4"/>
  <c r="G25" i="4"/>
  <c r="H25" i="4"/>
  <c r="E64" i="4"/>
  <c r="D64" i="4"/>
  <c r="G64" i="4" l="1"/>
  <c r="G63" i="4"/>
  <c r="G62" i="4"/>
  <c r="G61" i="4"/>
  <c r="G59" i="4"/>
  <c r="G58" i="4"/>
  <c r="G56" i="4"/>
  <c r="G55" i="4"/>
  <c r="G54" i="4"/>
  <c r="G53" i="4"/>
  <c r="G51" i="4"/>
  <c r="G50" i="4"/>
  <c r="G49" i="4"/>
  <c r="G48" i="4"/>
  <c r="G47" i="4"/>
  <c r="G45" i="4"/>
  <c r="G44" i="4"/>
  <c r="G43" i="4"/>
  <c r="G42" i="4"/>
  <c r="G41" i="4"/>
  <c r="G38" i="4"/>
  <c r="G37" i="4"/>
  <c r="G35" i="4"/>
  <c r="G34" i="4"/>
  <c r="G33" i="4"/>
  <c r="G32" i="4"/>
  <c r="G31" i="4"/>
  <c r="G27" i="4"/>
  <c r="G26" i="4"/>
  <c r="G24" i="4"/>
  <c r="G23" i="4"/>
  <c r="H64" i="4" l="1"/>
  <c r="F64" i="4"/>
  <c r="H57" i="4"/>
  <c r="F57" i="4"/>
  <c r="E57" i="4"/>
  <c r="D57" i="4"/>
  <c r="H52" i="4"/>
  <c r="F52" i="4"/>
  <c r="E52" i="4"/>
  <c r="D52" i="4"/>
  <c r="H46" i="4"/>
  <c r="F46" i="4"/>
  <c r="E46" i="4"/>
  <c r="D46" i="4"/>
  <c r="F38" i="4"/>
  <c r="F37" i="4"/>
  <c r="H36" i="4"/>
  <c r="E36" i="4"/>
  <c r="D36" i="4"/>
  <c r="F35" i="4"/>
  <c r="F34" i="4"/>
  <c r="F33" i="4"/>
  <c r="F32" i="4"/>
  <c r="F31" i="4"/>
  <c r="E28" i="4"/>
  <c r="D28" i="4"/>
  <c r="F27" i="4"/>
  <c r="H26" i="4"/>
  <c r="F26" i="4"/>
  <c r="F24" i="4"/>
  <c r="H23" i="4"/>
  <c r="F23" i="4"/>
  <c r="C15" i="4"/>
  <c r="G52" i="4" l="1"/>
  <c r="G57" i="4"/>
  <c r="H28" i="4"/>
  <c r="B16" i="4" s="1"/>
  <c r="G28" i="4"/>
  <c r="G46" i="4"/>
  <c r="D65" i="4"/>
  <c r="F36" i="4"/>
  <c r="F65" i="4" s="1"/>
  <c r="E65" i="4"/>
  <c r="G36" i="4"/>
  <c r="H65" i="4"/>
  <c r="C8" i="4" s="1"/>
  <c r="F28" i="4"/>
  <c r="C7" i="4" l="1"/>
  <c r="C9" i="4" s="1"/>
  <c r="G65" i="4"/>
  <c r="B17" i="4"/>
  <c r="C19" i="4" s="1"/>
  <c r="C20" i="4" s="1"/>
</calcChain>
</file>

<file path=xl/sharedStrings.xml><?xml version="1.0" encoding="utf-8"?>
<sst xmlns="http://schemas.openxmlformats.org/spreadsheetml/2006/main" count="74" uniqueCount="70">
  <si>
    <t>Income</t>
  </si>
  <si>
    <t>Total Income</t>
  </si>
  <si>
    <t>Expenses</t>
  </si>
  <si>
    <t>Snow Removal</t>
  </si>
  <si>
    <t>Houses</t>
  </si>
  <si>
    <t>Docks</t>
  </si>
  <si>
    <t>Canoe Racks</t>
  </si>
  <si>
    <t>Lots</t>
  </si>
  <si>
    <t>Amount</t>
  </si>
  <si>
    <t>No.</t>
  </si>
  <si>
    <t>Cash Flow</t>
  </si>
  <si>
    <t>Totals</t>
  </si>
  <si>
    <t>Amounts</t>
  </si>
  <si>
    <t>Accounts</t>
  </si>
  <si>
    <t>Interest / Misc Income</t>
  </si>
  <si>
    <t>ADMINISTRATIVE</t>
  </si>
  <si>
    <t>CPA</t>
  </si>
  <si>
    <t>Insurance-Liability and Prop</t>
  </si>
  <si>
    <t>Insurance-Umbrella</t>
  </si>
  <si>
    <t>Office &amp; Misc</t>
  </si>
  <si>
    <t>BEAUTIFICATION</t>
  </si>
  <si>
    <t>DONATIONS</t>
  </si>
  <si>
    <t>MAINTENANCE</t>
  </si>
  <si>
    <t>Beach</t>
  </si>
  <si>
    <t>General</t>
  </si>
  <si>
    <t>Pavillion</t>
  </si>
  <si>
    <t>MARINA LEASE</t>
  </si>
  <si>
    <t>RESERVE DEPOSIT</t>
  </si>
  <si>
    <t>ROAD REPAIRS</t>
  </si>
  <si>
    <t>Other Road Repairs</t>
  </si>
  <si>
    <t>SECURITY</t>
  </si>
  <si>
    <t>TAXES</t>
  </si>
  <si>
    <t>Federal</t>
  </si>
  <si>
    <t>State</t>
  </si>
  <si>
    <t>WATER SYSTEM</t>
  </si>
  <si>
    <t>Electricity</t>
  </si>
  <si>
    <t>Well Repairs</t>
  </si>
  <si>
    <t>Total Maintenance</t>
  </si>
  <si>
    <t>TOTAL EXPENSES</t>
  </si>
  <si>
    <t>Total Water System</t>
  </si>
  <si>
    <t>Total Taxes</t>
  </si>
  <si>
    <t>Total Road Repairs</t>
  </si>
  <si>
    <t>Total Administrative</t>
  </si>
  <si>
    <t>Dues Per House:</t>
  </si>
  <si>
    <t>Dues Per Lot:</t>
  </si>
  <si>
    <t>Dues Per Rack:</t>
  </si>
  <si>
    <t>Dues Per Dock:</t>
  </si>
  <si>
    <t>Bank Fees</t>
  </si>
  <si>
    <t>Proposed Income:</t>
  </si>
  <si>
    <t>Proposed Expenses:</t>
  </si>
  <si>
    <t>Excess (Deficit)</t>
  </si>
  <si>
    <t>Current Checking Account</t>
  </si>
  <si>
    <t>Current Money Market</t>
  </si>
  <si>
    <t xml:space="preserve">Year to Year Cash Flow Increase (Decrease): </t>
  </si>
  <si>
    <t>Estimated 19-20     12-Month Expenses</t>
  </si>
  <si>
    <t>Water Quality Testing &amp; Chemicals</t>
  </si>
  <si>
    <t>Major Projects</t>
  </si>
  <si>
    <t>Major Projects (Bch refurb, drainage, culverts, tree work)</t>
  </si>
  <si>
    <t>(Over)/UnderBudget</t>
  </si>
  <si>
    <t>(Over)/Under Budget</t>
  </si>
  <si>
    <t>Budget     22-23</t>
  </si>
  <si>
    <t>12 Months  22-23 Actual</t>
  </si>
  <si>
    <t>2023-2024 Budget (Proposed)</t>
  </si>
  <si>
    <t>Cash Balance 5/31/2023</t>
  </si>
  <si>
    <t>2023-2024 Bgtd Revenue</t>
  </si>
  <si>
    <t>2023-2024 Budgeted Expenses (less reserve)</t>
  </si>
  <si>
    <t>PROJECTED cash 5/31/24</t>
  </si>
  <si>
    <t>Major Projects (Phase 1)</t>
  </si>
  <si>
    <t>Service</t>
  </si>
  <si>
    <t>Dues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</si>
</sst>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rgb="FF00B050"/>
      <name val="Times New Roman"/>
      <family val="1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00B05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1" fontId="4" fillId="0" borderId="1" xfId="0" applyNumberFormat="1" applyFont="1" applyBorder="1" applyAlignment="1">
      <alignment vertical="top" wrapText="1"/>
    </xf>
    <xf numFmtId="1" fontId="2" fillId="0" borderId="1" xfId="0" applyNumberFormat="1" applyFont="1" applyBorder="1" applyAlignment="1">
      <alignment horizontal="center" vertical="top" wrapText="1"/>
    </xf>
    <xf numFmtId="40" fontId="2" fillId="0" borderId="9" xfId="0" applyNumberFormat="1" applyFont="1" applyBorder="1" applyAlignment="1">
      <alignment vertical="top" wrapText="1"/>
    </xf>
    <xf numFmtId="40" fontId="2" fillId="0" borderId="9" xfId="0" applyNumberFormat="1" applyFont="1" applyBorder="1" applyAlignment="1">
      <alignment horizontal="center" vertical="top" wrapText="1"/>
    </xf>
    <xf numFmtId="40" fontId="0" fillId="0" borderId="0" xfId="0" applyNumberFormat="1"/>
    <xf numFmtId="40" fontId="4" fillId="0" borderId="13" xfId="0" applyNumberFormat="1" applyFont="1" applyBorder="1" applyAlignment="1">
      <alignment horizontal="right" vertical="top" wrapText="1"/>
    </xf>
    <xf numFmtId="40" fontId="4" fillId="0" borderId="13" xfId="0" applyNumberFormat="1" applyFont="1" applyBorder="1" applyAlignment="1">
      <alignment horizontal="right" vertical="top"/>
    </xf>
    <xf numFmtId="40" fontId="4" fillId="0" borderId="1" xfId="0" applyNumberFormat="1" applyFont="1" applyBorder="1" applyAlignment="1">
      <alignment horizontal="right" vertical="top" wrapText="1"/>
    </xf>
    <xf numFmtId="40" fontId="3" fillId="0" borderId="1" xfId="0" applyNumberFormat="1" applyFont="1" applyBorder="1"/>
    <xf numFmtId="40" fontId="4" fillId="0" borderId="1" xfId="0" applyNumberFormat="1" applyFont="1" applyBorder="1" applyAlignment="1">
      <alignment horizontal="right" vertical="top"/>
    </xf>
    <xf numFmtId="40" fontId="2" fillId="2" borderId="9" xfId="0" applyNumberFormat="1" applyFont="1" applyFill="1" applyBorder="1" applyAlignment="1">
      <alignment horizontal="right" vertical="top" wrapText="1"/>
    </xf>
    <xf numFmtId="40" fontId="2" fillId="0" borderId="10" xfId="0" applyNumberFormat="1" applyFont="1" applyBorder="1" applyAlignment="1">
      <alignment horizontal="left" vertical="top" wrapText="1"/>
    </xf>
    <xf numFmtId="40" fontId="4" fillId="0" borderId="2" xfId="0" applyNumberFormat="1" applyFont="1" applyBorder="1" applyAlignment="1">
      <alignment horizontal="right" vertical="top"/>
    </xf>
    <xf numFmtId="40" fontId="4" fillId="0" borderId="2" xfId="0" applyNumberFormat="1" applyFont="1" applyBorder="1" applyAlignment="1">
      <alignment horizontal="right" vertical="top" wrapText="1"/>
    </xf>
    <xf numFmtId="40" fontId="0" fillId="0" borderId="0" xfId="0" quotePrefix="1" applyNumberFormat="1"/>
    <xf numFmtId="40" fontId="7" fillId="0" borderId="0" xfId="0" applyNumberFormat="1" applyFont="1" applyAlignment="1">
      <alignment horizontal="center" vertical="top" wrapText="1"/>
    </xf>
    <xf numFmtId="3" fontId="4" fillId="0" borderId="1" xfId="0" applyNumberFormat="1" applyFont="1" applyBorder="1" applyAlignment="1">
      <alignment horizontal="right" vertical="top" wrapText="1"/>
    </xf>
    <xf numFmtId="3" fontId="2" fillId="2" borderId="9" xfId="0" applyNumberFormat="1" applyFont="1" applyFill="1" applyBorder="1" applyAlignment="1">
      <alignment horizontal="right" vertical="top" wrapText="1"/>
    </xf>
    <xf numFmtId="3" fontId="2" fillId="0" borderId="1" xfId="0" applyNumberFormat="1" applyFont="1" applyBorder="1" applyAlignment="1">
      <alignment horizontal="right" vertical="top" wrapText="1"/>
    </xf>
    <xf numFmtId="3" fontId="4" fillId="0" borderId="1" xfId="0" applyNumberFormat="1" applyFont="1" applyBorder="1" applyAlignment="1" applyProtection="1">
      <alignment horizontal="right" vertical="top" wrapText="1"/>
      <protection locked="0"/>
    </xf>
    <xf numFmtId="3" fontId="3" fillId="0" borderId="1" xfId="0" applyNumberFormat="1" applyFont="1" applyBorder="1" applyProtection="1">
      <protection locked="0"/>
    </xf>
    <xf numFmtId="40" fontId="5" fillId="0" borderId="0" xfId="0" applyNumberFormat="1" applyFont="1"/>
    <xf numFmtId="40" fontId="8" fillId="0" borderId="3" xfId="0" applyNumberFormat="1" applyFont="1" applyBorder="1"/>
    <xf numFmtId="40" fontId="0" fillId="0" borderId="4" xfId="0" applyNumberFormat="1" applyBorder="1"/>
    <xf numFmtId="40" fontId="2" fillId="0" borderId="0" xfId="0" applyNumberFormat="1" applyFont="1" applyAlignment="1">
      <alignment horizontal="center" vertical="top" wrapText="1"/>
    </xf>
    <xf numFmtId="40" fontId="4" fillId="0" borderId="0" xfId="0" applyNumberFormat="1" applyFont="1" applyAlignment="1">
      <alignment horizontal="right" vertical="top" wrapText="1"/>
    </xf>
    <xf numFmtId="3" fontId="4" fillId="0" borderId="0" xfId="0" applyNumberFormat="1" applyFont="1"/>
    <xf numFmtId="3" fontId="4" fillId="0" borderId="1" xfId="0" applyNumberFormat="1" applyFont="1" applyBorder="1"/>
    <xf numFmtId="1" fontId="2" fillId="0" borderId="1" xfId="0" applyNumberFormat="1" applyFont="1" applyBorder="1" applyAlignment="1">
      <alignment vertical="top" wrapText="1"/>
    </xf>
    <xf numFmtId="1" fontId="3" fillId="0" borderId="6" xfId="0" applyNumberFormat="1" applyFont="1" applyBorder="1"/>
    <xf numFmtId="1" fontId="3" fillId="0" borderId="1" xfId="0" applyNumberFormat="1" applyFont="1" applyBorder="1" applyProtection="1">
      <protection locked="0"/>
    </xf>
    <xf numFmtId="40" fontId="3" fillId="0" borderId="5" xfId="0" applyNumberFormat="1" applyFont="1" applyBorder="1"/>
    <xf numFmtId="40" fontId="3" fillId="0" borderId="7" xfId="0" applyNumberFormat="1" applyFont="1" applyBorder="1"/>
    <xf numFmtId="40" fontId="3" fillId="0" borderId="12" xfId="0" applyNumberFormat="1" applyFont="1" applyBorder="1"/>
    <xf numFmtId="40" fontId="3" fillId="0" borderId="0" xfId="0" applyNumberFormat="1" applyFont="1"/>
    <xf numFmtId="40" fontId="3" fillId="0" borderId="6" xfId="0" applyNumberFormat="1" applyFont="1" applyBorder="1"/>
    <xf numFmtId="40" fontId="3" fillId="0" borderId="8" xfId="0" applyNumberFormat="1" applyFont="1" applyBorder="1"/>
    <xf numFmtId="40" fontId="3" fillId="0" borderId="9" xfId="0" applyNumberFormat="1" applyFont="1" applyBorder="1"/>
    <xf numFmtId="1" fontId="2" fillId="0" borderId="9" xfId="0" applyNumberFormat="1" applyFont="1" applyBorder="1" applyAlignment="1">
      <alignment vertical="top" wrapText="1"/>
    </xf>
    <xf numFmtId="40" fontId="0" fillId="0" borderId="14" xfId="0" applyNumberFormat="1" applyBorder="1"/>
    <xf numFmtId="40" fontId="2" fillId="0" borderId="2" xfId="0" applyNumberFormat="1" applyFont="1" applyBorder="1" applyAlignment="1">
      <alignment vertical="top" wrapText="1"/>
    </xf>
    <xf numFmtId="40" fontId="2" fillId="0" borderId="2" xfId="0" applyNumberFormat="1" applyFont="1" applyBorder="1" applyAlignment="1">
      <alignment horizontal="center" vertical="top" wrapText="1"/>
    </xf>
    <xf numFmtId="40" fontId="4" fillId="0" borderId="1" xfId="0" applyNumberFormat="1" applyFont="1" applyBorder="1" applyAlignment="1">
      <alignment horizontal="left" vertical="top" wrapText="1" indent="1"/>
    </xf>
    <xf numFmtId="40" fontId="9" fillId="0" borderId="1" xfId="0" applyNumberFormat="1" applyFont="1" applyBorder="1" applyAlignment="1">
      <alignment horizontal="right" vertical="top" wrapText="1"/>
    </xf>
    <xf numFmtId="40" fontId="4" fillId="0" borderId="1" xfId="0" applyNumberFormat="1" applyFont="1" applyBorder="1" applyAlignment="1">
      <alignment horizontal="right" vertical="top" wrapText="1" indent="1"/>
    </xf>
    <xf numFmtId="40" fontId="9" fillId="0" borderId="1" xfId="0" applyNumberFormat="1" applyFont="1" applyBorder="1" applyAlignment="1" applyProtection="1">
      <alignment horizontal="right" vertical="top" wrapText="1"/>
      <protection locked="0"/>
    </xf>
    <xf numFmtId="40" fontId="2" fillId="0" borderId="1" xfId="0" applyNumberFormat="1" applyFont="1" applyBorder="1" applyAlignment="1">
      <alignment horizontal="right" vertical="top" wrapText="1" indent="1"/>
    </xf>
    <xf numFmtId="40" fontId="2" fillId="2" borderId="1" xfId="0" applyNumberFormat="1" applyFont="1" applyFill="1" applyBorder="1" applyAlignment="1">
      <alignment horizontal="right" vertical="top" wrapText="1"/>
    </xf>
    <xf numFmtId="40" fontId="6" fillId="2" borderId="1" xfId="0" applyNumberFormat="1" applyFont="1" applyFill="1" applyBorder="1" applyAlignment="1">
      <alignment horizontal="right" vertical="top" wrapText="1"/>
    </xf>
    <xf numFmtId="40" fontId="6" fillId="2" borderId="1" xfId="0" applyNumberFormat="1" applyFont="1" applyFill="1" applyBorder="1" applyAlignment="1" applyProtection="1">
      <alignment horizontal="right" vertical="top" wrapText="1"/>
      <protection locked="0"/>
    </xf>
    <xf numFmtId="40" fontId="6" fillId="2" borderId="9" xfId="0" applyNumberFormat="1" applyFont="1" applyFill="1" applyBorder="1" applyAlignment="1">
      <alignment horizontal="right" vertical="top" wrapText="1"/>
    </xf>
    <xf numFmtId="40" fontId="2" fillId="0" borderId="2" xfId="0" applyNumberFormat="1" applyFont="1" applyBorder="1" applyAlignment="1">
      <alignment horizontal="right" vertical="top" wrapText="1" indent="1"/>
    </xf>
    <xf numFmtId="40" fontId="2" fillId="2" borderId="2" xfId="0" applyNumberFormat="1" applyFont="1" applyFill="1" applyBorder="1" applyAlignment="1">
      <alignment horizontal="right" vertical="top" wrapText="1"/>
    </xf>
    <xf numFmtId="40" fontId="6" fillId="2" borderId="2" xfId="0" applyNumberFormat="1" applyFont="1" applyFill="1" applyBorder="1" applyAlignment="1">
      <alignment horizontal="right" vertical="top" wrapText="1"/>
    </xf>
    <xf numFmtId="40" fontId="2" fillId="0" borderId="15" xfId="0" applyNumberFormat="1" applyFont="1" applyBorder="1" applyAlignment="1">
      <alignment horizontal="left" vertical="top" wrapText="1" indent="1"/>
    </xf>
    <xf numFmtId="40" fontId="4" fillId="0" borderId="16" xfId="0" applyNumberFormat="1" applyFont="1" applyBorder="1" applyAlignment="1">
      <alignment horizontal="right" vertical="top" wrapText="1"/>
    </xf>
    <xf numFmtId="40" fontId="2" fillId="2" borderId="16" xfId="0" applyNumberFormat="1" applyFont="1" applyFill="1" applyBorder="1" applyAlignment="1">
      <alignment horizontal="right" vertical="top" wrapText="1"/>
    </xf>
    <xf numFmtId="40" fontId="6" fillId="2" borderId="17" xfId="0" applyNumberFormat="1" applyFont="1" applyFill="1" applyBorder="1" applyAlignment="1">
      <alignment horizontal="right" vertical="top" wrapText="1"/>
    </xf>
    <xf numFmtId="40" fontId="6" fillId="0" borderId="9" xfId="0" applyNumberFormat="1" applyFont="1" applyBorder="1" applyAlignment="1">
      <alignment horizontal="center" vertical="top" wrapText="1"/>
    </xf>
    <xf numFmtId="40" fontId="4" fillId="0" borderId="13" xfId="0" applyNumberFormat="1" applyFont="1" applyBorder="1" applyAlignment="1">
      <alignment horizontal="left" vertical="top" wrapText="1" indent="2"/>
    </xf>
    <xf numFmtId="40" fontId="4" fillId="0" borderId="1" xfId="0" applyNumberFormat="1" applyFont="1" applyBorder="1" applyAlignment="1">
      <alignment horizontal="left" vertical="top" wrapText="1" indent="2"/>
    </xf>
    <xf numFmtId="40" fontId="4" fillId="0" borderId="4" xfId="0" applyNumberFormat="1" applyFont="1" applyBorder="1" applyAlignment="1">
      <alignment horizontal="left" vertical="top" wrapText="1" indent="1"/>
    </xf>
    <xf numFmtId="40" fontId="9" fillId="0" borderId="2" xfId="0" applyNumberFormat="1" applyFont="1" applyBorder="1" applyAlignment="1" applyProtection="1">
      <alignment horizontal="right" vertical="top" wrapText="1"/>
      <protection locked="0"/>
    </xf>
    <xf numFmtId="40" fontId="2" fillId="0" borderId="1" xfId="0" applyNumberFormat="1" applyFont="1" applyBorder="1" applyAlignment="1">
      <alignment horizontal="right" vertical="top" wrapText="1" indent="2"/>
    </xf>
    <xf numFmtId="40" fontId="6" fillId="2" borderId="9" xfId="0" applyNumberFormat="1" applyFont="1" applyFill="1" applyBorder="1" applyAlignment="1" applyProtection="1">
      <alignment horizontal="right" vertical="top" wrapText="1"/>
      <protection locked="0"/>
    </xf>
    <xf numFmtId="40" fontId="6" fillId="0" borderId="2" xfId="0" applyNumberFormat="1" applyFont="1" applyBorder="1" applyAlignment="1">
      <alignment horizontal="center" vertical="top" wrapText="1"/>
    </xf>
    <xf numFmtId="40" fontId="4" fillId="0" borderId="2" xfId="0" applyNumberFormat="1" applyFont="1" applyBorder="1" applyAlignment="1">
      <alignment horizontal="left" vertical="top" wrapText="1" indent="2"/>
    </xf>
    <xf numFmtId="40" fontId="3" fillId="0" borderId="2" xfId="0" applyNumberFormat="1" applyFont="1" applyBorder="1"/>
    <xf numFmtId="40" fontId="9" fillId="0" borderId="13" xfId="0" applyNumberFormat="1" applyFont="1" applyBorder="1" applyAlignment="1">
      <alignment horizontal="right" vertical="top" wrapText="1"/>
    </xf>
    <xf numFmtId="40" fontId="2" fillId="0" borderId="15" xfId="0" applyNumberFormat="1" applyFont="1" applyBorder="1" applyAlignment="1">
      <alignment horizontal="left" vertical="top" wrapText="1"/>
    </xf>
    <xf numFmtId="1" fontId="1" fillId="0" borderId="1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66B6A-5F24-4F53-B200-866BD83BC14B}">
  <dimension ref="A1:L70"/>
  <sheetViews>
    <sheetView tabSelected="1" zoomScaleNormal="100" workbookViewId="0"/>
  </sheetViews>
  <sheetFormatPr defaultColWidth="8.90625" defaultRowHeight="15.5" x14ac:dyDescent="0.35"/>
  <cols>
    <col min="1" max="1" width="36.08984375" style="5" customWidth="1"/>
    <col min="2" max="2" width="10" style="5" customWidth="1"/>
    <col min="3" max="3" width="11.6328125" style="35" bestFit="1" customWidth="1"/>
    <col min="4" max="4" width="10.6328125" style="5" bestFit="1" customWidth="1"/>
    <col min="5" max="5" width="10.453125" style="5" bestFit="1" customWidth="1"/>
    <col min="6" max="6" width="10.453125" style="5" hidden="1" customWidth="1"/>
    <col min="7" max="7" width="14.08984375" style="5" customWidth="1"/>
    <col min="8" max="8" width="13.6328125" style="5" customWidth="1"/>
    <col min="9" max="9" width="10.1796875" style="5" customWidth="1"/>
    <col min="10" max="10" width="8.90625" style="5"/>
    <col min="11" max="11" width="15.54296875" style="5" customWidth="1"/>
    <col min="12" max="12" width="10.90625" style="5" customWidth="1"/>
    <col min="13" max="13" width="9.54296875" style="5" bestFit="1" customWidth="1"/>
    <col min="14" max="16384" width="8.90625" style="5"/>
  </cols>
  <sheetData>
    <row r="1" spans="1:3" ht="18.5" x14ac:dyDescent="0.45">
      <c r="A1" s="23" t="s">
        <v>69</v>
      </c>
      <c r="B1" s="24"/>
      <c r="C1" s="32"/>
    </row>
    <row r="2" spans="1:3" x14ac:dyDescent="0.35">
      <c r="A2" s="30" t="s">
        <v>43</v>
      </c>
      <c r="B2" s="31">
        <v>1200</v>
      </c>
      <c r="C2" s="33"/>
    </row>
    <row r="3" spans="1:3" x14ac:dyDescent="0.35">
      <c r="A3" s="30" t="s">
        <v>44</v>
      </c>
      <c r="B3" s="31">
        <v>600</v>
      </c>
      <c r="C3" s="33"/>
    </row>
    <row r="4" spans="1:3" x14ac:dyDescent="0.35">
      <c r="A4" s="30" t="s">
        <v>46</v>
      </c>
      <c r="B4" s="31">
        <v>180</v>
      </c>
      <c r="C4" s="33"/>
    </row>
    <row r="5" spans="1:3" x14ac:dyDescent="0.35">
      <c r="A5" s="30" t="s">
        <v>45</v>
      </c>
      <c r="B5" s="31">
        <v>15</v>
      </c>
      <c r="C5" s="33"/>
    </row>
    <row r="6" spans="1:3" x14ac:dyDescent="0.35">
      <c r="A6" s="36"/>
      <c r="B6" s="9"/>
      <c r="C6" s="33"/>
    </row>
    <row r="7" spans="1:3" x14ac:dyDescent="0.35">
      <c r="A7" s="36" t="s">
        <v>48</v>
      </c>
      <c r="B7" s="9"/>
      <c r="C7" s="33">
        <f>H28</f>
        <v>44792</v>
      </c>
    </row>
    <row r="8" spans="1:3" x14ac:dyDescent="0.35">
      <c r="A8" s="36" t="s">
        <v>49</v>
      </c>
      <c r="B8" s="9"/>
      <c r="C8" s="33">
        <f>H65</f>
        <v>41200</v>
      </c>
    </row>
    <row r="9" spans="1:3" ht="16" thickBot="1" x14ac:dyDescent="0.4">
      <c r="A9" s="37" t="s">
        <v>50</v>
      </c>
      <c r="B9" s="38"/>
      <c r="C9" s="34">
        <f>C7-C8</f>
        <v>3592</v>
      </c>
    </row>
    <row r="10" spans="1:3" x14ac:dyDescent="0.35">
      <c r="A10" s="35"/>
      <c r="B10" s="35"/>
    </row>
    <row r="11" spans="1:3" ht="21" x14ac:dyDescent="0.5">
      <c r="A11" s="71" t="s">
        <v>10</v>
      </c>
      <c r="B11" s="71"/>
      <c r="C11" s="71"/>
    </row>
    <row r="12" spans="1:3" ht="15" x14ac:dyDescent="0.35">
      <c r="A12" s="2" t="s">
        <v>13</v>
      </c>
      <c r="B12" s="2" t="s">
        <v>12</v>
      </c>
      <c r="C12" s="2" t="s">
        <v>11</v>
      </c>
    </row>
    <row r="13" spans="1:3" x14ac:dyDescent="0.35">
      <c r="A13" s="1" t="s">
        <v>51</v>
      </c>
      <c r="B13" s="28">
        <v>50012</v>
      </c>
      <c r="C13" s="20"/>
    </row>
    <row r="14" spans="1:3" x14ac:dyDescent="0.35">
      <c r="A14" s="1" t="s">
        <v>52</v>
      </c>
      <c r="B14" s="27">
        <v>49302</v>
      </c>
      <c r="C14" s="20"/>
    </row>
    <row r="15" spans="1:3" ht="16" thickBot="1" x14ac:dyDescent="0.4">
      <c r="A15" s="1" t="s">
        <v>63</v>
      </c>
      <c r="B15" s="21"/>
      <c r="C15" s="18">
        <f>B13+B14</f>
        <v>99314</v>
      </c>
    </row>
    <row r="16" spans="1:3" ht="16" thickBot="1" x14ac:dyDescent="0.4">
      <c r="A16" s="1" t="s">
        <v>64</v>
      </c>
      <c r="B16" s="18">
        <f>H28</f>
        <v>44792</v>
      </c>
      <c r="C16" s="17"/>
    </row>
    <row r="17" spans="1:12" ht="31.5" thickBot="1" x14ac:dyDescent="0.4">
      <c r="A17" s="1" t="s">
        <v>65</v>
      </c>
      <c r="B17" s="18">
        <f>H65-H48</f>
        <v>35000</v>
      </c>
      <c r="C17" s="17"/>
    </row>
    <row r="18" spans="1:12" x14ac:dyDescent="0.35">
      <c r="A18" s="1"/>
      <c r="B18" s="17"/>
      <c r="C18" s="19"/>
    </row>
    <row r="19" spans="1:12" thickBot="1" x14ac:dyDescent="0.4">
      <c r="A19" s="29" t="s">
        <v>66</v>
      </c>
      <c r="B19" s="19"/>
      <c r="C19" s="18">
        <f>C15+B16-B17</f>
        <v>109106</v>
      </c>
    </row>
    <row r="20" spans="1:12" ht="30.5" thickBot="1" x14ac:dyDescent="0.4">
      <c r="A20" s="39" t="s">
        <v>53</v>
      </c>
      <c r="B20" s="40"/>
      <c r="C20" s="18">
        <f>C19-C15</f>
        <v>9792</v>
      </c>
    </row>
    <row r="22" spans="1:12" ht="60.5" thickBot="1" x14ac:dyDescent="0.4">
      <c r="A22" s="3" t="s">
        <v>0</v>
      </c>
      <c r="B22" s="4" t="s">
        <v>9</v>
      </c>
      <c r="C22" s="4" t="s">
        <v>8</v>
      </c>
      <c r="D22" s="4" t="s">
        <v>60</v>
      </c>
      <c r="E22" s="4" t="s">
        <v>61</v>
      </c>
      <c r="F22" s="4" t="s">
        <v>54</v>
      </c>
      <c r="G22" s="4" t="s">
        <v>58</v>
      </c>
      <c r="H22" s="59" t="s">
        <v>62</v>
      </c>
      <c r="I22" s="25"/>
      <c r="L22" s="16"/>
    </row>
    <row r="23" spans="1:12" x14ac:dyDescent="0.35">
      <c r="A23" s="60" t="s">
        <v>4</v>
      </c>
      <c r="B23" s="6">
        <v>33</v>
      </c>
      <c r="C23" s="6">
        <v>1200</v>
      </c>
      <c r="D23" s="7">
        <v>40800</v>
      </c>
      <c r="E23" s="8">
        <v>39600</v>
      </c>
      <c r="F23" s="8">
        <f>E23</f>
        <v>39600</v>
      </c>
      <c r="G23" s="8">
        <f>D23-E23</f>
        <v>1200</v>
      </c>
      <c r="H23" s="44">
        <f>B23*B2</f>
        <v>39600</v>
      </c>
      <c r="I23" s="26"/>
    </row>
    <row r="24" spans="1:12" x14ac:dyDescent="0.35">
      <c r="A24" s="61" t="s">
        <v>7</v>
      </c>
      <c r="B24" s="8">
        <v>5</v>
      </c>
      <c r="C24" s="8">
        <v>600</v>
      </c>
      <c r="D24" s="7">
        <v>2400</v>
      </c>
      <c r="E24" s="8">
        <v>2400</v>
      </c>
      <c r="F24" s="8">
        <f t="shared" ref="F24:F27" si="0">E24</f>
        <v>2400</v>
      </c>
      <c r="G24" s="8">
        <f t="shared" ref="G24:G28" si="1">D24-E24</f>
        <v>0</v>
      </c>
      <c r="H24" s="44">
        <f>B24*B3</f>
        <v>3000</v>
      </c>
      <c r="I24" s="26"/>
    </row>
    <row r="25" spans="1:12" x14ac:dyDescent="0.35">
      <c r="A25" s="61" t="s">
        <v>5</v>
      </c>
      <c r="B25" s="8">
        <v>11</v>
      </c>
      <c r="C25" s="8">
        <v>182</v>
      </c>
      <c r="D25" s="7">
        <v>1600</v>
      </c>
      <c r="E25" s="8">
        <v>1760</v>
      </c>
      <c r="F25" s="8">
        <v>1600</v>
      </c>
      <c r="G25" s="8">
        <f>D25-E25</f>
        <v>-160</v>
      </c>
      <c r="H25" s="44">
        <f>B25*C25</f>
        <v>2002</v>
      </c>
      <c r="I25" s="26"/>
    </row>
    <row r="26" spans="1:12" x14ac:dyDescent="0.35">
      <c r="A26" s="61" t="s">
        <v>6</v>
      </c>
      <c r="B26" s="8">
        <v>12</v>
      </c>
      <c r="C26" s="8">
        <v>15</v>
      </c>
      <c r="D26" s="7">
        <v>180</v>
      </c>
      <c r="E26" s="8">
        <v>180</v>
      </c>
      <c r="F26" s="8">
        <f t="shared" si="0"/>
        <v>180</v>
      </c>
      <c r="G26" s="8">
        <f t="shared" si="1"/>
        <v>0</v>
      </c>
      <c r="H26" s="44">
        <f>B26*B5</f>
        <v>180</v>
      </c>
      <c r="I26" s="26"/>
    </row>
    <row r="27" spans="1:12" ht="16" thickBot="1" x14ac:dyDescent="0.4">
      <c r="A27" s="67" t="s">
        <v>14</v>
      </c>
      <c r="B27" s="68"/>
      <c r="C27" s="68"/>
      <c r="D27" s="13">
        <v>15</v>
      </c>
      <c r="E27" s="14">
        <v>10</v>
      </c>
      <c r="F27" s="14">
        <f t="shared" si="0"/>
        <v>10</v>
      </c>
      <c r="G27" s="14">
        <f t="shared" si="1"/>
        <v>5</v>
      </c>
      <c r="H27" s="63">
        <v>10</v>
      </c>
      <c r="I27" s="26"/>
    </row>
    <row r="28" spans="1:12" ht="16" thickBot="1" x14ac:dyDescent="0.4">
      <c r="A28" s="70" t="s">
        <v>1</v>
      </c>
      <c r="B28" s="56"/>
      <c r="C28" s="56"/>
      <c r="D28" s="57">
        <f>SUM(D23:D27)</f>
        <v>44995</v>
      </c>
      <c r="E28" s="57">
        <f>SUM(E23:E27)</f>
        <v>43950</v>
      </c>
      <c r="F28" s="57">
        <f>SUM(F23:F27)</f>
        <v>43790</v>
      </c>
      <c r="G28" s="56">
        <f t="shared" si="1"/>
        <v>1045</v>
      </c>
      <c r="H28" s="58">
        <f t="shared" ref="H28" si="2">SUM(H23:H27)</f>
        <v>44792</v>
      </c>
      <c r="I28" s="26"/>
    </row>
    <row r="29" spans="1:12" ht="16" thickBot="1" x14ac:dyDescent="0.4">
      <c r="A29" s="12" t="s">
        <v>2</v>
      </c>
      <c r="B29" s="6"/>
      <c r="C29" s="6"/>
      <c r="D29" s="6"/>
      <c r="E29" s="6"/>
      <c r="F29" s="6"/>
      <c r="G29" s="6"/>
      <c r="H29" s="69"/>
      <c r="I29" s="26"/>
    </row>
    <row r="30" spans="1:12" x14ac:dyDescent="0.35">
      <c r="A30" s="62" t="s">
        <v>15</v>
      </c>
      <c r="B30" s="8"/>
      <c r="C30" s="8"/>
      <c r="D30" s="8"/>
      <c r="E30" s="8"/>
      <c r="F30" s="8"/>
      <c r="G30" s="8"/>
      <c r="H30" s="44"/>
      <c r="I30" s="26"/>
    </row>
    <row r="31" spans="1:12" x14ac:dyDescent="0.35">
      <c r="A31" s="45" t="s">
        <v>16</v>
      </c>
      <c r="B31" s="8"/>
      <c r="C31" s="8"/>
      <c r="D31" s="10">
        <v>300</v>
      </c>
      <c r="E31" s="8">
        <v>315</v>
      </c>
      <c r="F31" s="8">
        <f>E31</f>
        <v>315</v>
      </c>
      <c r="G31" s="8">
        <f t="shared" ref="G31:G38" si="3">D31-E31</f>
        <v>-15</v>
      </c>
      <c r="H31" s="46">
        <v>375</v>
      </c>
      <c r="I31" s="26"/>
    </row>
    <row r="32" spans="1:12" x14ac:dyDescent="0.35">
      <c r="A32" s="45" t="s">
        <v>17</v>
      </c>
      <c r="B32" s="8"/>
      <c r="C32" s="8"/>
      <c r="D32" s="10">
        <v>1100</v>
      </c>
      <c r="E32" s="8">
        <v>1076</v>
      </c>
      <c r="F32" s="8">
        <f t="shared" ref="F32:F35" si="4">E32</f>
        <v>1076</v>
      </c>
      <c r="G32" s="8">
        <f t="shared" si="3"/>
        <v>24</v>
      </c>
      <c r="H32" s="46">
        <v>1500</v>
      </c>
      <c r="I32" s="26"/>
    </row>
    <row r="33" spans="1:12" x14ac:dyDescent="0.35">
      <c r="A33" s="45" t="s">
        <v>18</v>
      </c>
      <c r="B33" s="8"/>
      <c r="C33" s="8"/>
      <c r="D33" s="10">
        <v>900</v>
      </c>
      <c r="E33" s="8">
        <v>885</v>
      </c>
      <c r="F33" s="8">
        <f t="shared" si="4"/>
        <v>885</v>
      </c>
      <c r="G33" s="8">
        <f t="shared" si="3"/>
        <v>15</v>
      </c>
      <c r="H33" s="46">
        <v>1050</v>
      </c>
      <c r="I33" s="26"/>
    </row>
    <row r="34" spans="1:12" x14ac:dyDescent="0.35">
      <c r="A34" s="45" t="s">
        <v>19</v>
      </c>
      <c r="B34" s="8"/>
      <c r="C34" s="8"/>
      <c r="D34" s="10">
        <v>200</v>
      </c>
      <c r="E34" s="8">
        <v>277</v>
      </c>
      <c r="F34" s="8">
        <f t="shared" si="4"/>
        <v>277</v>
      </c>
      <c r="G34" s="8">
        <f t="shared" si="3"/>
        <v>-77</v>
      </c>
      <c r="H34" s="46">
        <v>250</v>
      </c>
      <c r="I34" s="26"/>
    </row>
    <row r="35" spans="1:12" x14ac:dyDescent="0.35">
      <c r="A35" s="45" t="s">
        <v>47</v>
      </c>
      <c r="B35" s="8"/>
      <c r="C35" s="8"/>
      <c r="D35" s="13">
        <v>0</v>
      </c>
      <c r="E35" s="14">
        <v>0</v>
      </c>
      <c r="F35" s="8">
        <f t="shared" si="4"/>
        <v>0</v>
      </c>
      <c r="G35" s="8">
        <f t="shared" si="3"/>
        <v>0</v>
      </c>
      <c r="H35" s="63">
        <v>0</v>
      </c>
      <c r="I35" s="26"/>
    </row>
    <row r="36" spans="1:12" ht="16" thickBot="1" x14ac:dyDescent="0.4">
      <c r="A36" s="64" t="s">
        <v>42</v>
      </c>
      <c r="B36" s="8"/>
      <c r="C36" s="8"/>
      <c r="D36" s="11">
        <f>SUM(D31:D35)</f>
        <v>2500</v>
      </c>
      <c r="E36" s="11">
        <f>SUM(E31:E35)</f>
        <v>2553</v>
      </c>
      <c r="F36" s="11">
        <f>SUM(F31:F35)</f>
        <v>2553</v>
      </c>
      <c r="G36" s="8">
        <f t="shared" si="3"/>
        <v>-53</v>
      </c>
      <c r="H36" s="51">
        <f>SUM(H31:H35)</f>
        <v>3175</v>
      </c>
      <c r="I36" s="26"/>
    </row>
    <row r="37" spans="1:12" ht="16" thickBot="1" x14ac:dyDescent="0.4">
      <c r="A37" s="43" t="s">
        <v>20</v>
      </c>
      <c r="B37" s="8"/>
      <c r="C37" s="8"/>
      <c r="D37" s="11">
        <v>400</v>
      </c>
      <c r="E37" s="11">
        <v>0</v>
      </c>
      <c r="F37" s="11">
        <f>E37</f>
        <v>0</v>
      </c>
      <c r="G37" s="8">
        <f t="shared" si="3"/>
        <v>400</v>
      </c>
      <c r="H37" s="65">
        <v>400</v>
      </c>
      <c r="I37" s="26"/>
    </row>
    <row r="38" spans="1:12" x14ac:dyDescent="0.35">
      <c r="A38" s="43" t="s">
        <v>21</v>
      </c>
      <c r="B38" s="8"/>
      <c r="C38" s="8"/>
      <c r="D38" s="48">
        <v>150</v>
      </c>
      <c r="E38" s="48">
        <v>400</v>
      </c>
      <c r="F38" s="48">
        <f>E38</f>
        <v>400</v>
      </c>
      <c r="G38" s="8">
        <f t="shared" si="3"/>
        <v>-250</v>
      </c>
      <c r="H38" s="50">
        <v>250</v>
      </c>
      <c r="I38" s="26"/>
    </row>
    <row r="39" spans="1:12" ht="60" x14ac:dyDescent="0.35">
      <c r="A39" s="41"/>
      <c r="B39" s="42"/>
      <c r="C39" s="42"/>
      <c r="D39" s="42" t="s">
        <v>60</v>
      </c>
      <c r="E39" s="42" t="s">
        <v>61</v>
      </c>
      <c r="F39" s="42" t="s">
        <v>54</v>
      </c>
      <c r="G39" s="42" t="s">
        <v>59</v>
      </c>
      <c r="H39" s="66" t="s">
        <v>62</v>
      </c>
      <c r="I39" s="25"/>
      <c r="L39" s="16"/>
    </row>
    <row r="40" spans="1:12" x14ac:dyDescent="0.35">
      <c r="A40" s="43" t="s">
        <v>22</v>
      </c>
      <c r="B40" s="8"/>
      <c r="C40" s="8"/>
      <c r="D40" s="10"/>
      <c r="E40" s="8"/>
      <c r="F40" s="8"/>
      <c r="G40" s="8"/>
      <c r="H40" s="44"/>
      <c r="I40" s="26"/>
    </row>
    <row r="41" spans="1:12" x14ac:dyDescent="0.35">
      <c r="A41" s="45" t="s">
        <v>23</v>
      </c>
      <c r="B41" s="8"/>
      <c r="C41" s="8"/>
      <c r="D41" s="10">
        <v>1000</v>
      </c>
      <c r="E41" s="8">
        <v>3050</v>
      </c>
      <c r="F41" s="8">
        <v>425</v>
      </c>
      <c r="G41" s="8">
        <f t="shared" ref="G41:G65" si="5">D41-E41</f>
        <v>-2050</v>
      </c>
      <c r="H41" s="46">
        <v>1000</v>
      </c>
      <c r="I41" s="26"/>
    </row>
    <row r="42" spans="1:12" x14ac:dyDescent="0.35">
      <c r="A42" s="45" t="s">
        <v>24</v>
      </c>
      <c r="B42" s="8"/>
      <c r="C42" s="8"/>
      <c r="D42" s="10">
        <v>3200</v>
      </c>
      <c r="E42" s="8">
        <v>3484</v>
      </c>
      <c r="F42" s="8">
        <v>4475</v>
      </c>
      <c r="G42" s="8">
        <f t="shared" si="5"/>
        <v>-284</v>
      </c>
      <c r="H42" s="46">
        <v>5500</v>
      </c>
      <c r="I42" s="26"/>
    </row>
    <row r="43" spans="1:12" ht="31" x14ac:dyDescent="0.35">
      <c r="A43" s="45" t="s">
        <v>57</v>
      </c>
      <c r="B43" s="8"/>
      <c r="C43" s="8"/>
      <c r="D43" s="10">
        <v>4000</v>
      </c>
      <c r="E43" s="8">
        <v>8500</v>
      </c>
      <c r="F43" s="8">
        <v>0</v>
      </c>
      <c r="G43" s="8">
        <f t="shared" si="5"/>
        <v>-4500</v>
      </c>
      <c r="H43" s="46">
        <v>0</v>
      </c>
      <c r="I43" s="26"/>
    </row>
    <row r="44" spans="1:12" x14ac:dyDescent="0.35">
      <c r="A44" s="45" t="s">
        <v>25</v>
      </c>
      <c r="B44" s="8"/>
      <c r="C44" s="8"/>
      <c r="D44" s="10">
        <v>500</v>
      </c>
      <c r="E44" s="8">
        <v>100</v>
      </c>
      <c r="F44" s="8">
        <v>155</v>
      </c>
      <c r="G44" s="8">
        <f t="shared" si="5"/>
        <v>400</v>
      </c>
      <c r="H44" s="46">
        <v>500</v>
      </c>
      <c r="I44" s="26"/>
    </row>
    <row r="45" spans="1:12" x14ac:dyDescent="0.35">
      <c r="A45" s="45" t="s">
        <v>3</v>
      </c>
      <c r="B45" s="8"/>
      <c r="C45" s="8"/>
      <c r="D45" s="10">
        <v>2200</v>
      </c>
      <c r="E45" s="8">
        <v>1934</v>
      </c>
      <c r="F45" s="8">
        <v>826.58</v>
      </c>
      <c r="G45" s="8">
        <f t="shared" si="5"/>
        <v>266</v>
      </c>
      <c r="H45" s="46">
        <v>2200</v>
      </c>
      <c r="I45" s="26"/>
    </row>
    <row r="46" spans="1:12" x14ac:dyDescent="0.35">
      <c r="A46" s="47" t="s">
        <v>37</v>
      </c>
      <c r="B46" s="8"/>
      <c r="C46" s="8"/>
      <c r="D46" s="48">
        <f>SUM(D41:D45)</f>
        <v>10900</v>
      </c>
      <c r="E46" s="48">
        <f t="shared" ref="E46:H46" si="6">SUM(E41:E45)</f>
        <v>17068</v>
      </c>
      <c r="F46" s="48">
        <f t="shared" si="6"/>
        <v>5881.58</v>
      </c>
      <c r="G46" s="8">
        <f t="shared" si="5"/>
        <v>-6168</v>
      </c>
      <c r="H46" s="49">
        <f t="shared" si="6"/>
        <v>9200</v>
      </c>
      <c r="I46" s="26"/>
    </row>
    <row r="47" spans="1:12" x14ac:dyDescent="0.35">
      <c r="A47" s="43" t="s">
        <v>26</v>
      </c>
      <c r="B47" s="8"/>
      <c r="C47" s="8"/>
      <c r="D47" s="48">
        <v>2000</v>
      </c>
      <c r="E47" s="48">
        <v>1800</v>
      </c>
      <c r="F47" s="48">
        <v>1726</v>
      </c>
      <c r="G47" s="8">
        <f t="shared" si="5"/>
        <v>200</v>
      </c>
      <c r="H47" s="50">
        <v>2000</v>
      </c>
      <c r="I47" s="26"/>
    </row>
    <row r="48" spans="1:12" x14ac:dyDescent="0.35">
      <c r="A48" s="43" t="s">
        <v>27</v>
      </c>
      <c r="B48" s="8"/>
      <c r="C48" s="8"/>
      <c r="D48" s="48">
        <v>6200</v>
      </c>
      <c r="E48" s="48">
        <v>6200</v>
      </c>
      <c r="F48" s="48">
        <v>6200</v>
      </c>
      <c r="G48" s="8">
        <f t="shared" si="5"/>
        <v>0</v>
      </c>
      <c r="H48" s="50">
        <v>6200</v>
      </c>
      <c r="I48" s="26"/>
    </row>
    <row r="49" spans="1:9" x14ac:dyDescent="0.35">
      <c r="A49" s="43" t="s">
        <v>28</v>
      </c>
      <c r="B49" s="8"/>
      <c r="C49" s="8"/>
      <c r="D49" s="10"/>
      <c r="E49" s="8"/>
      <c r="F49" s="8"/>
      <c r="G49" s="8">
        <f t="shared" si="5"/>
        <v>0</v>
      </c>
      <c r="H49" s="44"/>
      <c r="I49" s="26"/>
    </row>
    <row r="50" spans="1:9" x14ac:dyDescent="0.35">
      <c r="A50" s="45" t="s">
        <v>56</v>
      </c>
      <c r="B50" s="8"/>
      <c r="C50" s="8"/>
      <c r="D50" s="10">
        <v>0</v>
      </c>
      <c r="E50" s="8">
        <v>0</v>
      </c>
      <c r="F50" s="8">
        <v>0</v>
      </c>
      <c r="G50" s="8">
        <f t="shared" si="5"/>
        <v>0</v>
      </c>
      <c r="H50" s="46">
        <v>0</v>
      </c>
      <c r="I50" s="26"/>
    </row>
    <row r="51" spans="1:9" x14ac:dyDescent="0.35">
      <c r="A51" s="45" t="s">
        <v>29</v>
      </c>
      <c r="B51" s="8"/>
      <c r="C51" s="8"/>
      <c r="D51" s="10">
        <v>1000</v>
      </c>
      <c r="E51" s="8">
        <v>0</v>
      </c>
      <c r="F51" s="8">
        <v>0</v>
      </c>
      <c r="G51" s="8">
        <f t="shared" si="5"/>
        <v>1000</v>
      </c>
      <c r="H51" s="46">
        <v>0</v>
      </c>
      <c r="I51" s="26"/>
    </row>
    <row r="52" spans="1:9" x14ac:dyDescent="0.35">
      <c r="A52" s="47" t="s">
        <v>41</v>
      </c>
      <c r="B52" s="8"/>
      <c r="C52" s="8"/>
      <c r="D52" s="48">
        <f>SUM(D50:D51)</f>
        <v>1000</v>
      </c>
      <c r="E52" s="48">
        <f t="shared" ref="E52:H52" si="7">SUM(E50:E51)</f>
        <v>0</v>
      </c>
      <c r="F52" s="48">
        <f t="shared" si="7"/>
        <v>0</v>
      </c>
      <c r="G52" s="8">
        <f t="shared" si="5"/>
        <v>1000</v>
      </c>
      <c r="H52" s="49">
        <f t="shared" si="7"/>
        <v>0</v>
      </c>
      <c r="I52" s="26"/>
    </row>
    <row r="53" spans="1:9" x14ac:dyDescent="0.35">
      <c r="A53" s="43" t="s">
        <v>30</v>
      </c>
      <c r="B53" s="8"/>
      <c r="C53" s="8"/>
      <c r="D53" s="48">
        <v>4000</v>
      </c>
      <c r="E53" s="48">
        <v>4000</v>
      </c>
      <c r="F53" s="48">
        <v>4000</v>
      </c>
      <c r="G53" s="8">
        <f t="shared" si="5"/>
        <v>0</v>
      </c>
      <c r="H53" s="49">
        <v>4000</v>
      </c>
      <c r="I53" s="26"/>
    </row>
    <row r="54" spans="1:9" x14ac:dyDescent="0.35">
      <c r="A54" s="43" t="s">
        <v>31</v>
      </c>
      <c r="B54" s="8"/>
      <c r="C54" s="8"/>
      <c r="D54" s="10"/>
      <c r="E54" s="8"/>
      <c r="F54" s="8"/>
      <c r="G54" s="8">
        <f t="shared" si="5"/>
        <v>0</v>
      </c>
      <c r="H54" s="44"/>
      <c r="I54" s="26"/>
    </row>
    <row r="55" spans="1:9" x14ac:dyDescent="0.35">
      <c r="A55" s="45" t="s">
        <v>32</v>
      </c>
      <c r="B55" s="8"/>
      <c r="C55" s="8"/>
      <c r="D55" s="10">
        <v>0</v>
      </c>
      <c r="E55" s="8">
        <v>0</v>
      </c>
      <c r="F55" s="8">
        <v>0</v>
      </c>
      <c r="G55" s="8">
        <f t="shared" si="5"/>
        <v>0</v>
      </c>
      <c r="H55" s="46">
        <v>0</v>
      </c>
      <c r="I55" s="26"/>
    </row>
    <row r="56" spans="1:9" x14ac:dyDescent="0.35">
      <c r="A56" s="45" t="s">
        <v>33</v>
      </c>
      <c r="B56" s="8"/>
      <c r="C56" s="8"/>
      <c r="D56" s="10">
        <v>0</v>
      </c>
      <c r="E56" s="8">
        <v>0</v>
      </c>
      <c r="F56" s="8">
        <v>0</v>
      </c>
      <c r="G56" s="8">
        <f t="shared" si="5"/>
        <v>0</v>
      </c>
      <c r="H56" s="46">
        <v>0</v>
      </c>
      <c r="I56" s="26"/>
    </row>
    <row r="57" spans="1:9" x14ac:dyDescent="0.35">
      <c r="A57" s="47" t="s">
        <v>40</v>
      </c>
      <c r="B57" s="8"/>
      <c r="C57" s="8"/>
      <c r="D57" s="48">
        <f>SUM(D55:D56)</f>
        <v>0</v>
      </c>
      <c r="E57" s="48">
        <f t="shared" ref="E57:H57" si="8">SUM(E55:E56)</f>
        <v>0</v>
      </c>
      <c r="F57" s="48">
        <f t="shared" si="8"/>
        <v>0</v>
      </c>
      <c r="G57" s="8">
        <f t="shared" si="5"/>
        <v>0</v>
      </c>
      <c r="H57" s="49">
        <f t="shared" si="8"/>
        <v>0</v>
      </c>
      <c r="I57" s="26"/>
    </row>
    <row r="58" spans="1:9" x14ac:dyDescent="0.35">
      <c r="A58" s="43" t="s">
        <v>34</v>
      </c>
      <c r="B58" s="8"/>
      <c r="C58" s="8"/>
      <c r="D58" s="10"/>
      <c r="E58" s="8"/>
      <c r="F58" s="8"/>
      <c r="G58" s="8">
        <f t="shared" si="5"/>
        <v>0</v>
      </c>
      <c r="H58" s="44"/>
      <c r="I58" s="26"/>
    </row>
    <row r="59" spans="1:9" x14ac:dyDescent="0.35">
      <c r="A59" s="45" t="s">
        <v>35</v>
      </c>
      <c r="B59" s="8"/>
      <c r="C59" s="8"/>
      <c r="D59" s="10">
        <v>3800</v>
      </c>
      <c r="E59" s="8">
        <v>3092</v>
      </c>
      <c r="F59" s="10">
        <v>3809.46</v>
      </c>
      <c r="G59" s="8">
        <f t="shared" si="5"/>
        <v>708</v>
      </c>
      <c r="H59" s="46">
        <v>3800</v>
      </c>
      <c r="I59" s="26"/>
    </row>
    <row r="60" spans="1:9" x14ac:dyDescent="0.35">
      <c r="A60" s="45" t="s">
        <v>68</v>
      </c>
      <c r="B60" s="8"/>
      <c r="C60" s="8"/>
      <c r="D60" s="10">
        <v>1600</v>
      </c>
      <c r="E60" s="8">
        <v>1862</v>
      </c>
      <c r="F60" s="10"/>
      <c r="G60" s="8">
        <f t="shared" si="5"/>
        <v>-262</v>
      </c>
      <c r="H60" s="46">
        <v>2000</v>
      </c>
      <c r="I60" s="26"/>
    </row>
    <row r="61" spans="1:9" x14ac:dyDescent="0.35">
      <c r="A61" s="45" t="s">
        <v>67</v>
      </c>
      <c r="B61" s="8"/>
      <c r="C61" s="8"/>
      <c r="D61" s="10">
        <v>0</v>
      </c>
      <c r="E61" s="8">
        <v>0</v>
      </c>
      <c r="F61" s="8">
        <v>0</v>
      </c>
      <c r="G61" s="8">
        <f t="shared" si="5"/>
        <v>0</v>
      </c>
      <c r="H61" s="46">
        <v>5000</v>
      </c>
      <c r="I61" s="26"/>
    </row>
    <row r="62" spans="1:9" x14ac:dyDescent="0.35">
      <c r="A62" s="8" t="s">
        <v>36</v>
      </c>
      <c r="B62" s="8"/>
      <c r="C62" s="8"/>
      <c r="D62" s="10">
        <v>5000</v>
      </c>
      <c r="E62" s="8">
        <v>2497</v>
      </c>
      <c r="F62" s="8">
        <v>4368.72</v>
      </c>
      <c r="G62" s="8">
        <f t="shared" si="5"/>
        <v>2503</v>
      </c>
      <c r="H62" s="46">
        <v>5000</v>
      </c>
      <c r="I62" s="26"/>
    </row>
    <row r="63" spans="1:9" x14ac:dyDescent="0.35">
      <c r="A63" s="45" t="s">
        <v>55</v>
      </c>
      <c r="B63" s="8"/>
      <c r="C63" s="8"/>
      <c r="D63" s="10">
        <v>150</v>
      </c>
      <c r="E63" s="8">
        <v>131</v>
      </c>
      <c r="F63" s="8">
        <v>140</v>
      </c>
      <c r="G63" s="8">
        <f t="shared" si="5"/>
        <v>19</v>
      </c>
      <c r="H63" s="46">
        <v>175</v>
      </c>
      <c r="I63" s="26"/>
    </row>
    <row r="64" spans="1:9" ht="16" thickBot="1" x14ac:dyDescent="0.4">
      <c r="A64" s="52" t="s">
        <v>39</v>
      </c>
      <c r="B64" s="14"/>
      <c r="C64" s="14"/>
      <c r="D64" s="53">
        <f>SUM(D59:D63)</f>
        <v>10550</v>
      </c>
      <c r="E64" s="53">
        <f>SUM(E59:E63)</f>
        <v>7582</v>
      </c>
      <c r="F64" s="53">
        <f>SUM(F59:F63)</f>
        <v>8318.18</v>
      </c>
      <c r="G64" s="14">
        <f t="shared" si="5"/>
        <v>2968</v>
      </c>
      <c r="H64" s="54">
        <f>SUM(H59:H63)</f>
        <v>15975</v>
      </c>
      <c r="I64" s="26"/>
    </row>
    <row r="65" spans="1:9" ht="16" thickBot="1" x14ac:dyDescent="0.4">
      <c r="A65" s="55" t="s">
        <v>38</v>
      </c>
      <c r="B65" s="56"/>
      <c r="C65" s="56"/>
      <c r="D65" s="57">
        <f>D36+D37+D38+D46+D47+D48+D52+D53+D57+D64</f>
        <v>37700</v>
      </c>
      <c r="E65" s="57">
        <f>E36+E37+E38+E46+E47+E48+E52+E53+E57+E64</f>
        <v>39603</v>
      </c>
      <c r="F65" s="57">
        <f>F36+F37+F38+F46+F47+F48+F52+F53+F57+F64</f>
        <v>29078.760000000002</v>
      </c>
      <c r="G65" s="56">
        <f t="shared" si="5"/>
        <v>-1903</v>
      </c>
      <c r="H65" s="58">
        <f>H36+H37+H38+H46+H47+H48+H52+H53+H57+H64</f>
        <v>41200</v>
      </c>
      <c r="I65" s="26"/>
    </row>
    <row r="67" spans="1:9" x14ac:dyDescent="0.35">
      <c r="D67" s="22"/>
      <c r="E67" s="22"/>
    </row>
    <row r="69" spans="1:9" x14ac:dyDescent="0.35">
      <c r="D69" s="15"/>
    </row>
    <row r="70" spans="1:9" x14ac:dyDescent="0.35">
      <c r="D70" s="15"/>
    </row>
  </sheetData>
  <mergeCells count="1">
    <mergeCell ref="A11:C11"/>
  </mergeCells>
  <pageMargins left="0.7" right="0.7" top="0.75" bottom="0.75" header="0.3" footer="0.3"/>
  <pageSetup orientation="landscape" horizontalDpi="0" verticalDpi="0" r:id="rId1"/>
  <headerFooter>
    <oddHeader>&amp;C&amp;"Amasis MT Pro Black,Regular"TATER KNOB PROPERTY OWNERS ASSOCIATION
ADOPTED 2023-2024 BUDGET</oddHeader>
  </headerFooter>
  <rowBreaks count="2" manualBreakCount="2">
    <brk id="21" max="16383" man="1"/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2023-2024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lake</dc:creator>
  <cp:lastModifiedBy>Cindi Price</cp:lastModifiedBy>
  <cp:lastPrinted>2023-08-04T16:18:32Z</cp:lastPrinted>
  <dcterms:created xsi:type="dcterms:W3CDTF">2012-07-15T18:50:36Z</dcterms:created>
  <dcterms:modified xsi:type="dcterms:W3CDTF">2023-08-04T16:19:38Z</dcterms:modified>
</cp:coreProperties>
</file>