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Dio\Dropbox\TOMBALL\2012\"/>
    </mc:Choice>
  </mc:AlternateContent>
  <bookViews>
    <workbookView xWindow="0" yWindow="0" windowWidth="28800" windowHeight="12435" tabRatio="947"/>
  </bookViews>
  <sheets>
    <sheet name="General" sheetId="1" r:id="rId1"/>
    <sheet name="Stats Blank" sheetId="2" r:id="rId2"/>
    <sheet name="Awards" sheetId="34" r:id="rId3"/>
    <sheet name="Records" sheetId="39" r:id="rId4"/>
    <sheet name="2011 vs 2012" sheetId="36" r:id="rId5"/>
    <sheet name="Overall - Totals" sheetId="3" r:id="rId6"/>
    <sheet name="Overall - Avgs" sheetId="10" r:id="rId7"/>
    <sheet name="Overall Team Stats" sheetId="6" r:id="rId8"/>
    <sheet name="RR - Totals" sheetId="4" r:id="rId9"/>
    <sheet name="RR - Avgs" sheetId="9" r:id="rId10"/>
    <sheet name="RR Team Stats" sheetId="7" r:id="rId11"/>
    <sheet name="Playoff - Totals" sheetId="5" r:id="rId12"/>
    <sheet name="Playoff - Avgs" sheetId="11" r:id="rId13"/>
    <sheet name="Playoff Team Stats" sheetId="8" r:id="rId14"/>
    <sheet name="1- Falconi-CBoyz" sheetId="25" r:id="rId15"/>
    <sheet name="2 - BCudas-ZZ" sheetId="26" r:id="rId16"/>
    <sheet name="3 - CBoyz-Ballers" sheetId="29" r:id="rId17"/>
    <sheet name="4 - PWATH-Falconi" sheetId="14" r:id="rId18"/>
    <sheet name="5 - Ballers-ZZ" sheetId="31" r:id="rId19"/>
    <sheet name="6 - PWATH-BCudas" sheetId="30" r:id="rId20"/>
    <sheet name="7 - CBoyz-ZZ" sheetId="15" r:id="rId21"/>
    <sheet name="8 - Falconi-Bcudas" sheetId="12" r:id="rId22"/>
    <sheet name="9 - Ballers-PWATH" sheetId="27" r:id="rId23"/>
    <sheet name="10 - ZZ-Falconi" sheetId="28" r:id="rId24"/>
    <sheet name="11 - BCudas-CBoyz" sheetId="16" r:id="rId25"/>
    <sheet name="12 - ZZ-PWATH" sheetId="13" r:id="rId26"/>
    <sheet name="13 - Falconi-Ballers" sheetId="23" r:id="rId27"/>
    <sheet name="14 - CBoyz-PWATH" sheetId="17" r:id="rId28"/>
    <sheet name="15 - Ballers-BCudas" sheetId="24" r:id="rId29"/>
    <sheet name="Q1-CBoyz-BCudas" sheetId="18" r:id="rId30"/>
    <sheet name="S1-BCudas-ZZ" sheetId="20" r:id="rId31"/>
    <sheet name="Q2-Ballers-PWATH" sheetId="19" r:id="rId32"/>
    <sheet name="S2-PWATH-Falconi" sheetId="21" r:id="rId33"/>
    <sheet name="Champ-Falconi-ZZ" sheetId="22" r:id="rId34"/>
  </sheets>
  <calcPr calcId="171027"/>
</workbook>
</file>

<file path=xl/calcChain.xml><?xml version="1.0" encoding="utf-8"?>
<calcChain xmlns="http://schemas.openxmlformats.org/spreadsheetml/2006/main">
  <c r="D13" i="20" l="1"/>
  <c r="C16" i="16" l="1"/>
  <c r="D6" i="31"/>
  <c r="J31" i="5" l="1"/>
  <c r="I31" i="5"/>
  <c r="H31" i="5"/>
  <c r="G31" i="5"/>
  <c r="F31" i="5"/>
  <c r="E31" i="5"/>
  <c r="C31" i="5"/>
  <c r="B31" i="5"/>
  <c r="J30" i="5"/>
  <c r="I30" i="5"/>
  <c r="H30" i="5"/>
  <c r="G30" i="5"/>
  <c r="F30" i="5"/>
  <c r="E30" i="5"/>
  <c r="C30" i="5"/>
  <c r="B30" i="5"/>
  <c r="J29" i="5"/>
  <c r="I29" i="5"/>
  <c r="H29" i="5"/>
  <c r="H25" i="8" s="1"/>
  <c r="G29" i="5"/>
  <c r="F29" i="5"/>
  <c r="F25" i="8" s="1"/>
  <c r="E29" i="5"/>
  <c r="E25" i="8" s="1"/>
  <c r="C29" i="5"/>
  <c r="C25" i="8" s="1"/>
  <c r="B29" i="5"/>
  <c r="B25" i="8" s="1"/>
  <c r="J26" i="5"/>
  <c r="I26" i="5"/>
  <c r="H26" i="5"/>
  <c r="G26" i="5"/>
  <c r="F26" i="5"/>
  <c r="E26" i="5"/>
  <c r="C26" i="5"/>
  <c r="B26" i="5"/>
  <c r="J25" i="5"/>
  <c r="I25" i="5"/>
  <c r="H25" i="5"/>
  <c r="G25" i="5"/>
  <c r="F25" i="5"/>
  <c r="E25" i="5"/>
  <c r="C25" i="5"/>
  <c r="B25" i="5"/>
  <c r="J24" i="5"/>
  <c r="I24" i="5"/>
  <c r="H24" i="5"/>
  <c r="G24" i="5"/>
  <c r="F24" i="5"/>
  <c r="E24" i="5"/>
  <c r="C24" i="5"/>
  <c r="B24" i="5"/>
  <c r="J21" i="5"/>
  <c r="I21" i="5"/>
  <c r="H21" i="5"/>
  <c r="G21" i="5"/>
  <c r="F21" i="5"/>
  <c r="E21" i="5"/>
  <c r="C21" i="5"/>
  <c r="B21" i="5"/>
  <c r="J20" i="5"/>
  <c r="I20" i="5"/>
  <c r="H20" i="5"/>
  <c r="G20" i="5"/>
  <c r="F20" i="5"/>
  <c r="E20" i="5"/>
  <c r="C20" i="5"/>
  <c r="B20" i="5"/>
  <c r="J19" i="5"/>
  <c r="I19" i="5"/>
  <c r="H19" i="5"/>
  <c r="G19" i="5"/>
  <c r="F19" i="5"/>
  <c r="E19" i="5"/>
  <c r="C19" i="5"/>
  <c r="B19" i="5"/>
  <c r="J16" i="5"/>
  <c r="I16" i="5"/>
  <c r="H16" i="5"/>
  <c r="G16" i="5"/>
  <c r="F16" i="5"/>
  <c r="E16" i="5"/>
  <c r="C16" i="5"/>
  <c r="B16" i="5"/>
  <c r="J15" i="5"/>
  <c r="I15" i="5"/>
  <c r="H15" i="5"/>
  <c r="G15" i="5"/>
  <c r="F15" i="5"/>
  <c r="E15" i="5"/>
  <c r="C15" i="5"/>
  <c r="B15" i="5"/>
  <c r="J14" i="5"/>
  <c r="I14" i="5"/>
  <c r="H14" i="5"/>
  <c r="G14" i="5"/>
  <c r="F14" i="5"/>
  <c r="E14" i="5"/>
  <c r="C14" i="5"/>
  <c r="B14" i="5"/>
  <c r="J11" i="5"/>
  <c r="I11" i="5"/>
  <c r="H11" i="5"/>
  <c r="G11" i="5"/>
  <c r="F11" i="5"/>
  <c r="E11" i="5"/>
  <c r="C11" i="5"/>
  <c r="B11" i="5"/>
  <c r="J10" i="5"/>
  <c r="I10" i="5"/>
  <c r="H10" i="5"/>
  <c r="G10" i="5"/>
  <c r="F10" i="5"/>
  <c r="E10" i="5"/>
  <c r="C10" i="5"/>
  <c r="B10" i="5"/>
  <c r="D10" i="5" s="1"/>
  <c r="E9" i="5"/>
  <c r="E8" i="8" s="1"/>
  <c r="J9" i="5"/>
  <c r="I9" i="5"/>
  <c r="H9" i="5"/>
  <c r="H8" i="8" s="1"/>
  <c r="G9" i="5"/>
  <c r="F9" i="5"/>
  <c r="C9" i="5"/>
  <c r="C8" i="8" s="1"/>
  <c r="B9" i="5"/>
  <c r="J6" i="5"/>
  <c r="I6" i="5"/>
  <c r="H6" i="5"/>
  <c r="G6" i="5"/>
  <c r="F6" i="5"/>
  <c r="E6" i="5"/>
  <c r="C6" i="5"/>
  <c r="B6" i="5"/>
  <c r="J5" i="5"/>
  <c r="I5" i="5"/>
  <c r="H5" i="5"/>
  <c r="G5" i="5"/>
  <c r="F5" i="5"/>
  <c r="E5" i="5"/>
  <c r="C5" i="5"/>
  <c r="B5" i="5"/>
  <c r="J4" i="5"/>
  <c r="I4" i="5"/>
  <c r="H4" i="5"/>
  <c r="G4" i="5"/>
  <c r="F4" i="5"/>
  <c r="E4" i="5"/>
  <c r="C4" i="5"/>
  <c r="B4" i="5"/>
  <c r="J21" i="8" l="1"/>
  <c r="C21" i="8"/>
  <c r="K16" i="5"/>
  <c r="G12" i="8"/>
  <c r="D16" i="5"/>
  <c r="B12" i="8"/>
  <c r="J12" i="8"/>
  <c r="J13" i="8" s="1"/>
  <c r="I12" i="8"/>
  <c r="I13" i="8" s="1"/>
  <c r="H12" i="8"/>
  <c r="K15" i="5"/>
  <c r="F12" i="8"/>
  <c r="E12" i="8"/>
  <c r="C12" i="8"/>
  <c r="D15" i="5"/>
  <c r="K14" i="5"/>
  <c r="D14" i="5"/>
  <c r="K6" i="5"/>
  <c r="D6" i="5"/>
  <c r="J4" i="8"/>
  <c r="J5" i="8" s="1"/>
  <c r="K5" i="5"/>
  <c r="I4" i="8"/>
  <c r="H4" i="8"/>
  <c r="H5" i="8" s="1"/>
  <c r="G4" i="8"/>
  <c r="G5" i="8" s="1"/>
  <c r="F4" i="8"/>
  <c r="F5" i="8" s="1"/>
  <c r="E4" i="8"/>
  <c r="C4" i="8"/>
  <c r="D5" i="5"/>
  <c r="K4" i="5"/>
  <c r="D4" i="5"/>
  <c r="B4" i="8"/>
  <c r="K11" i="5"/>
  <c r="D11" i="5"/>
  <c r="J8" i="8"/>
  <c r="J9" i="8" s="1"/>
  <c r="K10" i="5"/>
  <c r="I8" i="8"/>
  <c r="F8" i="8"/>
  <c r="B8" i="8"/>
  <c r="K9" i="5"/>
  <c r="G8" i="8"/>
  <c r="D8" i="8"/>
  <c r="D9" i="5"/>
  <c r="K26" i="5"/>
  <c r="D26" i="5"/>
  <c r="B21" i="8"/>
  <c r="K25" i="5"/>
  <c r="I21" i="8"/>
  <c r="I22" i="8" s="1"/>
  <c r="H21" i="8"/>
  <c r="H22" i="8" s="1"/>
  <c r="G21" i="8"/>
  <c r="K21" i="8" s="1"/>
  <c r="F21" i="8"/>
  <c r="F22" i="8" s="1"/>
  <c r="E21" i="8"/>
  <c r="E22" i="8" s="1"/>
  <c r="D25" i="5"/>
  <c r="K24" i="5"/>
  <c r="D24" i="5"/>
  <c r="F17" i="8"/>
  <c r="F18" i="8" s="1"/>
  <c r="E17" i="8"/>
  <c r="K21" i="5"/>
  <c r="D21" i="5"/>
  <c r="K20" i="5"/>
  <c r="J17" i="8"/>
  <c r="I17" i="8"/>
  <c r="H17" i="8"/>
  <c r="H18" i="8" s="1"/>
  <c r="C17" i="8"/>
  <c r="C18" i="8" s="1"/>
  <c r="D20" i="5"/>
  <c r="B17" i="8"/>
  <c r="B18" i="8" s="1"/>
  <c r="K19" i="5"/>
  <c r="G17" i="8"/>
  <c r="D19" i="5"/>
  <c r="K31" i="5"/>
  <c r="D31" i="5"/>
  <c r="J25" i="8"/>
  <c r="J26" i="8" s="1"/>
  <c r="K30" i="5"/>
  <c r="I25" i="8"/>
  <c r="I26" i="8" s="1"/>
  <c r="D30" i="5"/>
  <c r="K29" i="5"/>
  <c r="G25" i="8"/>
  <c r="D29" i="5"/>
  <c r="D25" i="8"/>
  <c r="H26" i="8"/>
  <c r="F26" i="8"/>
  <c r="E26" i="8"/>
  <c r="C26" i="8"/>
  <c r="B26" i="8"/>
  <c r="I9" i="8"/>
  <c r="H9" i="8"/>
  <c r="F9" i="8"/>
  <c r="E9" i="8"/>
  <c r="C9" i="8"/>
  <c r="B9" i="8"/>
  <c r="J31" i="11"/>
  <c r="I31" i="11"/>
  <c r="H31" i="11"/>
  <c r="G31" i="11"/>
  <c r="F31" i="11"/>
  <c r="E31" i="11"/>
  <c r="C31" i="11"/>
  <c r="B31" i="11"/>
  <c r="J30" i="11"/>
  <c r="I30" i="11"/>
  <c r="H30" i="11"/>
  <c r="G30" i="11"/>
  <c r="K30" i="11" s="1"/>
  <c r="F30" i="11"/>
  <c r="E30" i="11"/>
  <c r="C30" i="11"/>
  <c r="B30" i="11"/>
  <c r="J29" i="11"/>
  <c r="I29" i="11"/>
  <c r="H29" i="11"/>
  <c r="G29" i="11"/>
  <c r="F29" i="11"/>
  <c r="E29" i="11"/>
  <c r="C29" i="11"/>
  <c r="B29" i="11"/>
  <c r="J11" i="11"/>
  <c r="I11" i="11"/>
  <c r="H11" i="11"/>
  <c r="G11" i="11"/>
  <c r="F11" i="11"/>
  <c r="E11" i="11"/>
  <c r="C11" i="11"/>
  <c r="B11" i="11"/>
  <c r="J10" i="11"/>
  <c r="I10" i="11"/>
  <c r="H10" i="11"/>
  <c r="G10" i="11"/>
  <c r="F10" i="11"/>
  <c r="E10" i="11"/>
  <c r="C10" i="11"/>
  <c r="B10" i="11"/>
  <c r="J9" i="11"/>
  <c r="I9" i="11"/>
  <c r="H9" i="11"/>
  <c r="G9" i="11"/>
  <c r="F9" i="11"/>
  <c r="E9" i="11"/>
  <c r="C9" i="11"/>
  <c r="B9" i="11"/>
  <c r="K15" i="22"/>
  <c r="D15" i="22"/>
  <c r="K14" i="22"/>
  <c r="D14" i="22"/>
  <c r="K13" i="22"/>
  <c r="D13" i="22"/>
  <c r="K8" i="22"/>
  <c r="D8" i="22"/>
  <c r="K7" i="22"/>
  <c r="D7" i="22"/>
  <c r="K6" i="22"/>
  <c r="D6" i="22"/>
  <c r="K15" i="21"/>
  <c r="D15" i="21"/>
  <c r="K14" i="21"/>
  <c r="D14" i="21"/>
  <c r="K13" i="21"/>
  <c r="D13" i="21"/>
  <c r="K8" i="21"/>
  <c r="D8" i="21"/>
  <c r="K7" i="21"/>
  <c r="D7" i="21"/>
  <c r="K6" i="21"/>
  <c r="D6" i="21"/>
  <c r="K15" i="20"/>
  <c r="D15" i="20"/>
  <c r="K14" i="20"/>
  <c r="D14" i="20"/>
  <c r="K13" i="20"/>
  <c r="K8" i="20"/>
  <c r="D8" i="20"/>
  <c r="K7" i="20"/>
  <c r="D7" i="20"/>
  <c r="K6" i="20"/>
  <c r="D6" i="20"/>
  <c r="K15" i="19"/>
  <c r="D15" i="19"/>
  <c r="K14" i="19"/>
  <c r="D14" i="19"/>
  <c r="K13" i="19"/>
  <c r="D13" i="19"/>
  <c r="K8" i="19"/>
  <c r="D8" i="19"/>
  <c r="K7" i="19"/>
  <c r="D7" i="19"/>
  <c r="K6" i="19"/>
  <c r="D6" i="19"/>
  <c r="K15" i="18"/>
  <c r="D15" i="18"/>
  <c r="K14" i="18"/>
  <c r="D14" i="18"/>
  <c r="K13" i="18"/>
  <c r="D13" i="18"/>
  <c r="K8" i="18"/>
  <c r="D8" i="18"/>
  <c r="K7" i="18"/>
  <c r="D7" i="18"/>
  <c r="K6" i="18"/>
  <c r="D6" i="18"/>
  <c r="J26" i="11"/>
  <c r="I26" i="11"/>
  <c r="H26" i="11"/>
  <c r="G26" i="11"/>
  <c r="F26" i="11"/>
  <c r="E26" i="11"/>
  <c r="C26" i="11"/>
  <c r="B26" i="11"/>
  <c r="D26" i="11" s="1"/>
  <c r="J25" i="11"/>
  <c r="I25" i="11"/>
  <c r="H25" i="11"/>
  <c r="G25" i="11"/>
  <c r="F25" i="11"/>
  <c r="E25" i="11"/>
  <c r="C25" i="11"/>
  <c r="B25" i="11"/>
  <c r="D25" i="11" s="1"/>
  <c r="J24" i="11"/>
  <c r="I24" i="11"/>
  <c r="H24" i="11"/>
  <c r="G24" i="11"/>
  <c r="F24" i="11"/>
  <c r="E24" i="11"/>
  <c r="C24" i="11"/>
  <c r="B24" i="11"/>
  <c r="J21" i="11"/>
  <c r="I21" i="11"/>
  <c r="H21" i="11"/>
  <c r="G21" i="11"/>
  <c r="F21" i="11"/>
  <c r="E21" i="11"/>
  <c r="C21" i="11"/>
  <c r="B21" i="11"/>
  <c r="J20" i="11"/>
  <c r="I20" i="11"/>
  <c r="H20" i="11"/>
  <c r="G20" i="11"/>
  <c r="F20" i="11"/>
  <c r="E20" i="11"/>
  <c r="C20" i="11"/>
  <c r="B20" i="11"/>
  <c r="J19" i="11"/>
  <c r="I19" i="11"/>
  <c r="H19" i="11"/>
  <c r="G19" i="11"/>
  <c r="F19" i="11"/>
  <c r="E19" i="11"/>
  <c r="C19" i="11"/>
  <c r="B19" i="11"/>
  <c r="J16" i="11"/>
  <c r="I16" i="11"/>
  <c r="H16" i="11"/>
  <c r="G16" i="11"/>
  <c r="F16" i="11"/>
  <c r="E16" i="11"/>
  <c r="C16" i="11"/>
  <c r="B16" i="11"/>
  <c r="J15" i="11"/>
  <c r="I15" i="11"/>
  <c r="H15" i="11"/>
  <c r="G15" i="11"/>
  <c r="F15" i="11"/>
  <c r="E15" i="11"/>
  <c r="C15" i="11"/>
  <c r="B15" i="11"/>
  <c r="J14" i="11"/>
  <c r="I14" i="11"/>
  <c r="H14" i="11"/>
  <c r="G14" i="11"/>
  <c r="F14" i="11"/>
  <c r="E14" i="11"/>
  <c r="C14" i="11"/>
  <c r="B14" i="11"/>
  <c r="J6" i="11"/>
  <c r="I6" i="11"/>
  <c r="H6" i="11"/>
  <c r="G6" i="11"/>
  <c r="F6" i="11"/>
  <c r="E6" i="11"/>
  <c r="C6" i="11"/>
  <c r="B6" i="11"/>
  <c r="J5" i="11"/>
  <c r="I5" i="11"/>
  <c r="H5" i="11"/>
  <c r="G5" i="11"/>
  <c r="F5" i="11"/>
  <c r="E5" i="11"/>
  <c r="C5" i="11"/>
  <c r="B5" i="11"/>
  <c r="D5" i="11" s="1"/>
  <c r="J4" i="11"/>
  <c r="I4" i="11"/>
  <c r="H4" i="11"/>
  <c r="G4" i="11"/>
  <c r="F4" i="11"/>
  <c r="E4" i="11"/>
  <c r="C4" i="11"/>
  <c r="B4" i="11"/>
  <c r="D4" i="11" s="1"/>
  <c r="K9" i="11"/>
  <c r="K25" i="11"/>
  <c r="J31" i="4"/>
  <c r="J31" i="9" s="1"/>
  <c r="I31" i="4"/>
  <c r="I31" i="9" s="1"/>
  <c r="H31" i="4"/>
  <c r="H31" i="9" s="1"/>
  <c r="G31" i="4"/>
  <c r="G31" i="9" s="1"/>
  <c r="F31" i="4"/>
  <c r="F31" i="9" s="1"/>
  <c r="E31" i="4"/>
  <c r="E31" i="9" s="1"/>
  <c r="C31" i="4"/>
  <c r="C31" i="9" s="1"/>
  <c r="B31" i="4"/>
  <c r="B31" i="9" s="1"/>
  <c r="J30" i="4"/>
  <c r="J30" i="9" s="1"/>
  <c r="I30" i="4"/>
  <c r="I30" i="3" s="1"/>
  <c r="I30" i="10" s="1"/>
  <c r="H30" i="4"/>
  <c r="H30" i="9" s="1"/>
  <c r="G30" i="4"/>
  <c r="G30" i="9" s="1"/>
  <c r="F30" i="4"/>
  <c r="F30" i="9" s="1"/>
  <c r="E30" i="4"/>
  <c r="E30" i="9" s="1"/>
  <c r="C30" i="4"/>
  <c r="C30" i="9" s="1"/>
  <c r="B30" i="4"/>
  <c r="B30" i="9" s="1"/>
  <c r="J29" i="4"/>
  <c r="J29" i="9" s="1"/>
  <c r="I29" i="4"/>
  <c r="I29" i="9" s="1"/>
  <c r="H29" i="4"/>
  <c r="H29" i="9" s="1"/>
  <c r="G29" i="4"/>
  <c r="G29" i="9" s="1"/>
  <c r="F29" i="4"/>
  <c r="F29" i="9" s="1"/>
  <c r="E29" i="4"/>
  <c r="E29" i="9" s="1"/>
  <c r="C29" i="4"/>
  <c r="C29" i="9" s="1"/>
  <c r="B29" i="4"/>
  <c r="J26" i="4"/>
  <c r="J26" i="9" s="1"/>
  <c r="I26" i="4"/>
  <c r="I26" i="9" s="1"/>
  <c r="H26" i="4"/>
  <c r="H26" i="9" s="1"/>
  <c r="G26" i="4"/>
  <c r="G26" i="9" s="1"/>
  <c r="F26" i="4"/>
  <c r="E26" i="4"/>
  <c r="E26" i="9" s="1"/>
  <c r="C26" i="4"/>
  <c r="C26" i="9" s="1"/>
  <c r="B26" i="4"/>
  <c r="B26" i="9" s="1"/>
  <c r="J25" i="4"/>
  <c r="J25" i="3" s="1"/>
  <c r="J25" i="10" s="1"/>
  <c r="I25" i="4"/>
  <c r="I25" i="9" s="1"/>
  <c r="H25" i="4"/>
  <c r="H25" i="9" s="1"/>
  <c r="G25" i="4"/>
  <c r="G25" i="9" s="1"/>
  <c r="F25" i="4"/>
  <c r="E25" i="4"/>
  <c r="E25" i="9" s="1"/>
  <c r="C25" i="4"/>
  <c r="B25" i="4"/>
  <c r="B25" i="9" s="1"/>
  <c r="J24" i="4"/>
  <c r="J24" i="3" s="1"/>
  <c r="I24" i="4"/>
  <c r="I24" i="9" s="1"/>
  <c r="H24" i="4"/>
  <c r="H24" i="9" s="1"/>
  <c r="G24" i="4"/>
  <c r="G24" i="9" s="1"/>
  <c r="F24" i="4"/>
  <c r="F24" i="3" s="1"/>
  <c r="F24" i="10" s="1"/>
  <c r="E24" i="4"/>
  <c r="C24" i="4"/>
  <c r="C24" i="3" s="1"/>
  <c r="C24" i="10" s="1"/>
  <c r="B24" i="4"/>
  <c r="J21" i="4"/>
  <c r="J21" i="9" s="1"/>
  <c r="I21" i="4"/>
  <c r="I21" i="9" s="1"/>
  <c r="H21" i="4"/>
  <c r="H21" i="9" s="1"/>
  <c r="G21" i="4"/>
  <c r="G21" i="9" s="1"/>
  <c r="F21" i="4"/>
  <c r="F21" i="9" s="1"/>
  <c r="E21" i="4"/>
  <c r="C21" i="4"/>
  <c r="C21" i="9" s="1"/>
  <c r="B21" i="4"/>
  <c r="B21" i="3" s="1"/>
  <c r="J20" i="4"/>
  <c r="J20" i="9" s="1"/>
  <c r="I20" i="4"/>
  <c r="I20" i="3" s="1"/>
  <c r="I20" i="10" s="1"/>
  <c r="H20" i="4"/>
  <c r="H20" i="9" s="1"/>
  <c r="G20" i="4"/>
  <c r="G20" i="3" s="1"/>
  <c r="F20" i="4"/>
  <c r="E20" i="4"/>
  <c r="E20" i="3" s="1"/>
  <c r="E20" i="10" s="1"/>
  <c r="C20" i="4"/>
  <c r="B20" i="4"/>
  <c r="B20" i="9" s="1"/>
  <c r="J19" i="4"/>
  <c r="J19" i="3" s="1"/>
  <c r="I19" i="4"/>
  <c r="I19" i="9" s="1"/>
  <c r="H19" i="4"/>
  <c r="H19" i="9" s="1"/>
  <c r="G19" i="4"/>
  <c r="G19" i="9" s="1"/>
  <c r="F19" i="4"/>
  <c r="F19" i="9" s="1"/>
  <c r="E19" i="4"/>
  <c r="E19" i="9" s="1"/>
  <c r="C19" i="4"/>
  <c r="C19" i="9" s="1"/>
  <c r="B19" i="4"/>
  <c r="J16" i="4"/>
  <c r="J16" i="9" s="1"/>
  <c r="J15" i="4"/>
  <c r="J14" i="4"/>
  <c r="J14" i="9" s="1"/>
  <c r="I16" i="4"/>
  <c r="I16" i="9" s="1"/>
  <c r="I15" i="4"/>
  <c r="I15" i="9" s="1"/>
  <c r="I14" i="4"/>
  <c r="I14" i="9" s="1"/>
  <c r="H16" i="4"/>
  <c r="H16" i="9" s="1"/>
  <c r="H15" i="4"/>
  <c r="H15" i="9" s="1"/>
  <c r="H14" i="4"/>
  <c r="H14" i="9" s="1"/>
  <c r="G16" i="4"/>
  <c r="G16" i="9" s="1"/>
  <c r="G15" i="4"/>
  <c r="G15" i="3" s="1"/>
  <c r="G15" i="10" s="1"/>
  <c r="G14" i="4"/>
  <c r="F16" i="4"/>
  <c r="F16" i="9" s="1"/>
  <c r="F15" i="4"/>
  <c r="F15" i="9" s="1"/>
  <c r="F14" i="4"/>
  <c r="F14" i="9" s="1"/>
  <c r="E16" i="4"/>
  <c r="E16" i="9" s="1"/>
  <c r="E15" i="4"/>
  <c r="E15" i="9" s="1"/>
  <c r="E14" i="4"/>
  <c r="E14" i="9" s="1"/>
  <c r="C16" i="4"/>
  <c r="C16" i="9" s="1"/>
  <c r="C15" i="4"/>
  <c r="C15" i="3" s="1"/>
  <c r="C14" i="4"/>
  <c r="C14" i="9" s="1"/>
  <c r="B16" i="4"/>
  <c r="B16" i="9" s="1"/>
  <c r="B15" i="4"/>
  <c r="B15" i="9" s="1"/>
  <c r="B14" i="4"/>
  <c r="B14" i="9" s="1"/>
  <c r="J11" i="4"/>
  <c r="J11" i="3" s="1"/>
  <c r="J11" i="10" s="1"/>
  <c r="J10" i="4"/>
  <c r="J10" i="9" s="1"/>
  <c r="J9" i="4"/>
  <c r="J9" i="9" s="1"/>
  <c r="I11" i="4"/>
  <c r="I11" i="9" s="1"/>
  <c r="I10" i="4"/>
  <c r="I10" i="9" s="1"/>
  <c r="I9" i="4"/>
  <c r="I9" i="9" s="1"/>
  <c r="H11" i="4"/>
  <c r="H11" i="9" s="1"/>
  <c r="H10" i="4"/>
  <c r="H10" i="3" s="1"/>
  <c r="H10" i="10" s="1"/>
  <c r="H9" i="4"/>
  <c r="H9" i="9" s="1"/>
  <c r="G11" i="4"/>
  <c r="G11" i="9" s="1"/>
  <c r="G10" i="4"/>
  <c r="G9" i="4"/>
  <c r="G9" i="3" s="1"/>
  <c r="F11" i="4"/>
  <c r="F11" i="9" s="1"/>
  <c r="F10" i="4"/>
  <c r="F10" i="9" s="1"/>
  <c r="F9" i="4"/>
  <c r="F9" i="9" s="1"/>
  <c r="E11" i="4"/>
  <c r="E11" i="9" s="1"/>
  <c r="E10" i="4"/>
  <c r="E10" i="9" s="1"/>
  <c r="E9" i="4"/>
  <c r="E9" i="9" s="1"/>
  <c r="C11" i="4"/>
  <c r="C11" i="9" s="1"/>
  <c r="C10" i="4"/>
  <c r="C10" i="9" s="1"/>
  <c r="C9" i="4"/>
  <c r="C9" i="9" s="1"/>
  <c r="B11" i="4"/>
  <c r="B11" i="3" s="1"/>
  <c r="B11" i="10" s="1"/>
  <c r="B10" i="4"/>
  <c r="B10" i="3" s="1"/>
  <c r="B10" i="10" s="1"/>
  <c r="B9" i="4"/>
  <c r="J6" i="4"/>
  <c r="J6" i="9" s="1"/>
  <c r="J5" i="4"/>
  <c r="J5" i="9" s="1"/>
  <c r="J4" i="4"/>
  <c r="J4" i="9" s="1"/>
  <c r="I6" i="4"/>
  <c r="I6" i="9" s="1"/>
  <c r="I5" i="4"/>
  <c r="I5" i="9" s="1"/>
  <c r="I4" i="4"/>
  <c r="I4" i="9" s="1"/>
  <c r="H6" i="4"/>
  <c r="H6" i="9" s="1"/>
  <c r="H5" i="4"/>
  <c r="H5" i="3" s="1"/>
  <c r="H5" i="10" s="1"/>
  <c r="H4" i="4"/>
  <c r="H4" i="9" s="1"/>
  <c r="G6" i="4"/>
  <c r="G6" i="9" s="1"/>
  <c r="G5" i="4"/>
  <c r="G4" i="4"/>
  <c r="G4" i="9" s="1"/>
  <c r="F6" i="4"/>
  <c r="F6" i="9" s="1"/>
  <c r="F5" i="4"/>
  <c r="F5" i="9" s="1"/>
  <c r="F4" i="4"/>
  <c r="F4" i="3" s="1"/>
  <c r="E6" i="4"/>
  <c r="E6" i="9" s="1"/>
  <c r="E5" i="4"/>
  <c r="E5" i="9" s="1"/>
  <c r="E4" i="4"/>
  <c r="C6" i="4"/>
  <c r="C6" i="9" s="1"/>
  <c r="C5" i="4"/>
  <c r="C5" i="9" s="1"/>
  <c r="C4" i="4"/>
  <c r="C4" i="3" s="1"/>
  <c r="B6" i="4"/>
  <c r="B5" i="4"/>
  <c r="B5" i="9" s="1"/>
  <c r="B4" i="4"/>
  <c r="B4" i="3" s="1"/>
  <c r="K15" i="17"/>
  <c r="D15" i="17"/>
  <c r="K14" i="17"/>
  <c r="D14" i="17"/>
  <c r="K13" i="17"/>
  <c r="D13" i="17"/>
  <c r="K8" i="17"/>
  <c r="D8" i="17"/>
  <c r="K7" i="17"/>
  <c r="D7" i="17"/>
  <c r="K6" i="17"/>
  <c r="D6" i="17"/>
  <c r="K15" i="12"/>
  <c r="D15" i="12"/>
  <c r="K14" i="12"/>
  <c r="D14" i="12"/>
  <c r="K13" i="12"/>
  <c r="D13" i="12"/>
  <c r="K8" i="12"/>
  <c r="D8" i="12"/>
  <c r="K7" i="12"/>
  <c r="D7" i="12"/>
  <c r="K6" i="12"/>
  <c r="D6" i="12"/>
  <c r="K15" i="31"/>
  <c r="D15" i="31"/>
  <c r="K14" i="31"/>
  <c r="D14" i="31"/>
  <c r="K13" i="31"/>
  <c r="D13" i="31"/>
  <c r="K8" i="31"/>
  <c r="D8" i="31"/>
  <c r="K7" i="31"/>
  <c r="D7" i="31"/>
  <c r="K6" i="31"/>
  <c r="K15" i="30"/>
  <c r="D15" i="30"/>
  <c r="K14" i="30"/>
  <c r="D14" i="30"/>
  <c r="K13" i="30"/>
  <c r="D13" i="30"/>
  <c r="K8" i="30"/>
  <c r="D8" i="30"/>
  <c r="K7" i="30"/>
  <c r="D7" i="30"/>
  <c r="K6" i="30"/>
  <c r="D6" i="30"/>
  <c r="K15" i="29"/>
  <c r="D15" i="29"/>
  <c r="K14" i="29"/>
  <c r="D14" i="29"/>
  <c r="K13" i="29"/>
  <c r="D13" i="29"/>
  <c r="K8" i="29"/>
  <c r="D8" i="29"/>
  <c r="K7" i="29"/>
  <c r="D7" i="29"/>
  <c r="K6" i="29"/>
  <c r="D6" i="29"/>
  <c r="K15" i="28"/>
  <c r="D15" i="28"/>
  <c r="K14" i="28"/>
  <c r="D14" i="28"/>
  <c r="K13" i="28"/>
  <c r="D13" i="28"/>
  <c r="K8" i="28"/>
  <c r="D8" i="28"/>
  <c r="K7" i="28"/>
  <c r="D7" i="28"/>
  <c r="K6" i="28"/>
  <c r="D6" i="28"/>
  <c r="K15" i="27"/>
  <c r="D15" i="27"/>
  <c r="K14" i="27"/>
  <c r="D14" i="27"/>
  <c r="K13" i="27"/>
  <c r="D13" i="27"/>
  <c r="K8" i="27"/>
  <c r="D8" i="27"/>
  <c r="K7" i="27"/>
  <c r="D7" i="27"/>
  <c r="K6" i="27"/>
  <c r="D6" i="27"/>
  <c r="K15" i="26"/>
  <c r="D15" i="26"/>
  <c r="K14" i="26"/>
  <c r="D14" i="26"/>
  <c r="K13" i="26"/>
  <c r="D13" i="26"/>
  <c r="K8" i="26"/>
  <c r="D8" i="26"/>
  <c r="K7" i="26"/>
  <c r="D7" i="26"/>
  <c r="K6" i="26"/>
  <c r="D6" i="26"/>
  <c r="K15" i="25"/>
  <c r="D15" i="25"/>
  <c r="K14" i="25"/>
  <c r="D14" i="25"/>
  <c r="K13" i="25"/>
  <c r="D13" i="25"/>
  <c r="K8" i="25"/>
  <c r="D8" i="25"/>
  <c r="K7" i="25"/>
  <c r="D7" i="25"/>
  <c r="K6" i="25"/>
  <c r="D6" i="25"/>
  <c r="K15" i="13"/>
  <c r="D15" i="13"/>
  <c r="K14" i="13"/>
  <c r="D14" i="13"/>
  <c r="K13" i="13"/>
  <c r="D13" i="13"/>
  <c r="K8" i="13"/>
  <c r="D8" i="13"/>
  <c r="K7" i="13"/>
  <c r="D7" i="13"/>
  <c r="K6" i="13"/>
  <c r="D6" i="13"/>
  <c r="D13" i="15"/>
  <c r="K13" i="15"/>
  <c r="D14" i="15"/>
  <c r="K14" i="15"/>
  <c r="J22" i="8"/>
  <c r="G22" i="8"/>
  <c r="C22" i="8"/>
  <c r="J18" i="8"/>
  <c r="I18" i="8"/>
  <c r="G18" i="8"/>
  <c r="E18" i="8"/>
  <c r="H13" i="8"/>
  <c r="G13" i="8"/>
  <c r="F13" i="8"/>
  <c r="E13" i="8"/>
  <c r="C13" i="8"/>
  <c r="B13" i="8"/>
  <c r="I5" i="8"/>
  <c r="E5" i="8"/>
  <c r="C5" i="8"/>
  <c r="B5" i="8"/>
  <c r="H24" i="7"/>
  <c r="H25" i="7" s="1"/>
  <c r="H16" i="7"/>
  <c r="H17" i="7" s="1"/>
  <c r="I31" i="3"/>
  <c r="I31" i="10" s="1"/>
  <c r="H31" i="3"/>
  <c r="H31" i="10" s="1"/>
  <c r="H30" i="3"/>
  <c r="H30" i="10" s="1"/>
  <c r="G30" i="3"/>
  <c r="E30" i="3"/>
  <c r="E30" i="10" s="1"/>
  <c r="C30" i="3"/>
  <c r="C30" i="10" s="1"/>
  <c r="H29" i="3"/>
  <c r="H26" i="3"/>
  <c r="H26" i="10" s="1"/>
  <c r="E26" i="3"/>
  <c r="E26" i="10" s="1"/>
  <c r="H25" i="3"/>
  <c r="H25" i="10" s="1"/>
  <c r="G25" i="3"/>
  <c r="G25" i="10" s="1"/>
  <c r="E25" i="3"/>
  <c r="E25" i="10" s="1"/>
  <c r="B25" i="3"/>
  <c r="B25" i="10" s="1"/>
  <c r="I24" i="3"/>
  <c r="I24" i="10" s="1"/>
  <c r="I21" i="3"/>
  <c r="I21" i="10" s="1"/>
  <c r="H19" i="3"/>
  <c r="H19" i="10" s="1"/>
  <c r="I16" i="3"/>
  <c r="I16" i="10" s="1"/>
  <c r="B15" i="3"/>
  <c r="B15" i="10" s="1"/>
  <c r="J14" i="3"/>
  <c r="J14" i="10" s="1"/>
  <c r="G14" i="3"/>
  <c r="J9" i="3"/>
  <c r="J9" i="10" s="1"/>
  <c r="I9" i="3"/>
  <c r="I9" i="10" s="1"/>
  <c r="F9" i="3"/>
  <c r="F5" i="3"/>
  <c r="F5" i="10" s="1"/>
  <c r="I4" i="3"/>
  <c r="E4" i="3"/>
  <c r="F9" i="29"/>
  <c r="D14" i="14"/>
  <c r="K15" i="14"/>
  <c r="D15" i="14"/>
  <c r="K14" i="14"/>
  <c r="K13" i="14"/>
  <c r="D13" i="14"/>
  <c r="K8" i="14"/>
  <c r="D8" i="14"/>
  <c r="K7" i="14"/>
  <c r="D7" i="14"/>
  <c r="K6" i="14"/>
  <c r="D6" i="14"/>
  <c r="K15" i="15"/>
  <c r="D15" i="15"/>
  <c r="K8" i="15"/>
  <c r="D8" i="15"/>
  <c r="K7" i="15"/>
  <c r="D7" i="15"/>
  <c r="K6" i="15"/>
  <c r="D6" i="15"/>
  <c r="K8" i="16"/>
  <c r="D8" i="16"/>
  <c r="K7" i="16"/>
  <c r="K6" i="16"/>
  <c r="D6" i="16"/>
  <c r="K15" i="16"/>
  <c r="D15" i="16"/>
  <c r="K14" i="16"/>
  <c r="D14" i="16"/>
  <c r="K13" i="16"/>
  <c r="D13" i="16"/>
  <c r="K15" i="24"/>
  <c r="D15" i="24"/>
  <c r="K14" i="24"/>
  <c r="D14" i="24"/>
  <c r="K13" i="24"/>
  <c r="D13" i="24"/>
  <c r="K8" i="24"/>
  <c r="D8" i="24"/>
  <c r="K7" i="24"/>
  <c r="D7" i="24"/>
  <c r="K6" i="24"/>
  <c r="D6" i="24"/>
  <c r="J16" i="31"/>
  <c r="I16" i="31"/>
  <c r="H16" i="31"/>
  <c r="G16" i="31"/>
  <c r="F16" i="31"/>
  <c r="E16" i="31"/>
  <c r="C16" i="31"/>
  <c r="B16" i="31"/>
  <c r="J9" i="31"/>
  <c r="I9" i="31"/>
  <c r="H9" i="31"/>
  <c r="G9" i="31"/>
  <c r="F9" i="31"/>
  <c r="E9" i="31"/>
  <c r="C9" i="31"/>
  <c r="B9" i="31"/>
  <c r="J16" i="30"/>
  <c r="I16" i="30"/>
  <c r="H16" i="30"/>
  <c r="G16" i="30"/>
  <c r="F16" i="30"/>
  <c r="E16" i="30"/>
  <c r="C16" i="30"/>
  <c r="B16" i="30"/>
  <c r="J9" i="30"/>
  <c r="I9" i="30"/>
  <c r="H9" i="30"/>
  <c r="G9" i="30"/>
  <c r="F9" i="30"/>
  <c r="E9" i="30"/>
  <c r="C9" i="30"/>
  <c r="B9" i="30"/>
  <c r="J16" i="29"/>
  <c r="I16" i="29"/>
  <c r="H16" i="29"/>
  <c r="G16" i="29"/>
  <c r="F16" i="29"/>
  <c r="E16" i="29"/>
  <c r="C16" i="29"/>
  <c r="B16" i="29"/>
  <c r="J9" i="29"/>
  <c r="I9" i="29"/>
  <c r="H9" i="29"/>
  <c r="G9" i="29"/>
  <c r="E9" i="29"/>
  <c r="C9" i="29"/>
  <c r="D9" i="29" s="1"/>
  <c r="B9" i="29"/>
  <c r="J16" i="28"/>
  <c r="I16" i="28"/>
  <c r="H16" i="28"/>
  <c r="G16" i="28"/>
  <c r="F16" i="28"/>
  <c r="E16" i="28"/>
  <c r="C16" i="28"/>
  <c r="B16" i="28"/>
  <c r="J9" i="28"/>
  <c r="I9" i="28"/>
  <c r="H9" i="28"/>
  <c r="G9" i="28"/>
  <c r="F9" i="28"/>
  <c r="E9" i="28"/>
  <c r="C9" i="28"/>
  <c r="B9" i="28"/>
  <c r="J16" i="27"/>
  <c r="I16" i="27"/>
  <c r="H16" i="27"/>
  <c r="G16" i="27"/>
  <c r="F16" i="27"/>
  <c r="E16" i="27"/>
  <c r="C16" i="27"/>
  <c r="B16" i="27"/>
  <c r="J9" i="27"/>
  <c r="K9" i="27" s="1"/>
  <c r="I9" i="27"/>
  <c r="H9" i="27"/>
  <c r="G9" i="27"/>
  <c r="F9" i="27"/>
  <c r="E9" i="27"/>
  <c r="C9" i="27"/>
  <c r="B9" i="27"/>
  <c r="J16" i="26"/>
  <c r="I16" i="26"/>
  <c r="H16" i="26"/>
  <c r="G16" i="26"/>
  <c r="F16" i="26"/>
  <c r="E16" i="26"/>
  <c r="C16" i="26"/>
  <c r="B16" i="26"/>
  <c r="J9" i="26"/>
  <c r="I9" i="26"/>
  <c r="H9" i="26"/>
  <c r="G9" i="26"/>
  <c r="F9" i="26"/>
  <c r="E9" i="26"/>
  <c r="C9" i="26"/>
  <c r="B9" i="26"/>
  <c r="J16" i="25"/>
  <c r="I16" i="25"/>
  <c r="H16" i="25"/>
  <c r="G16" i="25"/>
  <c r="F16" i="25"/>
  <c r="E16" i="25"/>
  <c r="C16" i="25"/>
  <c r="B16" i="25"/>
  <c r="J9" i="25"/>
  <c r="I9" i="25"/>
  <c r="H9" i="25"/>
  <c r="G9" i="25"/>
  <c r="F9" i="25"/>
  <c r="E9" i="25"/>
  <c r="C9" i="25"/>
  <c r="B9" i="25"/>
  <c r="J16" i="24"/>
  <c r="K16" i="24" s="1"/>
  <c r="I16" i="24"/>
  <c r="H16" i="24"/>
  <c r="G16" i="24"/>
  <c r="F16" i="24"/>
  <c r="E16" i="24"/>
  <c r="C16" i="24"/>
  <c r="D16" i="24" s="1"/>
  <c r="B16" i="24"/>
  <c r="J9" i="24"/>
  <c r="K9" i="24" s="1"/>
  <c r="I9" i="24"/>
  <c r="H9" i="24"/>
  <c r="G9" i="24"/>
  <c r="F9" i="24"/>
  <c r="E9" i="24"/>
  <c r="C9" i="24"/>
  <c r="B9" i="24"/>
  <c r="J16" i="23"/>
  <c r="I16" i="23"/>
  <c r="H16" i="23"/>
  <c r="G16" i="23"/>
  <c r="F16" i="23"/>
  <c r="E16" i="23"/>
  <c r="C16" i="23"/>
  <c r="B16" i="23"/>
  <c r="K15" i="23"/>
  <c r="D15" i="23"/>
  <c r="K14" i="23"/>
  <c r="D14" i="23"/>
  <c r="K13" i="23"/>
  <c r="D13" i="23"/>
  <c r="J9" i="23"/>
  <c r="I9" i="23"/>
  <c r="H9" i="23"/>
  <c r="G9" i="23"/>
  <c r="F9" i="23"/>
  <c r="E9" i="23"/>
  <c r="C9" i="23"/>
  <c r="B9" i="23"/>
  <c r="K8" i="23"/>
  <c r="D8" i="23"/>
  <c r="K7" i="23"/>
  <c r="D7" i="23"/>
  <c r="K6" i="23"/>
  <c r="D6" i="23"/>
  <c r="J16" i="22"/>
  <c r="I16" i="22"/>
  <c r="H16" i="22"/>
  <c r="G16" i="22"/>
  <c r="F16" i="22"/>
  <c r="E16" i="22"/>
  <c r="C16" i="22"/>
  <c r="B16" i="22"/>
  <c r="J9" i="22"/>
  <c r="I9" i="22"/>
  <c r="H9" i="22"/>
  <c r="G9" i="22"/>
  <c r="F9" i="22"/>
  <c r="E9" i="22"/>
  <c r="C9" i="22"/>
  <c r="B9" i="22"/>
  <c r="J16" i="21"/>
  <c r="I16" i="21"/>
  <c r="H16" i="21"/>
  <c r="G16" i="21"/>
  <c r="F16" i="21"/>
  <c r="E16" i="21"/>
  <c r="C16" i="21"/>
  <c r="B16" i="21"/>
  <c r="J9" i="21"/>
  <c r="I9" i="21"/>
  <c r="H9" i="21"/>
  <c r="G9" i="21"/>
  <c r="F9" i="21"/>
  <c r="E9" i="21"/>
  <c r="C9" i="21"/>
  <c r="B9" i="21"/>
  <c r="J16" i="20"/>
  <c r="I16" i="20"/>
  <c r="H16" i="20"/>
  <c r="G16" i="20"/>
  <c r="F16" i="20"/>
  <c r="E16" i="20"/>
  <c r="C16" i="20"/>
  <c r="B16" i="20"/>
  <c r="J9" i="20"/>
  <c r="I9" i="20"/>
  <c r="H9" i="20"/>
  <c r="G9" i="20"/>
  <c r="F9" i="20"/>
  <c r="E9" i="20"/>
  <c r="C9" i="20"/>
  <c r="B9" i="20"/>
  <c r="J16" i="19"/>
  <c r="I16" i="19"/>
  <c r="H16" i="19"/>
  <c r="G16" i="19"/>
  <c r="F16" i="19"/>
  <c r="E16" i="19"/>
  <c r="C16" i="19"/>
  <c r="B16" i="19"/>
  <c r="J9" i="19"/>
  <c r="I9" i="19"/>
  <c r="H9" i="19"/>
  <c r="G9" i="19"/>
  <c r="F9" i="19"/>
  <c r="E9" i="19"/>
  <c r="C9" i="19"/>
  <c r="B9" i="19"/>
  <c r="J16" i="18"/>
  <c r="I16" i="18"/>
  <c r="H16" i="18"/>
  <c r="G16" i="18"/>
  <c r="F16" i="18"/>
  <c r="E16" i="18"/>
  <c r="C16" i="18"/>
  <c r="B16" i="18"/>
  <c r="J9" i="18"/>
  <c r="I9" i="18"/>
  <c r="H9" i="18"/>
  <c r="G9" i="18"/>
  <c r="K9" i="18" s="1"/>
  <c r="F9" i="18"/>
  <c r="E9" i="18"/>
  <c r="C9" i="18"/>
  <c r="B9" i="18"/>
  <c r="J16" i="17"/>
  <c r="I16" i="17"/>
  <c r="H16" i="17"/>
  <c r="G16" i="17"/>
  <c r="F16" i="17"/>
  <c r="E16" i="17"/>
  <c r="C16" i="17"/>
  <c r="B16" i="17"/>
  <c r="J9" i="17"/>
  <c r="I9" i="17"/>
  <c r="H9" i="17"/>
  <c r="G9" i="17"/>
  <c r="F9" i="17"/>
  <c r="E9" i="17"/>
  <c r="C9" i="17"/>
  <c r="B9" i="17"/>
  <c r="J16" i="16"/>
  <c r="I16" i="16"/>
  <c r="H16" i="16"/>
  <c r="G16" i="16"/>
  <c r="F16" i="16"/>
  <c r="E16" i="16"/>
  <c r="B16" i="16"/>
  <c r="D16" i="16" s="1"/>
  <c r="J9" i="16"/>
  <c r="I9" i="16"/>
  <c r="H9" i="16"/>
  <c r="G9" i="16"/>
  <c r="F9" i="16"/>
  <c r="E9" i="16"/>
  <c r="C9" i="16"/>
  <c r="B9" i="16"/>
  <c r="J16" i="15"/>
  <c r="I16" i="15"/>
  <c r="H16" i="15"/>
  <c r="G16" i="15"/>
  <c r="F16" i="15"/>
  <c r="E16" i="15"/>
  <c r="C16" i="15"/>
  <c r="B16" i="15"/>
  <c r="J9" i="15"/>
  <c r="I9" i="15"/>
  <c r="H9" i="15"/>
  <c r="G9" i="15"/>
  <c r="F9" i="15"/>
  <c r="E9" i="15"/>
  <c r="C9" i="15"/>
  <c r="B9" i="15"/>
  <c r="J16" i="14"/>
  <c r="I16" i="14"/>
  <c r="H16" i="14"/>
  <c r="G16" i="14"/>
  <c r="F16" i="14"/>
  <c r="E16" i="14"/>
  <c r="C16" i="14"/>
  <c r="B16" i="14"/>
  <c r="J9" i="14"/>
  <c r="I9" i="14"/>
  <c r="H9" i="14"/>
  <c r="G9" i="14"/>
  <c r="F9" i="14"/>
  <c r="E9" i="14"/>
  <c r="C9" i="14"/>
  <c r="B9" i="14"/>
  <c r="J16" i="13"/>
  <c r="I16" i="13"/>
  <c r="H16" i="13"/>
  <c r="G16" i="13"/>
  <c r="F16" i="13"/>
  <c r="E16" i="13"/>
  <c r="C16" i="13"/>
  <c r="D16" i="13" s="1"/>
  <c r="B16" i="13"/>
  <c r="J9" i="13"/>
  <c r="I9" i="13"/>
  <c r="H9" i="13"/>
  <c r="G9" i="13"/>
  <c r="F9" i="13"/>
  <c r="E9" i="13"/>
  <c r="C9" i="13"/>
  <c r="B9" i="13"/>
  <c r="J16" i="12"/>
  <c r="I16" i="12"/>
  <c r="H16" i="12"/>
  <c r="G16" i="12"/>
  <c r="F16" i="12"/>
  <c r="E16" i="12"/>
  <c r="C16" i="12"/>
  <c r="B16" i="12"/>
  <c r="J9" i="12"/>
  <c r="I9" i="12"/>
  <c r="H9" i="12"/>
  <c r="G9" i="12"/>
  <c r="F9" i="12"/>
  <c r="E9" i="12"/>
  <c r="C9" i="12"/>
  <c r="D9" i="12" s="1"/>
  <c r="B9" i="12"/>
  <c r="J22" i="2"/>
  <c r="G22" i="2"/>
  <c r="K22" i="2" s="1"/>
  <c r="J29" i="2"/>
  <c r="I29" i="2"/>
  <c r="H29" i="2"/>
  <c r="G29" i="2"/>
  <c r="K29" i="2" s="1"/>
  <c r="F29" i="2"/>
  <c r="E29" i="2"/>
  <c r="C29" i="2"/>
  <c r="B29" i="2"/>
  <c r="D29" i="2" s="1"/>
  <c r="I22" i="2"/>
  <c r="H22" i="2"/>
  <c r="F22" i="2"/>
  <c r="E22" i="2"/>
  <c r="C22" i="2"/>
  <c r="D22" i="2" s="1"/>
  <c r="B22" i="2"/>
  <c r="K9" i="22"/>
  <c r="H15" i="3" l="1"/>
  <c r="H15" i="10" s="1"/>
  <c r="K16" i="19"/>
  <c r="D9" i="24"/>
  <c r="C19" i="3"/>
  <c r="C19" i="10" s="1"/>
  <c r="C4" i="10"/>
  <c r="B4" i="10"/>
  <c r="B4" i="6"/>
  <c r="B5" i="6" s="1"/>
  <c r="K12" i="8"/>
  <c r="H11" i="3"/>
  <c r="H11" i="10" s="1"/>
  <c r="B31" i="3"/>
  <c r="B14" i="3"/>
  <c r="C21" i="3"/>
  <c r="C21" i="10" s="1"/>
  <c r="D9" i="11"/>
  <c r="K16" i="27"/>
  <c r="K16" i="28"/>
  <c r="H4" i="3"/>
  <c r="K20" i="11"/>
  <c r="I4" i="10"/>
  <c r="I4" i="6"/>
  <c r="I5" i="6" s="1"/>
  <c r="B30" i="3"/>
  <c r="K16" i="22"/>
  <c r="D21" i="8"/>
  <c r="B22" i="8"/>
  <c r="K24" i="11"/>
  <c r="D24" i="11"/>
  <c r="D16" i="22"/>
  <c r="K16" i="11"/>
  <c r="D15" i="11"/>
  <c r="D9" i="22"/>
  <c r="K14" i="11"/>
  <c r="D14" i="11"/>
  <c r="K16" i="21"/>
  <c r="D12" i="8"/>
  <c r="K15" i="11"/>
  <c r="K13" i="8"/>
  <c r="D16" i="21"/>
  <c r="K5" i="11"/>
  <c r="K9" i="21"/>
  <c r="D9" i="21"/>
  <c r="D6" i="4"/>
  <c r="K6" i="11"/>
  <c r="K5" i="8"/>
  <c r="K4" i="8"/>
  <c r="D4" i="8"/>
  <c r="D16" i="19"/>
  <c r="D5" i="8"/>
  <c r="K8" i="8"/>
  <c r="D9" i="8"/>
  <c r="D11" i="11"/>
  <c r="G9" i="8"/>
  <c r="K9" i="8" s="1"/>
  <c r="D9" i="19"/>
  <c r="K9" i="19"/>
  <c r="K26" i="11"/>
  <c r="K22" i="8"/>
  <c r="K16" i="20"/>
  <c r="D16" i="20"/>
  <c r="K21" i="11"/>
  <c r="K9" i="20"/>
  <c r="D20" i="11"/>
  <c r="D17" i="8"/>
  <c r="D9" i="20"/>
  <c r="D21" i="11"/>
  <c r="K17" i="8"/>
  <c r="D16" i="18"/>
  <c r="K16" i="18"/>
  <c r="K18" i="8"/>
  <c r="K19" i="11"/>
  <c r="D18" i="8"/>
  <c r="K31" i="11"/>
  <c r="K25" i="8"/>
  <c r="D31" i="11"/>
  <c r="G26" i="8"/>
  <c r="D30" i="11"/>
  <c r="K26" i="8"/>
  <c r="K29" i="11"/>
  <c r="D9" i="18"/>
  <c r="C9" i="3"/>
  <c r="C9" i="10" s="1"/>
  <c r="D16" i="17"/>
  <c r="K16" i="17"/>
  <c r="K9" i="17"/>
  <c r="D9" i="17"/>
  <c r="J10" i="3"/>
  <c r="J10" i="10" s="1"/>
  <c r="K16" i="23"/>
  <c r="D16" i="23"/>
  <c r="G9" i="9"/>
  <c r="D9" i="23"/>
  <c r="K9" i="23"/>
  <c r="I6" i="3"/>
  <c r="I6" i="10" s="1"/>
  <c r="H6" i="3"/>
  <c r="H6" i="10" s="1"/>
  <c r="K16" i="13"/>
  <c r="J4" i="3"/>
  <c r="J26" i="3"/>
  <c r="J26" i="10" s="1"/>
  <c r="K9" i="13"/>
  <c r="D9" i="13"/>
  <c r="E31" i="3"/>
  <c r="E31" i="10" s="1"/>
  <c r="J30" i="3"/>
  <c r="J30" i="10" s="1"/>
  <c r="K16" i="16"/>
  <c r="I29" i="3"/>
  <c r="I29" i="10" s="1"/>
  <c r="E29" i="3"/>
  <c r="E29" i="10" s="1"/>
  <c r="K9" i="16"/>
  <c r="D9" i="16"/>
  <c r="E15" i="3"/>
  <c r="E15" i="10" s="1"/>
  <c r="D16" i="28"/>
  <c r="E14" i="3"/>
  <c r="E14" i="10" s="1"/>
  <c r="J20" i="7"/>
  <c r="J21" i="7" s="1"/>
  <c r="D25" i="4"/>
  <c r="K9" i="28"/>
  <c r="D9" i="28"/>
  <c r="G6" i="3"/>
  <c r="G6" i="10" s="1"/>
  <c r="D16" i="27"/>
  <c r="G11" i="3"/>
  <c r="G11" i="10" s="1"/>
  <c r="K11" i="10" s="1"/>
  <c r="C11" i="3"/>
  <c r="C11" i="10" s="1"/>
  <c r="D11" i="10" s="1"/>
  <c r="D9" i="27"/>
  <c r="B11" i="9"/>
  <c r="D11" i="9" s="1"/>
  <c r="K10" i="4"/>
  <c r="G21" i="3"/>
  <c r="G21" i="10" s="1"/>
  <c r="D16" i="12"/>
  <c r="D20" i="4"/>
  <c r="B20" i="3"/>
  <c r="B20" i="10" s="1"/>
  <c r="K16" i="12"/>
  <c r="G19" i="3"/>
  <c r="K9" i="12"/>
  <c r="I26" i="3"/>
  <c r="I26" i="10" s="1"/>
  <c r="G26" i="3"/>
  <c r="G26" i="10" s="1"/>
  <c r="K26" i="10" s="1"/>
  <c r="K16" i="15"/>
  <c r="D16" i="15"/>
  <c r="H20" i="7"/>
  <c r="H21" i="7" s="1"/>
  <c r="K9" i="15"/>
  <c r="D30" i="9"/>
  <c r="D9" i="15"/>
  <c r="H21" i="3"/>
  <c r="H21" i="10" s="1"/>
  <c r="G16" i="7"/>
  <c r="G17" i="7" s="1"/>
  <c r="J20" i="3"/>
  <c r="J20" i="10" s="1"/>
  <c r="K20" i="4"/>
  <c r="H20" i="3"/>
  <c r="K16" i="30"/>
  <c r="D16" i="30"/>
  <c r="C20" i="3"/>
  <c r="C20" i="10" s="1"/>
  <c r="F19" i="3"/>
  <c r="F19" i="10" s="1"/>
  <c r="F6" i="3"/>
  <c r="F6" i="10" s="1"/>
  <c r="D9" i="30"/>
  <c r="I5" i="3"/>
  <c r="I5" i="10" s="1"/>
  <c r="D5" i="9"/>
  <c r="K9" i="30"/>
  <c r="G4" i="3"/>
  <c r="D4" i="4"/>
  <c r="D16" i="31"/>
  <c r="J25" i="9"/>
  <c r="K25" i="9" s="1"/>
  <c r="K16" i="31"/>
  <c r="J24" i="9"/>
  <c r="G24" i="3"/>
  <c r="G24" i="10" s="1"/>
  <c r="G20" i="7"/>
  <c r="G21" i="7" s="1"/>
  <c r="J11" i="9"/>
  <c r="I11" i="3"/>
  <c r="I11" i="10" s="1"/>
  <c r="K11" i="4"/>
  <c r="I10" i="3"/>
  <c r="I10" i="10" s="1"/>
  <c r="I8" i="7"/>
  <c r="I9" i="7" s="1"/>
  <c r="H10" i="9"/>
  <c r="E10" i="3"/>
  <c r="D9" i="31"/>
  <c r="K9" i="31"/>
  <c r="K9" i="4"/>
  <c r="E9" i="3"/>
  <c r="E9" i="10" s="1"/>
  <c r="J16" i="3"/>
  <c r="J16" i="10" s="1"/>
  <c r="F15" i="3"/>
  <c r="F15" i="10" s="1"/>
  <c r="K16" i="14"/>
  <c r="K14" i="3"/>
  <c r="K14" i="4"/>
  <c r="I14" i="3"/>
  <c r="I14" i="10" s="1"/>
  <c r="C14" i="3"/>
  <c r="C14" i="10" s="1"/>
  <c r="D16" i="14"/>
  <c r="J6" i="3"/>
  <c r="J6" i="10" s="1"/>
  <c r="K6" i="4"/>
  <c r="K6" i="9"/>
  <c r="I4" i="7"/>
  <c r="I5" i="7" s="1"/>
  <c r="E6" i="3"/>
  <c r="E6" i="10" s="1"/>
  <c r="C6" i="3"/>
  <c r="C6" i="10" s="1"/>
  <c r="B6" i="3"/>
  <c r="B6" i="10" s="1"/>
  <c r="J4" i="7"/>
  <c r="J5" i="7" s="1"/>
  <c r="J5" i="3"/>
  <c r="J5" i="10" s="1"/>
  <c r="K5" i="4"/>
  <c r="H5" i="9"/>
  <c r="C5" i="3"/>
  <c r="C5" i="10" s="1"/>
  <c r="D9" i="14"/>
  <c r="D5" i="4"/>
  <c r="B5" i="3"/>
  <c r="B5" i="10" s="1"/>
  <c r="K9" i="14"/>
  <c r="K4" i="9"/>
  <c r="H4" i="7"/>
  <c r="H5" i="7" s="1"/>
  <c r="K4" i="4"/>
  <c r="F4" i="10"/>
  <c r="F11" i="3"/>
  <c r="F11" i="10" s="1"/>
  <c r="E11" i="3"/>
  <c r="E11" i="10" s="1"/>
  <c r="E8" i="7"/>
  <c r="E9" i="7" s="1"/>
  <c r="D11" i="4"/>
  <c r="J8" i="7"/>
  <c r="J9" i="7" s="1"/>
  <c r="H8" i="7"/>
  <c r="H9" i="7" s="1"/>
  <c r="G10" i="3"/>
  <c r="G10" i="10" s="1"/>
  <c r="G8" i="7"/>
  <c r="G10" i="9"/>
  <c r="K10" i="9" s="1"/>
  <c r="F10" i="3"/>
  <c r="F10" i="10" s="1"/>
  <c r="B10" i="9"/>
  <c r="D10" i="9" s="1"/>
  <c r="H9" i="3"/>
  <c r="H9" i="10" s="1"/>
  <c r="G9" i="10"/>
  <c r="K9" i="3"/>
  <c r="K9" i="9"/>
  <c r="K16" i="29"/>
  <c r="D16" i="29"/>
  <c r="G31" i="3"/>
  <c r="G31" i="10" s="1"/>
  <c r="E24" i="7"/>
  <c r="E25" i="7" s="1"/>
  <c r="C31" i="3"/>
  <c r="C31" i="10" s="1"/>
  <c r="D31" i="4"/>
  <c r="D31" i="9"/>
  <c r="I30" i="9"/>
  <c r="I24" i="7"/>
  <c r="I25" i="7" s="1"/>
  <c r="K9" i="29"/>
  <c r="F30" i="3"/>
  <c r="F30" i="10" s="1"/>
  <c r="G24" i="7"/>
  <c r="G29" i="3"/>
  <c r="G29" i="10" s="1"/>
  <c r="C29" i="3"/>
  <c r="C29" i="10" s="1"/>
  <c r="C24" i="7"/>
  <c r="C25" i="7" s="1"/>
  <c r="K26" i="9"/>
  <c r="K26" i="4"/>
  <c r="B26" i="3"/>
  <c r="B26" i="10" s="1"/>
  <c r="K25" i="10"/>
  <c r="K16" i="26"/>
  <c r="I20" i="7"/>
  <c r="I21" i="7" s="1"/>
  <c r="I25" i="3"/>
  <c r="I25" i="10" s="1"/>
  <c r="K25" i="4"/>
  <c r="D16" i="26"/>
  <c r="J24" i="10"/>
  <c r="K24" i="4"/>
  <c r="H24" i="3"/>
  <c r="K21" i="4"/>
  <c r="J21" i="3"/>
  <c r="D21" i="4"/>
  <c r="K9" i="26"/>
  <c r="I20" i="9"/>
  <c r="G20" i="9"/>
  <c r="K20" i="9" s="1"/>
  <c r="J19" i="10"/>
  <c r="K19" i="4"/>
  <c r="J19" i="9"/>
  <c r="K19" i="9" s="1"/>
  <c r="J16" i="7"/>
  <c r="J17" i="7" s="1"/>
  <c r="K17" i="7" s="1"/>
  <c r="I19" i="3"/>
  <c r="I16" i="7"/>
  <c r="I17" i="7" s="1"/>
  <c r="E19" i="3"/>
  <c r="E19" i="10" s="1"/>
  <c r="D19" i="4"/>
  <c r="D9" i="26"/>
  <c r="B19" i="3"/>
  <c r="B19" i="10" s="1"/>
  <c r="B19" i="9"/>
  <c r="D19" i="9" s="1"/>
  <c r="K31" i="4"/>
  <c r="J31" i="3"/>
  <c r="J31" i="10" s="1"/>
  <c r="B24" i="7"/>
  <c r="B25" i="7" s="1"/>
  <c r="K30" i="3"/>
  <c r="K30" i="4"/>
  <c r="D30" i="3"/>
  <c r="D30" i="4"/>
  <c r="J29" i="3"/>
  <c r="J24" i="7"/>
  <c r="J25" i="7" s="1"/>
  <c r="K29" i="4"/>
  <c r="K16" i="25"/>
  <c r="F24" i="7"/>
  <c r="F25" i="7" s="1"/>
  <c r="B29" i="3"/>
  <c r="B29" i="10" s="1"/>
  <c r="D16" i="25"/>
  <c r="K16" i="9"/>
  <c r="J12" i="7"/>
  <c r="J13" i="7" s="1"/>
  <c r="H16" i="3"/>
  <c r="H16" i="10" s="1"/>
  <c r="K16" i="4"/>
  <c r="G16" i="3"/>
  <c r="G16" i="10" s="1"/>
  <c r="G12" i="7"/>
  <c r="G13" i="7" s="1"/>
  <c r="F16" i="3"/>
  <c r="F16" i="10" s="1"/>
  <c r="E16" i="3"/>
  <c r="E16" i="10" s="1"/>
  <c r="E12" i="7"/>
  <c r="E13" i="7" s="1"/>
  <c r="D16" i="9"/>
  <c r="C16" i="3"/>
  <c r="C16" i="10" s="1"/>
  <c r="B16" i="3"/>
  <c r="B16" i="10" s="1"/>
  <c r="D16" i="4"/>
  <c r="J15" i="9"/>
  <c r="K9" i="25"/>
  <c r="J15" i="3"/>
  <c r="J15" i="10" s="1"/>
  <c r="K15" i="10" s="1"/>
  <c r="I12" i="7"/>
  <c r="I13" i="7" s="1"/>
  <c r="I15" i="3"/>
  <c r="I15" i="10" s="1"/>
  <c r="C15" i="10"/>
  <c r="D15" i="10" s="1"/>
  <c r="D15" i="4"/>
  <c r="C12" i="7"/>
  <c r="C13" i="7" s="1"/>
  <c r="C15" i="9"/>
  <c r="D15" i="9" s="1"/>
  <c r="H12" i="7"/>
  <c r="H13" i="7" s="1"/>
  <c r="H14" i="3"/>
  <c r="G14" i="9"/>
  <c r="K14" i="9" s="1"/>
  <c r="G14" i="10"/>
  <c r="K14" i="10" s="1"/>
  <c r="F14" i="3"/>
  <c r="F12" i="7"/>
  <c r="F13" i="7" s="1"/>
  <c r="D14" i="9"/>
  <c r="D9" i="25"/>
  <c r="D26" i="8"/>
  <c r="D22" i="8"/>
  <c r="D13" i="8"/>
  <c r="B31" i="10"/>
  <c r="G30" i="10"/>
  <c r="K30" i="10" s="1"/>
  <c r="B30" i="10"/>
  <c r="D30" i="10" s="1"/>
  <c r="D29" i="11"/>
  <c r="B21" i="10"/>
  <c r="D21" i="10" s="1"/>
  <c r="G20" i="10"/>
  <c r="K19" i="3"/>
  <c r="G19" i="10"/>
  <c r="D19" i="11"/>
  <c r="D16" i="11"/>
  <c r="B14" i="10"/>
  <c r="D11" i="3"/>
  <c r="J8" i="6"/>
  <c r="J9" i="6" s="1"/>
  <c r="K11" i="11"/>
  <c r="D10" i="11"/>
  <c r="K10" i="11"/>
  <c r="K9" i="10"/>
  <c r="D6" i="11"/>
  <c r="K4" i="11"/>
  <c r="E4" i="10"/>
  <c r="D15" i="3"/>
  <c r="D19" i="10"/>
  <c r="H29" i="10"/>
  <c r="H24" i="6"/>
  <c r="H25" i="6" s="1"/>
  <c r="K25" i="3"/>
  <c r="F9" i="10"/>
  <c r="D4" i="10"/>
  <c r="D4" i="3"/>
  <c r="E10" i="10"/>
  <c r="C8" i="7"/>
  <c r="C9" i="7" s="1"/>
  <c r="E4" i="7"/>
  <c r="E5" i="7" s="1"/>
  <c r="E4" i="9"/>
  <c r="E20" i="9"/>
  <c r="E16" i="7"/>
  <c r="E17" i="7" s="1"/>
  <c r="E21" i="9"/>
  <c r="E21" i="3"/>
  <c r="E21" i="10" s="1"/>
  <c r="C24" i="9"/>
  <c r="C20" i="7"/>
  <c r="C21" i="7" s="1"/>
  <c r="D26" i="9"/>
  <c r="F26" i="9"/>
  <c r="F26" i="3"/>
  <c r="F26" i="10" s="1"/>
  <c r="C4" i="9"/>
  <c r="C4" i="7"/>
  <c r="C5" i="7" s="1"/>
  <c r="G4" i="7"/>
  <c r="G5" i="9"/>
  <c r="K5" i="9" s="1"/>
  <c r="B8" i="7"/>
  <c r="D9" i="4"/>
  <c r="F16" i="7"/>
  <c r="F17" i="7" s="1"/>
  <c r="F20" i="9"/>
  <c r="E24" i="9"/>
  <c r="E20" i="7"/>
  <c r="E21" i="7" s="1"/>
  <c r="E24" i="3"/>
  <c r="E24" i="10" s="1"/>
  <c r="C25" i="9"/>
  <c r="D25" i="9" s="1"/>
  <c r="C25" i="3"/>
  <c r="C25" i="10" s="1"/>
  <c r="D25" i="10" s="1"/>
  <c r="E5" i="3"/>
  <c r="E5" i="10" s="1"/>
  <c r="G5" i="3"/>
  <c r="G5" i="10" s="1"/>
  <c r="B9" i="3"/>
  <c r="F21" i="3"/>
  <c r="F21" i="10" s="1"/>
  <c r="F8" i="7"/>
  <c r="F9" i="7" s="1"/>
  <c r="G25" i="7"/>
  <c r="D10" i="4"/>
  <c r="B9" i="9"/>
  <c r="D9" i="9" s="1"/>
  <c r="B6" i="9"/>
  <c r="D6" i="9" s="1"/>
  <c r="B4" i="9"/>
  <c r="B4" i="7"/>
  <c r="B21" i="9"/>
  <c r="D21" i="9" s="1"/>
  <c r="B16" i="7"/>
  <c r="K21" i="9"/>
  <c r="F24" i="9"/>
  <c r="F20" i="7"/>
  <c r="F21" i="7" s="1"/>
  <c r="D26" i="4"/>
  <c r="C26" i="3"/>
  <c r="C26" i="10" s="1"/>
  <c r="B29" i="9"/>
  <c r="D29" i="9" s="1"/>
  <c r="D29" i="4"/>
  <c r="K29" i="9"/>
  <c r="K30" i="9"/>
  <c r="K31" i="9"/>
  <c r="C10" i="3"/>
  <c r="F20" i="3"/>
  <c r="F20" i="10" s="1"/>
  <c r="F29" i="3"/>
  <c r="F31" i="3"/>
  <c r="F31" i="10" s="1"/>
  <c r="B12" i="7"/>
  <c r="D14" i="4"/>
  <c r="F4" i="9"/>
  <c r="F4" i="7"/>
  <c r="F5" i="7" s="1"/>
  <c r="K11" i="9"/>
  <c r="D24" i="4"/>
  <c r="G15" i="9"/>
  <c r="K15" i="4"/>
  <c r="C20" i="9"/>
  <c r="D20" i="9" s="1"/>
  <c r="C16" i="7"/>
  <c r="C17" i="7" s="1"/>
  <c r="B24" i="9"/>
  <c r="B20" i="7"/>
  <c r="B24" i="3"/>
  <c r="B24" i="10" s="1"/>
  <c r="K24" i="9"/>
  <c r="F25" i="9"/>
  <c r="F25" i="3"/>
  <c r="F25" i="10" s="1"/>
  <c r="G4" i="6" l="1"/>
  <c r="C4" i="6"/>
  <c r="C5" i="6" s="1"/>
  <c r="K10" i="10"/>
  <c r="H4" i="10"/>
  <c r="H4" i="6"/>
  <c r="H5" i="6" s="1"/>
  <c r="E4" i="6"/>
  <c r="E5" i="6" s="1"/>
  <c r="D21" i="3"/>
  <c r="J4" i="10"/>
  <c r="J4" i="6"/>
  <c r="E24" i="6"/>
  <c r="E25" i="6" s="1"/>
  <c r="F4" i="6"/>
  <c r="F5" i="6" s="1"/>
  <c r="D14" i="3"/>
  <c r="D14" i="10"/>
  <c r="J5" i="6"/>
  <c r="K4" i="3"/>
  <c r="K6" i="10"/>
  <c r="K11" i="3"/>
  <c r="J20" i="6"/>
  <c r="J21" i="6" s="1"/>
  <c r="K26" i="3"/>
  <c r="K20" i="10"/>
  <c r="K20" i="3"/>
  <c r="J16" i="6"/>
  <c r="J17" i="6" s="1"/>
  <c r="D19" i="3"/>
  <c r="I24" i="6"/>
  <c r="I25" i="6" s="1"/>
  <c r="B16" i="6"/>
  <c r="B17" i="6" s="1"/>
  <c r="G4" i="10"/>
  <c r="K31" i="3"/>
  <c r="K6" i="3"/>
  <c r="D6" i="3"/>
  <c r="K21" i="7"/>
  <c r="K31" i="10"/>
  <c r="D20" i="10"/>
  <c r="K20" i="7"/>
  <c r="D26" i="10"/>
  <c r="K24" i="10"/>
  <c r="K24" i="3"/>
  <c r="G20" i="6"/>
  <c r="G21" i="6" s="1"/>
  <c r="K5" i="10"/>
  <c r="I8" i="6"/>
  <c r="I9" i="6" s="1"/>
  <c r="G16" i="6"/>
  <c r="G17" i="6" s="1"/>
  <c r="C16" i="6"/>
  <c r="C17" i="6" s="1"/>
  <c r="D20" i="3"/>
  <c r="K16" i="10"/>
  <c r="K16" i="3"/>
  <c r="G12" i="6"/>
  <c r="G13" i="6" s="1"/>
  <c r="G24" i="6"/>
  <c r="G25" i="6" s="1"/>
  <c r="D31" i="3"/>
  <c r="D31" i="10"/>
  <c r="D29" i="10"/>
  <c r="C24" i="6"/>
  <c r="C25" i="6" s="1"/>
  <c r="H20" i="10"/>
  <c r="H16" i="6"/>
  <c r="H17" i="6" s="1"/>
  <c r="K19" i="10"/>
  <c r="K16" i="7"/>
  <c r="D5" i="3"/>
  <c r="I20" i="6"/>
  <c r="I21" i="6" s="1"/>
  <c r="F8" i="6"/>
  <c r="F9" i="6" s="1"/>
  <c r="E8" i="6"/>
  <c r="E9" i="6" s="1"/>
  <c r="G8" i="6"/>
  <c r="K8" i="6" s="1"/>
  <c r="K10" i="3"/>
  <c r="H8" i="6"/>
  <c r="H9" i="6" s="1"/>
  <c r="E12" i="6"/>
  <c r="E13" i="6" s="1"/>
  <c r="D16" i="10"/>
  <c r="C12" i="6"/>
  <c r="C13" i="6" s="1"/>
  <c r="D16" i="3"/>
  <c r="B12" i="6"/>
  <c r="B13" i="6" s="1"/>
  <c r="I12" i="6"/>
  <c r="I13" i="6" s="1"/>
  <c r="D6" i="10"/>
  <c r="D5" i="10"/>
  <c r="D4" i="9"/>
  <c r="G9" i="7"/>
  <c r="K9" i="7" s="1"/>
  <c r="K8" i="7"/>
  <c r="D25" i="7"/>
  <c r="D24" i="7"/>
  <c r="H20" i="6"/>
  <c r="H21" i="6" s="1"/>
  <c r="H24" i="10"/>
  <c r="J21" i="10"/>
  <c r="K21" i="10" s="1"/>
  <c r="K21" i="3"/>
  <c r="I19" i="10"/>
  <c r="I16" i="6"/>
  <c r="I17" i="6" s="1"/>
  <c r="K24" i="7"/>
  <c r="K25" i="7"/>
  <c r="J24" i="6"/>
  <c r="J29" i="10"/>
  <c r="K29" i="10" s="1"/>
  <c r="K29" i="3"/>
  <c r="B24" i="6"/>
  <c r="B25" i="6" s="1"/>
  <c r="D29" i="3"/>
  <c r="K12" i="7"/>
  <c r="K13" i="7"/>
  <c r="K15" i="9"/>
  <c r="J12" i="6"/>
  <c r="K15" i="3"/>
  <c r="H14" i="10"/>
  <c r="H12" i="6"/>
  <c r="H13" i="6" s="1"/>
  <c r="F14" i="10"/>
  <c r="F12" i="6"/>
  <c r="F13" i="6" s="1"/>
  <c r="B21" i="7"/>
  <c r="D21" i="7" s="1"/>
  <c r="D20" i="7"/>
  <c r="F16" i="6"/>
  <c r="F17" i="6" s="1"/>
  <c r="F20" i="6"/>
  <c r="F21" i="6" s="1"/>
  <c r="K5" i="3"/>
  <c r="D4" i="6"/>
  <c r="D5" i="6"/>
  <c r="D24" i="9"/>
  <c r="F24" i="6"/>
  <c r="F25" i="6" s="1"/>
  <c r="F29" i="10"/>
  <c r="D26" i="3"/>
  <c r="E20" i="6"/>
  <c r="E21" i="6" s="1"/>
  <c r="G5" i="7"/>
  <c r="K5" i="7" s="1"/>
  <c r="K4" i="7"/>
  <c r="B5" i="7"/>
  <c r="D5" i="7" s="1"/>
  <c r="D4" i="7"/>
  <c r="B17" i="7"/>
  <c r="D17" i="7" s="1"/>
  <c r="D16" i="7"/>
  <c r="D24" i="10"/>
  <c r="D24" i="3"/>
  <c r="B20" i="6"/>
  <c r="B21" i="6" s="1"/>
  <c r="B13" i="7"/>
  <c r="D13" i="7" s="1"/>
  <c r="D12" i="7"/>
  <c r="C10" i="10"/>
  <c r="D10" i="10" s="1"/>
  <c r="C8" i="6"/>
  <c r="C9" i="6" s="1"/>
  <c r="D10" i="3"/>
  <c r="B8" i="6"/>
  <c r="B9" i="10"/>
  <c r="D9" i="10" s="1"/>
  <c r="D9" i="3"/>
  <c r="D25" i="3"/>
  <c r="C20" i="6"/>
  <c r="C21" i="6" s="1"/>
  <c r="D8" i="7"/>
  <c r="B9" i="7"/>
  <c r="D9" i="7" s="1"/>
  <c r="E16" i="6"/>
  <c r="E17" i="6" s="1"/>
  <c r="K4" i="10" l="1"/>
  <c r="K4" i="6"/>
  <c r="G5" i="6"/>
  <c r="K5" i="6" s="1"/>
  <c r="K21" i="6"/>
  <c r="K17" i="6"/>
  <c r="D17" i="6"/>
  <c r="D16" i="6"/>
  <c r="K20" i="6"/>
  <c r="K16" i="6"/>
  <c r="D13" i="6"/>
  <c r="D25" i="6"/>
  <c r="G9" i="6"/>
  <c r="K9" i="6" s="1"/>
  <c r="D12" i="6"/>
  <c r="D24" i="6"/>
  <c r="J25" i="6"/>
  <c r="K25" i="6" s="1"/>
  <c r="K24" i="6"/>
  <c r="J13" i="6"/>
  <c r="K13" i="6" s="1"/>
  <c r="K12" i="6"/>
  <c r="D21" i="6"/>
  <c r="D20" i="6"/>
  <c r="B9" i="6"/>
  <c r="D9" i="6" s="1"/>
  <c r="D8" i="6"/>
</calcChain>
</file>

<file path=xl/sharedStrings.xml><?xml version="1.0" encoding="utf-8"?>
<sst xmlns="http://schemas.openxmlformats.org/spreadsheetml/2006/main" count="1738" uniqueCount="184">
  <si>
    <t>Time</t>
  </si>
  <si>
    <t>Away</t>
  </si>
  <si>
    <t>Home</t>
  </si>
  <si>
    <t>Points</t>
  </si>
  <si>
    <t>Boards</t>
  </si>
  <si>
    <t>Dimes</t>
  </si>
  <si>
    <t>Cookies</t>
  </si>
  <si>
    <t>Swats</t>
  </si>
  <si>
    <t>Turnovers</t>
  </si>
  <si>
    <t>FG%</t>
  </si>
  <si>
    <t>Dunks</t>
  </si>
  <si>
    <t>Shot Attempts</t>
  </si>
  <si>
    <t>TOTALS</t>
  </si>
  <si>
    <t>TALLY</t>
  </si>
  <si>
    <t>Game:</t>
  </si>
  <si>
    <t>Baller 1</t>
  </si>
  <si>
    <t>Baller 3</t>
  </si>
  <si>
    <t>Baller 2</t>
  </si>
  <si>
    <t>Away Team</t>
  </si>
  <si>
    <t>Home Team</t>
  </si>
  <si>
    <t>Team Totals</t>
  </si>
  <si>
    <t>Dimes:TO</t>
  </si>
  <si>
    <t>THE BEST</t>
  </si>
  <si>
    <t>PEARL WHITE</t>
  </si>
  <si>
    <t>AKA</t>
  </si>
  <si>
    <t>THE LITIGATOR</t>
  </si>
  <si>
    <t>ROSETTA STONE</t>
  </si>
  <si>
    <t>STARFOX</t>
  </si>
  <si>
    <t>THE MATHEMATICIAN</t>
  </si>
  <si>
    <t>UP &amp; COMING</t>
  </si>
  <si>
    <t>GOOD NEWS</t>
  </si>
  <si>
    <t>SOOOOO GOOD</t>
  </si>
  <si>
    <t>Overall Team Stats</t>
  </si>
  <si>
    <t>Round Robin Team Stats</t>
  </si>
  <si>
    <t>Playoff Team Stats</t>
  </si>
  <si>
    <t>Round Robin Individual Stats - TOTALS</t>
  </si>
  <si>
    <t>Round Robin Individual Stats - AVERAGES</t>
  </si>
  <si>
    <t>AVERAGE</t>
  </si>
  <si>
    <t>Playoff Individual Stats - AVERAGES</t>
  </si>
  <si>
    <t>Overall Individual Stats - AVERAGES</t>
  </si>
  <si>
    <t>Overall Individual Stats - TOTALS</t>
  </si>
  <si>
    <t>Playoff Individual Stats - TOTALS</t>
  </si>
  <si>
    <t>NIGHTCRAWLER</t>
  </si>
  <si>
    <t>PEARL WHITE AND THE HUNTSMEN</t>
  </si>
  <si>
    <t>WHERE'S FALCONI?</t>
  </si>
  <si>
    <t>THE THIEF</t>
  </si>
  <si>
    <t>FLYING DUTCHMAN</t>
  </si>
  <si>
    <t>TIGER SCHULMAN</t>
  </si>
  <si>
    <t>ZZ HAWK</t>
  </si>
  <si>
    <t>E-HAWKA</t>
  </si>
  <si>
    <t>THE HORROR</t>
  </si>
  <si>
    <t>CORNER BOYZ (H)</t>
  </si>
  <si>
    <t>WHERE'S FALCONI? (A)</t>
  </si>
  <si>
    <t>CORNER BOYZ (A)</t>
  </si>
  <si>
    <t>ZZ HAWK (H)</t>
  </si>
  <si>
    <t>Game: CORNER BOYZ VS ZZ HAWK</t>
  </si>
  <si>
    <t>WHERE'S FALCONI? (H)</t>
  </si>
  <si>
    <t>PEARL WHITE AND THE HUNTSMEN (A)</t>
  </si>
  <si>
    <t>Game: PEARL WHITE AND THE HUNTSMEN VS WHERE'S FALCONI?</t>
  </si>
  <si>
    <t>BLUE BALLERCUDAS</t>
  </si>
  <si>
    <t>BLUE BALLERCUDAS (A)</t>
  </si>
  <si>
    <t>BLUE BALLERCUDAS (H)</t>
  </si>
  <si>
    <t>Game: BLUE BALLERCUDAS VS CORNER BOYZ</t>
  </si>
  <si>
    <t>Game: ZZ HAWK VS PEARL WHITE AND THE HUNTSMEN</t>
  </si>
  <si>
    <t>PEARL WHITE AND THE HUNTSMEN (H)</t>
  </si>
  <si>
    <t>ZZ HAWK (A)</t>
  </si>
  <si>
    <t>Game: WHERE'S FALCONI? VS CORNER BOYZ</t>
  </si>
  <si>
    <t>Game: BLUE BALLERCUDAS VS ZZ HAWK</t>
  </si>
  <si>
    <t>Game: ZZ HAWK VS WHERE'S FALCONI?</t>
  </si>
  <si>
    <t>Game: PEARL WHITE AND THE HUNTSMEN VS BLUE BALLERCUDAS</t>
  </si>
  <si>
    <t>Game: WHERE'S FALCONI? VS BLUE BALLERCUDAS</t>
  </si>
  <si>
    <t>Game: CORNER BOYZ VS PEARL WHITE AND THE HUNTSMEN</t>
  </si>
  <si>
    <t>CORNER BOYZ</t>
  </si>
  <si>
    <t>Yes</t>
  </si>
  <si>
    <t>Tom Dioguardi</t>
  </si>
  <si>
    <t>Max Gersten</t>
  </si>
  <si>
    <t>Silas Richelson</t>
  </si>
  <si>
    <t>Jason Riemer</t>
  </si>
  <si>
    <t>Zach Cohen</t>
  </si>
  <si>
    <t>Chris Hoolan</t>
  </si>
  <si>
    <t>Todd Easton</t>
  </si>
  <si>
    <t>Ben Pasinkoff</t>
  </si>
  <si>
    <t>Tom Ahrens</t>
  </si>
  <si>
    <t>Ryan Burke</t>
  </si>
  <si>
    <t>Erik Wilhelmsson</t>
  </si>
  <si>
    <t>Alex Vincenzi</t>
  </si>
  <si>
    <t>Jon Zaretsky</t>
  </si>
  <si>
    <t>Justin Fox</t>
  </si>
  <si>
    <t>Steve Glauber</t>
  </si>
  <si>
    <t>Eric Schulman</t>
  </si>
  <si>
    <t>Matt Sgarlatta</t>
  </si>
  <si>
    <t>Ben Arfa</t>
  </si>
  <si>
    <t>THE CLASSIC 2012</t>
  </si>
  <si>
    <t>Bcudas</t>
  </si>
  <si>
    <t>Cboyz</t>
  </si>
  <si>
    <t>Falconi</t>
  </si>
  <si>
    <t>ZZ Hawk</t>
  </si>
  <si>
    <t>PWATH</t>
  </si>
  <si>
    <t>6th Seed</t>
  </si>
  <si>
    <t>5th Seed</t>
  </si>
  <si>
    <t>1st Seed</t>
  </si>
  <si>
    <t>5/6 Seed</t>
  </si>
  <si>
    <t>4th Seed</t>
  </si>
  <si>
    <t>3rd Seed</t>
  </si>
  <si>
    <t>3/4 Seed</t>
  </si>
  <si>
    <t>2nd Seed</t>
  </si>
  <si>
    <t>Higher Seed</t>
  </si>
  <si>
    <t>Lower Seed</t>
  </si>
  <si>
    <t>Winner</t>
  </si>
  <si>
    <t xml:space="preserve">Pearl White &amp; the </t>
  </si>
  <si>
    <t>Huntsmen</t>
  </si>
  <si>
    <t>Blue Ballercudas</t>
  </si>
  <si>
    <t>Corner Boyz</t>
  </si>
  <si>
    <t>Where's Falconi?</t>
  </si>
  <si>
    <t>Ballerinas</t>
  </si>
  <si>
    <t>BALLERINAS</t>
  </si>
  <si>
    <t>BALLERINAS (H)</t>
  </si>
  <si>
    <t>BALLERINAS (A)</t>
  </si>
  <si>
    <t>Game: BALLERINAS VS ZZ HAWK</t>
  </si>
  <si>
    <t>Game: CORNER BOYZ VS BALLERINAS</t>
  </si>
  <si>
    <t>Game: BALLERINAS VS PEARL WHITE AND THE HUNTSMEN</t>
  </si>
  <si>
    <t>Game: BALLERINAS VS BLUE BALLERCUDAS</t>
  </si>
  <si>
    <t>Game: WHERE'S FALCONI? VS BALLERINAS</t>
  </si>
  <si>
    <t>Game: CORNER BOYZ VS BLUE BALLERCUDAS</t>
  </si>
  <si>
    <t>Game: CHAMPIONSHIP -- WHERE'S FALCONI? VS ZZ HAWK</t>
  </si>
  <si>
    <t>Good News Missed a FTA</t>
  </si>
  <si>
    <t>Good News</t>
  </si>
  <si>
    <t>Sooooo Good</t>
  </si>
  <si>
    <t>Overtime</t>
  </si>
  <si>
    <t>Flying Dutchman</t>
  </si>
  <si>
    <t>Billy Hoyle</t>
  </si>
  <si>
    <t>BILLY HOYLE</t>
  </si>
  <si>
    <t>The Mathematician</t>
  </si>
  <si>
    <t>The Best</t>
  </si>
  <si>
    <t>E-Hawka</t>
  </si>
  <si>
    <t>The Thief</t>
  </si>
  <si>
    <t>Flying Dutchman almost had the amazing 5-5-5 game (one point short)</t>
  </si>
  <si>
    <t>The Litigator</t>
  </si>
  <si>
    <t>MVP</t>
  </si>
  <si>
    <t>First Team</t>
  </si>
  <si>
    <t>Second Team</t>
  </si>
  <si>
    <t>Third Team</t>
  </si>
  <si>
    <t>Nightcrawler</t>
  </si>
  <si>
    <t>Pearl White</t>
  </si>
  <si>
    <t>Defensive Player</t>
  </si>
  <si>
    <t>Rosetta Stone</t>
  </si>
  <si>
    <t>The Horror</t>
  </si>
  <si>
    <t>Tiger Schulman</t>
  </si>
  <si>
    <t>Most Improved</t>
  </si>
  <si>
    <t>All-Defense First Team</t>
  </si>
  <si>
    <t>All-Defense Second Team</t>
  </si>
  <si>
    <t>Biggest Impact</t>
  </si>
  <si>
    <t>Starfox</t>
  </si>
  <si>
    <t>Best Quote Caught on Camera</t>
  </si>
  <si>
    <t>The Flying Dutchman</t>
  </si>
  <si>
    <t>TomBall Records Broken</t>
  </si>
  <si>
    <t>The General</t>
  </si>
  <si>
    <t>THE GENERAL</t>
  </si>
  <si>
    <t>Up &amp; Coming</t>
  </si>
  <si>
    <t>Baller</t>
  </si>
  <si>
    <t>YEAR</t>
  </si>
  <si>
    <t>TOMBALL SUMMER CLASSIC 2012 AWARDS</t>
  </si>
  <si>
    <t>"Hold on, time out! There are spikes in the ball!" - EZE/Tiger</t>
  </si>
  <si>
    <t>22 - The General (Jon Zaretsky)</t>
  </si>
  <si>
    <t>Games Played</t>
  </si>
  <si>
    <t>DFA</t>
  </si>
  <si>
    <t>In a Single Game</t>
  </si>
  <si>
    <t>Category</t>
  </si>
  <si>
    <t>Amount</t>
  </si>
  <si>
    <t>Year</t>
  </si>
  <si>
    <t>FGA</t>
  </si>
  <si>
    <t xml:space="preserve">FG% </t>
  </si>
  <si>
    <t>In a Single Classic</t>
  </si>
  <si>
    <t>(This record was before timed games were held)</t>
  </si>
  <si>
    <t>The Beast/The Best</t>
  </si>
  <si>
    <t>Career (Totals)</t>
  </si>
  <si>
    <t>Career (Averages - Min. 6 games)</t>
  </si>
  <si>
    <t>Air India</t>
  </si>
  <si>
    <t>Most Dimes in a Single Classic</t>
  </si>
  <si>
    <t>Highest Field Goal Percentage in a Single Classic</t>
  </si>
  <si>
    <t>0.700 - The Best (Tom Dioguardi)</t>
  </si>
  <si>
    <t>2012 vs 2011</t>
  </si>
  <si>
    <t>The Thief converted a full court alley-oop from Good News to send the game into OT with no time remaining</t>
  </si>
  <si>
    <t>Up &amp; Coming missed a 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</si>
</sst>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0"/>
    <numFmt numFmtId="165" formatCode="_(* #,##0.000_);_(* \(#,##0.000\);_(* &quot;-&quot;???_);_(@_)"/>
    <numFmt numFmtId="166" formatCode="0.0"/>
    <numFmt numFmtId="167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0" borderId="4" xfId="0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0" fillId="0" borderId="11" xfId="0" applyBorder="1" applyAlignment="1">
      <alignment wrapText="1"/>
    </xf>
    <xf numFmtId="0" fontId="0" fillId="0" borderId="11" xfId="0" applyBorder="1"/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Border="1"/>
    <xf numFmtId="0" fontId="0" fillId="0" borderId="14" xfId="0" applyBorder="1"/>
    <xf numFmtId="164" fontId="1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7" fontId="0" fillId="0" borderId="13" xfId="0" applyNumberFormat="1" applyBorder="1" applyAlignment="1">
      <alignment wrapText="1"/>
    </xf>
    <xf numFmtId="2" fontId="0" fillId="0" borderId="13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7" fontId="0" fillId="0" borderId="13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67" fontId="0" fillId="0" borderId="16" xfId="0" applyNumberForma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8" borderId="0" xfId="0" applyFill="1"/>
    <xf numFmtId="0" fontId="0" fillId="9" borderId="0" xfId="0" applyFill="1"/>
    <xf numFmtId="2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 applyBorder="1"/>
    <xf numFmtId="2" fontId="0" fillId="0" borderId="0" xfId="0" applyNumberFormat="1" applyFill="1"/>
    <xf numFmtId="0" fontId="6" fillId="0" borderId="0" xfId="0" applyFont="1"/>
    <xf numFmtId="0" fontId="0" fillId="0" borderId="17" xfId="0" applyBorder="1"/>
    <xf numFmtId="0" fontId="0" fillId="0" borderId="17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43" fontId="0" fillId="0" borderId="17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7" fillId="10" borderId="18" xfId="0" applyFont="1" applyFill="1" applyBorder="1"/>
    <xf numFmtId="0" fontId="7" fillId="10" borderId="4" xfId="0" applyFont="1" applyFill="1" applyBorder="1"/>
    <xf numFmtId="0" fontId="7" fillId="10" borderId="5" xfId="0" applyFont="1" applyFill="1" applyBorder="1"/>
    <xf numFmtId="20" fontId="7" fillId="10" borderId="19" xfId="0" applyNumberFormat="1" applyFont="1" applyFill="1" applyBorder="1"/>
    <xf numFmtId="0" fontId="0" fillId="6" borderId="1" xfId="0" applyFill="1" applyBorder="1"/>
    <xf numFmtId="20" fontId="7" fillId="10" borderId="20" xfId="0" applyNumberFormat="1" applyFont="1" applyFill="1" applyBorder="1"/>
    <xf numFmtId="20" fontId="7" fillId="10" borderId="18" xfId="0" applyNumberFormat="1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4" fontId="0" fillId="0" borderId="24" xfId="0" applyNumberFormat="1" applyBorder="1"/>
    <xf numFmtId="0" fontId="0" fillId="0" borderId="25" xfId="0" applyBorder="1"/>
    <xf numFmtId="0" fontId="0" fillId="3" borderId="0" xfId="0" applyFill="1"/>
    <xf numFmtId="0" fontId="0" fillId="5" borderId="0" xfId="0" applyFill="1"/>
    <xf numFmtId="2" fontId="0" fillId="3" borderId="0" xfId="0" applyNumberFormat="1" applyFill="1" applyBorder="1"/>
    <xf numFmtId="0" fontId="0" fillId="3" borderId="0" xfId="0" applyFill="1" applyBorder="1"/>
    <xf numFmtId="2" fontId="0" fillId="9" borderId="0" xfId="0" applyNumberFormat="1" applyFill="1" applyBorder="1"/>
    <xf numFmtId="0" fontId="0" fillId="9" borderId="0" xfId="0" applyFill="1" applyBorder="1"/>
    <xf numFmtId="0" fontId="0" fillId="11" borderId="0" xfId="0" applyFill="1"/>
    <xf numFmtId="2" fontId="0" fillId="11" borderId="0" xfId="0" applyNumberFormat="1" applyFill="1" applyBorder="1"/>
    <xf numFmtId="0" fontId="0" fillId="11" borderId="0" xfId="0" applyFill="1" applyBorder="1"/>
    <xf numFmtId="0" fontId="0" fillId="5" borderId="0" xfId="0" applyFill="1" applyBorder="1"/>
    <xf numFmtId="0" fontId="0" fillId="6" borderId="0" xfId="0" applyFill="1"/>
    <xf numFmtId="2" fontId="0" fillId="6" borderId="0" xfId="0" applyNumberFormat="1" applyFill="1" applyBorder="1"/>
    <xf numFmtId="0" fontId="0" fillId="6" borderId="0" xfId="0" applyFill="1" applyBorder="1"/>
    <xf numFmtId="0" fontId="0" fillId="5" borderId="1" xfId="0" applyFill="1" applyBorder="1"/>
    <xf numFmtId="0" fontId="0" fillId="9" borderId="1" xfId="0" applyFill="1" applyBorder="1"/>
    <xf numFmtId="0" fontId="0" fillId="11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 wrapText="1"/>
    </xf>
    <xf numFmtId="43" fontId="0" fillId="8" borderId="1" xfId="0" applyNumberFormat="1" applyFill="1" applyBorder="1" applyAlignment="1">
      <alignment horizontal="center" vertical="center" wrapText="1"/>
    </xf>
    <xf numFmtId="2" fontId="0" fillId="8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166" fontId="0" fillId="8" borderId="1" xfId="0" applyNumberFormat="1" applyFill="1" applyBorder="1" applyAlignment="1">
      <alignment horizontal="center" vertical="center" wrapText="1"/>
    </xf>
    <xf numFmtId="165" fontId="0" fillId="8" borderId="1" xfId="0" applyNumberForma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 wrapText="1"/>
    </xf>
    <xf numFmtId="0" fontId="9" fillId="0" borderId="9" xfId="0" applyFont="1" applyBorder="1"/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0" fontId="0" fillId="10" borderId="1" xfId="0" applyFill="1" applyBorder="1"/>
    <xf numFmtId="167" fontId="0" fillId="0" borderId="1" xfId="0" applyNumberFormat="1" applyBorder="1"/>
    <xf numFmtId="166" fontId="0" fillId="0" borderId="1" xfId="0" applyNumberFormat="1" applyBorder="1"/>
    <xf numFmtId="2" fontId="0" fillId="0" borderId="1" xfId="0" applyNumberFormat="1" applyBorder="1"/>
    <xf numFmtId="0" fontId="1" fillId="11" borderId="1" xfId="0" applyFont="1" applyFill="1" applyBorder="1"/>
    <xf numFmtId="0" fontId="9" fillId="0" borderId="0" xfId="0" applyFont="1"/>
    <xf numFmtId="2" fontId="0" fillId="0" borderId="1" xfId="0" applyNumberFormat="1" applyFill="1" applyBorder="1"/>
    <xf numFmtId="0" fontId="8" fillId="10" borderId="26" xfId="0" applyFont="1" applyFill="1" applyBorder="1" applyAlignment="1">
      <alignment horizontal="center"/>
    </xf>
    <xf numFmtId="0" fontId="8" fillId="10" borderId="27" xfId="0" applyFont="1" applyFill="1" applyBorder="1" applyAlignment="1">
      <alignment horizontal="center"/>
    </xf>
    <xf numFmtId="0" fontId="8" fillId="10" borderId="26" xfId="0" applyFont="1" applyFill="1" applyBorder="1" applyAlignment="1">
      <alignment horizontal="center" vertical="center"/>
    </xf>
    <xf numFmtId="0" fontId="8" fillId="10" borderId="27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iemer01@gmail.com" TargetMode="External"/><Relationship Id="rId13" Type="http://schemas.openxmlformats.org/officeDocument/2006/relationships/hyperlink" Target="mailto:silas.richelson@gmail.com" TargetMode="External"/><Relationship Id="rId18" Type="http://schemas.openxmlformats.org/officeDocument/2006/relationships/hyperlink" Target="mailto:ryanjohnlee@gmail.com" TargetMode="External"/><Relationship Id="rId3" Type="http://schemas.openxmlformats.org/officeDocument/2006/relationships/hyperlink" Target="mailto:bpasinko@g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hari.miskin@gmail.com" TargetMode="External"/><Relationship Id="rId12" Type="http://schemas.openxmlformats.org/officeDocument/2006/relationships/hyperlink" Target="mailto:mattod8@gmail.com" TargetMode="External"/><Relationship Id="rId17" Type="http://schemas.openxmlformats.org/officeDocument/2006/relationships/hyperlink" Target="mailto:drewace34@gmail.com" TargetMode="External"/><Relationship Id="rId2" Type="http://schemas.openxmlformats.org/officeDocument/2006/relationships/hyperlink" Target="mailto:benjamin.arfa@gmail.com" TargetMode="External"/><Relationship Id="rId16" Type="http://schemas.openxmlformats.org/officeDocument/2006/relationships/hyperlink" Target="mailto:eric.c.schulman@gmail.com" TargetMode="External"/><Relationship Id="rId20" Type="http://schemas.openxmlformats.org/officeDocument/2006/relationships/hyperlink" Target="mailto:sjglauber@gmail.com" TargetMode="External"/><Relationship Id="rId1" Type="http://schemas.openxmlformats.org/officeDocument/2006/relationships/hyperlink" Target="mailto:avin912@gmail.com" TargetMode="External"/><Relationship Id="rId6" Type="http://schemas.openxmlformats.org/officeDocument/2006/relationships/hyperlink" Target="mailto:esoterok@gmail.com" TargetMode="External"/><Relationship Id="rId11" Type="http://schemas.openxmlformats.org/officeDocument/2006/relationships/hyperlink" Target="mailto:markmino5@gmail.com" TargetMode="External"/><Relationship Id="rId5" Type="http://schemas.openxmlformats.org/officeDocument/2006/relationships/hyperlink" Target="mailto:devin.mcloughlin@gmail.com" TargetMode="External"/><Relationship Id="rId15" Type="http://schemas.openxmlformats.org/officeDocument/2006/relationships/hyperlink" Target="mailto:jfox2130@gmail.com" TargetMode="External"/><Relationship Id="rId10" Type="http://schemas.openxmlformats.org/officeDocument/2006/relationships/hyperlink" Target="mailto:kmfprince@gmail.com" TargetMode="External"/><Relationship Id="rId19" Type="http://schemas.openxmlformats.org/officeDocument/2006/relationships/hyperlink" Target="mailto:ryan.e.burke@gmail.com" TargetMode="External"/><Relationship Id="rId4" Type="http://schemas.openxmlformats.org/officeDocument/2006/relationships/hyperlink" Target="mailto:cfhoolan@gmail.com" TargetMode="External"/><Relationship Id="rId9" Type="http://schemas.openxmlformats.org/officeDocument/2006/relationships/hyperlink" Target="mailto:john.sacripanti@gmail.com" TargetMode="External"/><Relationship Id="rId14" Type="http://schemas.openxmlformats.org/officeDocument/2006/relationships/hyperlink" Target="mailto:aperry03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abSelected="1" workbookViewId="0">
      <selection activeCell="B4" sqref="B4:B22"/>
    </sheetView>
  </sheetViews>
  <sheetFormatPr defaultRowHeight="15" x14ac:dyDescent="0.25"/>
  <cols>
    <col min="1" max="1" width="5.5703125" bestFit="1" customWidth="1"/>
    <col min="2" max="2" width="11.7109375" bestFit="1" customWidth="1"/>
    <col min="3" max="3" width="11.28515625" bestFit="1" customWidth="1"/>
    <col min="12" max="12" width="14.5703125" customWidth="1"/>
  </cols>
  <sheetData>
    <row r="1" spans="1:22" ht="21" x14ac:dyDescent="0.35">
      <c r="A1" s="91" t="s">
        <v>92</v>
      </c>
    </row>
    <row r="3" spans="1:22" x14ac:dyDescent="0.25">
      <c r="E3" s="88"/>
      <c r="F3" s="88"/>
      <c r="G3" s="88"/>
      <c r="H3" s="88"/>
      <c r="I3" s="88"/>
    </row>
    <row r="4" spans="1:22" x14ac:dyDescent="0.25">
      <c r="B4" s="16" t="s">
        <v>73</v>
      </c>
      <c r="E4" s="88"/>
      <c r="F4" s="88"/>
      <c r="G4" s="88"/>
      <c r="H4" s="88"/>
      <c r="I4" s="88"/>
      <c r="L4" s="1"/>
      <c r="M4" s="1"/>
      <c r="N4" s="1"/>
      <c r="O4" s="1"/>
      <c r="P4" s="1"/>
      <c r="Q4" s="1"/>
      <c r="R4" s="1"/>
      <c r="S4" s="1"/>
      <c r="T4" s="1"/>
    </row>
    <row r="5" spans="1:22" x14ac:dyDescent="0.25">
      <c r="B5" s="85" t="s">
        <v>74</v>
      </c>
      <c r="C5" s="85"/>
      <c r="E5" s="88"/>
      <c r="F5" s="88"/>
      <c r="G5" s="88"/>
      <c r="H5" s="88"/>
      <c r="I5" s="88"/>
      <c r="L5" s="1"/>
      <c r="M5" s="1"/>
      <c r="N5" s="1"/>
      <c r="O5" s="1"/>
      <c r="P5" s="1"/>
      <c r="Q5" s="1"/>
      <c r="R5" s="1"/>
      <c r="S5" s="1"/>
      <c r="T5" s="1"/>
    </row>
    <row r="6" spans="1:22" x14ac:dyDescent="0.25">
      <c r="B6" s="85" t="s">
        <v>75</v>
      </c>
      <c r="C6" s="85"/>
      <c r="E6" s="88"/>
      <c r="F6" s="88"/>
      <c r="G6" s="88"/>
      <c r="H6" s="88"/>
      <c r="I6" s="88"/>
      <c r="L6" s="1"/>
      <c r="M6" s="1"/>
      <c r="N6" s="1"/>
      <c r="O6" s="1"/>
      <c r="P6" s="1"/>
      <c r="Q6" s="1"/>
      <c r="R6" s="1"/>
      <c r="S6" s="1"/>
      <c r="T6" s="1"/>
    </row>
    <row r="7" spans="1:22" x14ac:dyDescent="0.25">
      <c r="B7" s="85" t="s">
        <v>76</v>
      </c>
      <c r="C7" s="85"/>
      <c r="E7" s="88"/>
      <c r="F7" s="88"/>
      <c r="G7" s="88"/>
      <c r="H7" s="88"/>
      <c r="I7" s="88"/>
      <c r="L7" s="1"/>
      <c r="M7" s="1"/>
      <c r="N7" s="1"/>
      <c r="O7" s="1"/>
      <c r="P7" s="1"/>
      <c r="Q7" s="1"/>
      <c r="R7" s="1"/>
      <c r="S7" s="1"/>
      <c r="T7" s="1"/>
    </row>
    <row r="8" spans="1:22" x14ac:dyDescent="0.25">
      <c r="B8" s="85" t="s">
        <v>77</v>
      </c>
      <c r="C8" s="85"/>
      <c r="E8" s="88"/>
      <c r="F8" s="88"/>
      <c r="G8" s="88"/>
      <c r="H8" s="88"/>
      <c r="I8" s="88"/>
      <c r="L8" s="1"/>
      <c r="M8" s="1"/>
      <c r="N8" s="1"/>
      <c r="O8" s="1"/>
      <c r="P8" s="1"/>
      <c r="Q8" s="1"/>
      <c r="R8" s="1"/>
      <c r="S8" s="1"/>
      <c r="T8" s="1"/>
    </row>
    <row r="9" spans="1:22" x14ac:dyDescent="0.25">
      <c r="B9" s="85" t="s">
        <v>78</v>
      </c>
      <c r="C9" s="85"/>
      <c r="E9" s="88"/>
      <c r="F9" s="88"/>
      <c r="G9" s="88"/>
      <c r="H9" s="88"/>
      <c r="I9" s="88"/>
      <c r="L9" s="1"/>
      <c r="M9" s="1"/>
      <c r="N9" s="1"/>
      <c r="O9" s="1"/>
      <c r="P9" s="1"/>
      <c r="Q9" s="1"/>
      <c r="R9" s="1"/>
      <c r="S9" s="1"/>
      <c r="T9" s="1"/>
    </row>
    <row r="10" spans="1:22" x14ac:dyDescent="0.25">
      <c r="B10" s="85" t="s">
        <v>79</v>
      </c>
      <c r="C10" s="85"/>
      <c r="L10" s="1"/>
      <c r="M10" s="1"/>
      <c r="N10" s="1"/>
      <c r="O10" s="1"/>
      <c r="P10" s="1"/>
      <c r="Q10" s="1"/>
      <c r="R10" s="1"/>
      <c r="S10" s="1"/>
      <c r="T10" s="1"/>
    </row>
    <row r="11" spans="1:22" x14ac:dyDescent="0.25">
      <c r="B11" s="85" t="s">
        <v>80</v>
      </c>
      <c r="C11" s="85"/>
      <c r="L11" s="1"/>
      <c r="M11" s="1"/>
      <c r="N11" s="1"/>
      <c r="O11" s="1"/>
      <c r="P11" s="1"/>
      <c r="Q11" s="1"/>
      <c r="R11" s="1"/>
      <c r="S11" s="1"/>
      <c r="T11" s="1"/>
    </row>
    <row r="12" spans="1:22" x14ac:dyDescent="0.25">
      <c r="B12" s="85" t="s">
        <v>81</v>
      </c>
      <c r="C12" s="85"/>
      <c r="L12" s="1"/>
      <c r="M12" s="1"/>
      <c r="N12" s="1"/>
      <c r="O12" s="1"/>
      <c r="P12" s="1"/>
      <c r="Q12" s="1"/>
      <c r="R12" s="1"/>
      <c r="S12" s="1"/>
      <c r="T12" s="1"/>
    </row>
    <row r="13" spans="1:22" x14ac:dyDescent="0.25">
      <c r="B13" s="85" t="s">
        <v>82</v>
      </c>
      <c r="C13" s="85"/>
      <c r="F13" s="110" t="s">
        <v>109</v>
      </c>
      <c r="G13" s="110"/>
      <c r="I13" s="86" t="s">
        <v>111</v>
      </c>
      <c r="J13" s="86"/>
      <c r="L13" s="1" t="s">
        <v>114</v>
      </c>
      <c r="M13" s="1"/>
      <c r="N13" s="120" t="s">
        <v>113</v>
      </c>
      <c r="O13" s="120"/>
      <c r="P13" s="1"/>
      <c r="Q13" s="116" t="s">
        <v>96</v>
      </c>
      <c r="R13" s="116"/>
      <c r="S13" s="1"/>
      <c r="T13" s="111" t="s">
        <v>112</v>
      </c>
      <c r="U13" s="111"/>
    </row>
    <row r="14" spans="1:22" x14ac:dyDescent="0.25">
      <c r="B14" s="85" t="s">
        <v>83</v>
      </c>
      <c r="C14" s="85"/>
      <c r="E14" s="87"/>
      <c r="F14" s="112" t="s">
        <v>110</v>
      </c>
      <c r="G14" s="112"/>
      <c r="H14" s="87"/>
      <c r="I14" s="114"/>
      <c r="J14" s="114"/>
      <c r="K14" s="87"/>
      <c r="L14" s="87"/>
      <c r="M14" s="87"/>
      <c r="N14" s="121"/>
      <c r="O14" s="121"/>
      <c r="P14" s="87"/>
      <c r="Q14" s="117"/>
      <c r="R14" s="117"/>
      <c r="S14" s="88"/>
      <c r="T14" s="119"/>
      <c r="U14" s="119"/>
      <c r="V14" s="88"/>
    </row>
    <row r="15" spans="1:22" x14ac:dyDescent="0.25">
      <c r="B15" s="85" t="s">
        <v>84</v>
      </c>
      <c r="C15" s="85"/>
      <c r="E15" s="53"/>
      <c r="F15" s="113" t="s">
        <v>74</v>
      </c>
      <c r="G15" s="113"/>
      <c r="H15" s="53"/>
      <c r="I15" s="115" t="s">
        <v>75</v>
      </c>
      <c r="J15" s="115"/>
      <c r="K15" s="53"/>
      <c r="L15" s="88" t="s">
        <v>76</v>
      </c>
      <c r="M15" s="88"/>
      <c r="N15" s="122" t="s">
        <v>77</v>
      </c>
      <c r="O15" s="122"/>
      <c r="P15" s="53"/>
      <c r="Q15" s="118" t="s">
        <v>78</v>
      </c>
      <c r="R15" s="118"/>
      <c r="S15" s="53"/>
      <c r="T15" s="119" t="s">
        <v>80</v>
      </c>
      <c r="U15" s="119"/>
      <c r="V15" s="1"/>
    </row>
    <row r="16" spans="1:22" x14ac:dyDescent="0.25">
      <c r="B16" s="85" t="s">
        <v>85</v>
      </c>
      <c r="C16" s="85"/>
      <c r="E16" s="53"/>
      <c r="F16" s="113" t="s">
        <v>87</v>
      </c>
      <c r="G16" s="113"/>
      <c r="H16" s="53"/>
      <c r="I16" s="115" t="s">
        <v>85</v>
      </c>
      <c r="J16" s="115"/>
      <c r="K16" s="53"/>
      <c r="L16" s="88" t="s">
        <v>82</v>
      </c>
      <c r="M16" s="88"/>
      <c r="N16" s="122" t="s">
        <v>81</v>
      </c>
      <c r="O16" s="122"/>
      <c r="P16" s="53"/>
      <c r="Q16" s="118" t="s">
        <v>84</v>
      </c>
      <c r="R16" s="118"/>
      <c r="S16" s="53"/>
      <c r="T16" s="119" t="s">
        <v>79</v>
      </c>
      <c r="U16" s="119"/>
      <c r="V16" s="1"/>
    </row>
    <row r="17" spans="1:22" x14ac:dyDescent="0.25">
      <c r="B17" s="85" t="s">
        <v>86</v>
      </c>
      <c r="C17" s="85"/>
      <c r="E17" s="53"/>
      <c r="F17" s="113" t="s">
        <v>88</v>
      </c>
      <c r="G17" s="113"/>
      <c r="H17" s="53"/>
      <c r="I17" s="115" t="s">
        <v>89</v>
      </c>
      <c r="J17" s="115"/>
      <c r="K17" s="53"/>
      <c r="L17" s="88" t="s">
        <v>90</v>
      </c>
      <c r="M17" s="88"/>
      <c r="N17" s="122" t="s">
        <v>91</v>
      </c>
      <c r="O17" s="122"/>
      <c r="P17" s="53"/>
      <c r="Q17" s="118" t="s">
        <v>86</v>
      </c>
      <c r="R17" s="118"/>
      <c r="S17" s="53"/>
      <c r="T17" s="119" t="s">
        <v>83</v>
      </c>
      <c r="U17" s="119"/>
      <c r="V17" s="1"/>
    </row>
    <row r="18" spans="1:22" x14ac:dyDescent="0.25">
      <c r="B18" s="85" t="s">
        <v>87</v>
      </c>
      <c r="C18" s="85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1"/>
    </row>
    <row r="19" spans="1:22" x14ac:dyDescent="0.25">
      <c r="B19" s="85" t="s">
        <v>91</v>
      </c>
      <c r="C19" s="85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53"/>
      <c r="V19" s="1"/>
    </row>
    <row r="20" spans="1:22" x14ac:dyDescent="0.25">
      <c r="B20" s="85" t="s">
        <v>88</v>
      </c>
      <c r="C20" s="85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1"/>
      <c r="V20" s="1"/>
    </row>
    <row r="21" spans="1:22" x14ac:dyDescent="0.25">
      <c r="B21" s="85" t="s">
        <v>90</v>
      </c>
      <c r="C21" s="85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</row>
    <row r="22" spans="1:22" x14ac:dyDescent="0.25">
      <c r="B22" s="85" t="s">
        <v>89</v>
      </c>
      <c r="C22" s="85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</row>
    <row r="23" spans="1:22" x14ac:dyDescent="0.25"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</row>
    <row r="24" spans="1:22" x14ac:dyDescent="0.25"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1:22" ht="15.75" thickBot="1" x14ac:dyDescent="0.3"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53"/>
    </row>
    <row r="26" spans="1:22" x14ac:dyDescent="0.25">
      <c r="A26" s="98" t="s">
        <v>0</v>
      </c>
      <c r="B26" s="99" t="s">
        <v>1</v>
      </c>
      <c r="C26" s="100" t="s">
        <v>2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53"/>
    </row>
    <row r="27" spans="1:22" x14ac:dyDescent="0.25">
      <c r="A27" s="101">
        <v>0.52083333333333337</v>
      </c>
      <c r="B27" s="102" t="s">
        <v>95</v>
      </c>
      <c r="C27" s="123" t="s">
        <v>94</v>
      </c>
      <c r="G27" s="1"/>
      <c r="H27" s="1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8"/>
      <c r="V27" s="53"/>
    </row>
    <row r="28" spans="1:22" x14ac:dyDescent="0.25">
      <c r="A28" s="101">
        <v>0.53125</v>
      </c>
      <c r="B28" s="124" t="s">
        <v>93</v>
      </c>
      <c r="C28" s="125" t="s">
        <v>96</v>
      </c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53"/>
    </row>
    <row r="29" spans="1:22" x14ac:dyDescent="0.25">
      <c r="A29" s="101">
        <v>4.1666666666666664E-2</v>
      </c>
      <c r="B29" s="123" t="s">
        <v>94</v>
      </c>
      <c r="C29" s="2" t="s">
        <v>114</v>
      </c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</row>
    <row r="30" spans="1:22" x14ac:dyDescent="0.25">
      <c r="A30" s="101">
        <v>5.2083333333333336E-2</v>
      </c>
      <c r="B30" s="8" t="s">
        <v>97</v>
      </c>
      <c r="C30" s="102" t="s">
        <v>95</v>
      </c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</row>
    <row r="31" spans="1:22" x14ac:dyDescent="0.25">
      <c r="A31" s="101">
        <v>6.25E-2</v>
      </c>
      <c r="B31" s="2" t="s">
        <v>114</v>
      </c>
      <c r="C31" s="125" t="s">
        <v>96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</row>
    <row r="32" spans="1:22" x14ac:dyDescent="0.25">
      <c r="A32" s="101">
        <v>7.2916666666666671E-2</v>
      </c>
      <c r="B32" s="124" t="s">
        <v>93</v>
      </c>
      <c r="C32" s="8" t="s">
        <v>97</v>
      </c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</row>
    <row r="33" spans="1:22" x14ac:dyDescent="0.25">
      <c r="A33" s="101">
        <v>8.3333333333333329E-2</v>
      </c>
      <c r="B33" s="125" t="s">
        <v>96</v>
      </c>
      <c r="C33" s="123" t="s">
        <v>94</v>
      </c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8"/>
      <c r="V33" s="88"/>
    </row>
    <row r="34" spans="1:22" x14ac:dyDescent="0.25">
      <c r="A34" s="101">
        <v>9.375E-2</v>
      </c>
      <c r="B34" s="102" t="s">
        <v>95</v>
      </c>
      <c r="C34" s="124" t="s">
        <v>93</v>
      </c>
    </row>
    <row r="35" spans="1:22" x14ac:dyDescent="0.25">
      <c r="A35" s="101">
        <v>0.10416666666666667</v>
      </c>
      <c r="B35" s="2" t="s">
        <v>114</v>
      </c>
      <c r="C35" s="8" t="s">
        <v>97</v>
      </c>
    </row>
    <row r="36" spans="1:22" x14ac:dyDescent="0.25">
      <c r="A36" s="101">
        <v>0.11458333333333333</v>
      </c>
      <c r="B36" s="125" t="s">
        <v>96</v>
      </c>
      <c r="C36" s="102" t="s">
        <v>95</v>
      </c>
    </row>
    <row r="37" spans="1:22" x14ac:dyDescent="0.25">
      <c r="A37" s="101">
        <v>0.125</v>
      </c>
      <c r="B37" s="124" t="s">
        <v>93</v>
      </c>
      <c r="C37" s="123" t="s">
        <v>94</v>
      </c>
    </row>
    <row r="38" spans="1:22" x14ac:dyDescent="0.25">
      <c r="A38" s="101">
        <v>0.13541666666666666</v>
      </c>
      <c r="B38" s="8" t="s">
        <v>97</v>
      </c>
      <c r="C38" s="125" t="s">
        <v>96</v>
      </c>
    </row>
    <row r="39" spans="1:22" x14ac:dyDescent="0.25">
      <c r="A39" s="101">
        <v>0.14583333333333334</v>
      </c>
      <c r="B39" s="102" t="s">
        <v>95</v>
      </c>
      <c r="C39" s="2" t="s">
        <v>114</v>
      </c>
    </row>
    <row r="40" spans="1:22" x14ac:dyDescent="0.25">
      <c r="A40" s="101">
        <v>0.15625</v>
      </c>
      <c r="B40" s="123" t="s">
        <v>94</v>
      </c>
      <c r="C40" s="8" t="s">
        <v>97</v>
      </c>
    </row>
    <row r="41" spans="1:22" ht="15.75" thickBot="1" x14ac:dyDescent="0.3">
      <c r="A41" s="103">
        <v>0.16666666666666666</v>
      </c>
      <c r="B41" s="2" t="s">
        <v>114</v>
      </c>
      <c r="C41" s="124" t="s">
        <v>93</v>
      </c>
    </row>
    <row r="43" spans="1:22" ht="15.75" thickBot="1" x14ac:dyDescent="0.3"/>
    <row r="44" spans="1:22" x14ac:dyDescent="0.25">
      <c r="A44" s="104">
        <v>0.1875</v>
      </c>
      <c r="B44" s="6" t="s">
        <v>98</v>
      </c>
      <c r="C44" s="7" t="s">
        <v>99</v>
      </c>
      <c r="F44" s="16" t="s">
        <v>100</v>
      </c>
    </row>
    <row r="45" spans="1:22" x14ac:dyDescent="0.25">
      <c r="A45" s="101">
        <v>0.19791666666666666</v>
      </c>
      <c r="B45" s="2" t="s">
        <v>101</v>
      </c>
      <c r="C45" s="3" t="s">
        <v>100</v>
      </c>
      <c r="F45" s="105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8"/>
      <c r="V45" s="88"/>
    </row>
    <row r="46" spans="1:22" x14ac:dyDescent="0.25">
      <c r="A46" s="101">
        <v>0.20833333333333334</v>
      </c>
      <c r="B46" s="2" t="s">
        <v>102</v>
      </c>
      <c r="C46" s="3" t="s">
        <v>103</v>
      </c>
      <c r="E46" s="16" t="s">
        <v>99</v>
      </c>
      <c r="F46" s="105"/>
      <c r="G46" s="106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</row>
    <row r="47" spans="1:22" x14ac:dyDescent="0.25">
      <c r="A47" s="101">
        <v>0.21875</v>
      </c>
      <c r="B47" s="2" t="s">
        <v>104</v>
      </c>
      <c r="C47" s="3" t="s">
        <v>105</v>
      </c>
      <c r="E47" s="107"/>
      <c r="F47" s="9"/>
      <c r="G47" s="107"/>
    </row>
    <row r="48" spans="1:22" ht="15.75" thickBot="1" x14ac:dyDescent="0.3">
      <c r="A48" s="103">
        <v>0.23263888888888887</v>
      </c>
      <c r="B48" s="4" t="s">
        <v>106</v>
      </c>
      <c r="C48" s="108" t="s">
        <v>107</v>
      </c>
      <c r="E48" s="109" t="s">
        <v>98</v>
      </c>
      <c r="G48" s="105"/>
    </row>
    <row r="49" spans="5:8" x14ac:dyDescent="0.25">
      <c r="G49" s="105"/>
    </row>
    <row r="50" spans="5:8" x14ac:dyDescent="0.25">
      <c r="E50" s="16" t="s">
        <v>103</v>
      </c>
      <c r="G50" s="105"/>
      <c r="H50" s="16"/>
    </row>
    <row r="51" spans="5:8" x14ac:dyDescent="0.25">
      <c r="E51" s="107"/>
      <c r="F51" s="16"/>
      <c r="G51" s="105"/>
      <c r="H51" t="s">
        <v>108</v>
      </c>
    </row>
    <row r="52" spans="5:8" x14ac:dyDescent="0.25">
      <c r="E52" s="109" t="s">
        <v>102</v>
      </c>
      <c r="F52" s="107"/>
      <c r="G52" s="105"/>
    </row>
    <row r="53" spans="5:8" x14ac:dyDescent="0.25">
      <c r="F53" s="105"/>
      <c r="G53" s="9"/>
    </row>
    <row r="54" spans="5:8" x14ac:dyDescent="0.25">
      <c r="F54" s="109" t="s">
        <v>105</v>
      </c>
    </row>
  </sheetData>
  <hyperlinks>
    <hyperlink ref="B8" r:id="rId1" display="avin912@gmail.com"/>
    <hyperlink ref="B9" r:id="rId2" display="benjamin.arfa@gmail.com"/>
    <hyperlink ref="B10" r:id="rId3" display="bpasinko@gmail.com"/>
    <hyperlink ref="B11" r:id="rId4" display="cfhoolan@gmail.com"/>
    <hyperlink ref="B12" r:id="rId5" display="devin.mcloughlin@gmail.com"/>
    <hyperlink ref="B14" r:id="rId6" display="esoterok@gmail.com"/>
    <hyperlink ref="B15" r:id="rId7" display="hari.miskin@gmail.com"/>
    <hyperlink ref="B16" r:id="rId8" display="jriemer01@gmail.com"/>
    <hyperlink ref="B18" r:id="rId9" display="john.sacripanti@gmail.com"/>
    <hyperlink ref="B19" r:id="rId10" display="kmfprince@gmail.com"/>
    <hyperlink ref="B20" r:id="rId11" display="markmino5@gmail.com"/>
    <hyperlink ref="B22" r:id="rId12" display="mattod8@gmail.com"/>
    <hyperlink ref="B25" r:id="rId13" display="silas.richelson@gmail.com"/>
    <hyperlink ref="B7" r:id="rId14" display="aperry03@gmail.com"/>
    <hyperlink ref="B17" r:id="rId15" display="jfox2130@gmail.com"/>
    <hyperlink ref="B13" r:id="rId16" display="eric.c.schulman@gmail.com"/>
    <hyperlink ref="B21" r:id="rId17" display="drewace34@gmail.com"/>
    <hyperlink ref="B24" r:id="rId18" display="ryanjohnlee@gmail.com"/>
    <hyperlink ref="B23" r:id="rId19" display="ryan.e.burke@gmail.com"/>
    <hyperlink ref="B26" r:id="rId20" display="sjglauber@gmail.com"/>
  </hyperlinks>
  <pageMargins left="0.7" right="0.7" top="0.75" bottom="0.75" header="0.3" footer="0.3"/>
  <pageSetup orientation="portrait" horizontalDpi="300" verticalDpi="300"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zoomScale="80" zoomScaleNormal="80" workbookViewId="0">
      <selection activeCell="A26" sqref="A26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36</v>
      </c>
      <c r="B1" s="13"/>
      <c r="C1" s="14"/>
      <c r="D1" s="15"/>
    </row>
    <row r="3" spans="1:11" ht="30" customHeight="1" x14ac:dyDescent="0.25">
      <c r="A3" s="58" t="s">
        <v>43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 x14ac:dyDescent="0.25">
      <c r="A4" s="28" t="s">
        <v>22</v>
      </c>
      <c r="B4" s="69">
        <f>'RR - Totals'!B4/5</f>
        <v>3</v>
      </c>
      <c r="C4" s="69">
        <f>'RR - Totals'!C4/5</f>
        <v>4.5999999999999996</v>
      </c>
      <c r="D4" s="128">
        <f>B4/C4</f>
        <v>0.65217391304347827</v>
      </c>
      <c r="E4" s="69">
        <f>'RR - Totals'!E4/5</f>
        <v>0.2</v>
      </c>
      <c r="F4" s="130">
        <f>'RR - Totals'!F4/5</f>
        <v>5.8</v>
      </c>
      <c r="G4" s="69">
        <f>'RR - Totals'!G4/5</f>
        <v>1.8</v>
      </c>
      <c r="H4" s="130">
        <f>'RR - Totals'!H4/5</f>
        <v>1.4</v>
      </c>
      <c r="I4" s="69">
        <f>'RR - Totals'!I4/5</f>
        <v>0.6</v>
      </c>
      <c r="J4" s="69">
        <f>'RR - Totals'!J4/5</f>
        <v>0.8</v>
      </c>
      <c r="K4" s="56">
        <f>G4/J4</f>
        <v>2.25</v>
      </c>
    </row>
    <row r="5" spans="1:11" ht="30" customHeight="1" x14ac:dyDescent="0.25">
      <c r="A5" s="28" t="s">
        <v>27</v>
      </c>
      <c r="B5" s="69">
        <f>'RR - Totals'!B5/5</f>
        <v>1.2</v>
      </c>
      <c r="C5" s="69">
        <f>'RR - Totals'!C5/5</f>
        <v>3</v>
      </c>
      <c r="D5" s="55">
        <f>B5/C5</f>
        <v>0.39999999999999997</v>
      </c>
      <c r="E5" s="69">
        <f>'RR - Totals'!E5/5</f>
        <v>0.8</v>
      </c>
      <c r="F5" s="69">
        <f>'RR - Totals'!F5/5</f>
        <v>1.4</v>
      </c>
      <c r="G5" s="69">
        <f>'RR - Totals'!G5/5</f>
        <v>0.4</v>
      </c>
      <c r="H5" s="69">
        <f>'RR - Totals'!H5/5</f>
        <v>0.2</v>
      </c>
      <c r="I5" s="69">
        <f>'RR - Totals'!I5/5</f>
        <v>0</v>
      </c>
      <c r="J5" s="69">
        <f>'RR - Totals'!J5/5</f>
        <v>1.2</v>
      </c>
      <c r="K5" s="56">
        <f>G5/J5</f>
        <v>0.33333333333333337</v>
      </c>
    </row>
    <row r="6" spans="1:11" ht="30" customHeight="1" x14ac:dyDescent="0.25">
      <c r="A6" s="28" t="s">
        <v>23</v>
      </c>
      <c r="B6" s="69">
        <f>'RR - Totals'!B6/5</f>
        <v>2</v>
      </c>
      <c r="C6" s="69">
        <f>'RR - Totals'!C6/5</f>
        <v>6.6</v>
      </c>
      <c r="D6" s="55">
        <f>B6/C6</f>
        <v>0.30303030303030304</v>
      </c>
      <c r="E6" s="69">
        <f>'RR - Totals'!E6/5</f>
        <v>0</v>
      </c>
      <c r="F6" s="69">
        <f>'RR - Totals'!F6/5</f>
        <v>1</v>
      </c>
      <c r="G6" s="69">
        <f>'RR - Totals'!G6/5</f>
        <v>1.6</v>
      </c>
      <c r="H6" s="69">
        <f>'RR - Totals'!H6/5</f>
        <v>0</v>
      </c>
      <c r="I6" s="69">
        <f>'RR - Totals'!I6/5</f>
        <v>0</v>
      </c>
      <c r="J6" s="69">
        <f>'RR - Totals'!J6/5</f>
        <v>1.6</v>
      </c>
      <c r="K6" s="56">
        <f>G6/J6</f>
        <v>1</v>
      </c>
    </row>
    <row r="7" spans="1:11" x14ac:dyDescent="0.25">
      <c r="B7" s="36"/>
      <c r="C7" s="36"/>
      <c r="D7" s="46"/>
      <c r="E7" s="36"/>
      <c r="F7" s="36"/>
      <c r="G7" s="36"/>
      <c r="H7" s="36"/>
      <c r="I7" s="36"/>
      <c r="J7" s="36"/>
      <c r="K7" s="47"/>
    </row>
    <row r="8" spans="1:11" ht="30" customHeight="1" x14ac:dyDescent="0.25">
      <c r="A8" s="59" t="s">
        <v>115</v>
      </c>
      <c r="B8" s="12" t="s">
        <v>3</v>
      </c>
      <c r="C8" s="12" t="s">
        <v>11</v>
      </c>
      <c r="D8" s="27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31" t="s">
        <v>21</v>
      </c>
    </row>
    <row r="9" spans="1:11" ht="30" customHeight="1" x14ac:dyDescent="0.25">
      <c r="A9" s="57" t="s">
        <v>28</v>
      </c>
      <c r="B9" s="69">
        <f>'RR - Totals'!B9/5</f>
        <v>3</v>
      </c>
      <c r="C9" s="69">
        <f>'RR - Totals'!C9/5</f>
        <v>5.6</v>
      </c>
      <c r="D9" s="55">
        <f>B9/C9</f>
        <v>0.5357142857142857</v>
      </c>
      <c r="E9" s="69">
        <f>'RR - Totals'!E9/5</f>
        <v>0.2</v>
      </c>
      <c r="F9" s="69">
        <f>'RR - Totals'!F9/5</f>
        <v>3.6</v>
      </c>
      <c r="G9" s="69">
        <f>'RR - Totals'!G9/5</f>
        <v>1.8</v>
      </c>
      <c r="H9" s="69">
        <f>'RR - Totals'!H9/5</f>
        <v>0.6</v>
      </c>
      <c r="I9" s="69">
        <f>'RR - Totals'!I9/5</f>
        <v>0.2</v>
      </c>
      <c r="J9" s="69">
        <f>'RR - Totals'!J9/5</f>
        <v>0.8</v>
      </c>
      <c r="K9" s="56">
        <f>G9/J9</f>
        <v>2.25</v>
      </c>
    </row>
    <row r="10" spans="1:11" ht="30" customHeight="1" x14ac:dyDescent="0.25">
      <c r="A10" s="57" t="s">
        <v>26</v>
      </c>
      <c r="B10" s="69">
        <f>'RR - Totals'!B10/5</f>
        <v>1.6</v>
      </c>
      <c r="C10" s="69">
        <f>'RR - Totals'!C10/5</f>
        <v>6.4</v>
      </c>
      <c r="D10" s="55">
        <f>B10/C10</f>
        <v>0.25</v>
      </c>
      <c r="E10" s="69">
        <f>'RR - Totals'!E10/5</f>
        <v>0</v>
      </c>
      <c r="F10" s="69">
        <f>'RR - Totals'!F10/5</f>
        <v>2.4</v>
      </c>
      <c r="G10" s="69">
        <f>'RR - Totals'!G10/5</f>
        <v>0.4</v>
      </c>
      <c r="H10" s="69">
        <f>'RR - Totals'!H10/5</f>
        <v>0</v>
      </c>
      <c r="I10" s="69">
        <f>'RR - Totals'!I10/5</f>
        <v>0</v>
      </c>
      <c r="J10" s="130">
        <f>'RR - Totals'!J10/5</f>
        <v>0.2</v>
      </c>
      <c r="K10" s="56">
        <f>G10/J10</f>
        <v>2</v>
      </c>
    </row>
    <row r="11" spans="1:11" ht="30" customHeight="1" x14ac:dyDescent="0.25">
      <c r="A11" s="57" t="s">
        <v>29</v>
      </c>
      <c r="B11" s="69">
        <f>'RR - Totals'!B11/5</f>
        <v>1.4</v>
      </c>
      <c r="C11" s="69">
        <f>'RR - Totals'!C11/5</f>
        <v>2.8</v>
      </c>
      <c r="D11" s="55">
        <f>B11/C11</f>
        <v>0.5</v>
      </c>
      <c r="E11" s="69">
        <f>'RR - Totals'!E11/5</f>
        <v>1</v>
      </c>
      <c r="F11" s="69">
        <f>'RR - Totals'!F11/5</f>
        <v>1.6</v>
      </c>
      <c r="G11" s="69">
        <f>'RR - Totals'!G11/5</f>
        <v>1.4</v>
      </c>
      <c r="H11" s="69">
        <f>'RR - Totals'!H11/5</f>
        <v>1.2</v>
      </c>
      <c r="I11" s="69">
        <f>'RR - Totals'!I11/5</f>
        <v>0.2</v>
      </c>
      <c r="J11" s="131">
        <f>'RR - Totals'!J11/5</f>
        <v>1.8</v>
      </c>
      <c r="K11" s="56">
        <f>G11/J11</f>
        <v>0.77777777777777768</v>
      </c>
    </row>
    <row r="12" spans="1:11" x14ac:dyDescent="0.25">
      <c r="B12" s="36"/>
      <c r="C12" s="36"/>
      <c r="D12" s="46"/>
      <c r="E12" s="36"/>
      <c r="F12" s="36"/>
      <c r="G12" s="36"/>
      <c r="H12" s="36"/>
      <c r="I12" s="36"/>
      <c r="J12" s="36"/>
      <c r="K12" s="47"/>
    </row>
    <row r="13" spans="1:11" ht="30" customHeight="1" x14ac:dyDescent="0.25">
      <c r="A13" s="62" t="s">
        <v>44</v>
      </c>
      <c r="B13" s="12" t="s">
        <v>3</v>
      </c>
      <c r="C13" s="12" t="s">
        <v>11</v>
      </c>
      <c r="D13" s="27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31" t="s">
        <v>21</v>
      </c>
    </row>
    <row r="14" spans="1:11" ht="30" customHeight="1" x14ac:dyDescent="0.25">
      <c r="A14" s="63" t="s">
        <v>30</v>
      </c>
      <c r="B14" s="69">
        <f>'RR - Totals'!B14/5</f>
        <v>2.4</v>
      </c>
      <c r="C14" s="69">
        <f>'RR - Totals'!C14/5</f>
        <v>6.2</v>
      </c>
      <c r="D14" s="55">
        <f>B14/C14</f>
        <v>0.38709677419354838</v>
      </c>
      <c r="E14" s="69">
        <f>'RR - Totals'!E14/5</f>
        <v>0</v>
      </c>
      <c r="F14" s="69">
        <f>'RR - Totals'!F14/5</f>
        <v>2.4</v>
      </c>
      <c r="G14" s="69">
        <f>'RR - Totals'!G14/5</f>
        <v>2</v>
      </c>
      <c r="H14" s="69">
        <f>'RR - Totals'!H14/5</f>
        <v>0.6</v>
      </c>
      <c r="I14" s="69">
        <f>'RR - Totals'!I14/5</f>
        <v>0.4</v>
      </c>
      <c r="J14" s="69">
        <f>'RR - Totals'!J14/5</f>
        <v>0.6</v>
      </c>
      <c r="K14" s="129">
        <f>G14/J14</f>
        <v>3.3333333333333335</v>
      </c>
    </row>
    <row r="15" spans="1:11" ht="30" customHeight="1" x14ac:dyDescent="0.25">
      <c r="A15" s="63" t="s">
        <v>45</v>
      </c>
      <c r="B15" s="69">
        <f>'RR - Totals'!B15/5</f>
        <v>2</v>
      </c>
      <c r="C15" s="69">
        <f>'RR - Totals'!C15/5</f>
        <v>5.6</v>
      </c>
      <c r="D15" s="55">
        <f>B15/C15</f>
        <v>0.35714285714285715</v>
      </c>
      <c r="E15" s="69">
        <f>'RR - Totals'!E15/5</f>
        <v>0</v>
      </c>
      <c r="F15" s="69">
        <f>'RR - Totals'!F15/5</f>
        <v>2</v>
      </c>
      <c r="G15" s="69">
        <f>'RR - Totals'!G15/5</f>
        <v>0.2</v>
      </c>
      <c r="H15" s="69">
        <f>'RR - Totals'!H15/5</f>
        <v>1</v>
      </c>
      <c r="I15" s="69">
        <f>'RR - Totals'!I15/5</f>
        <v>0</v>
      </c>
      <c r="J15" s="69">
        <f>'RR - Totals'!J15/5</f>
        <v>0.6</v>
      </c>
      <c r="K15" s="56">
        <f>G15/J15</f>
        <v>0.33333333333333337</v>
      </c>
    </row>
    <row r="16" spans="1:11" ht="30" customHeight="1" x14ac:dyDescent="0.25">
      <c r="A16" s="63" t="s">
        <v>25</v>
      </c>
      <c r="B16" s="69">
        <f>'RR - Totals'!B16/5</f>
        <v>1.4</v>
      </c>
      <c r="C16" s="69">
        <f>'RR - Totals'!C16/5</f>
        <v>3.6</v>
      </c>
      <c r="D16" s="55">
        <f>B16/C16</f>
        <v>0.38888888888888884</v>
      </c>
      <c r="E16" s="69">
        <f>'RR - Totals'!E16/5</f>
        <v>0</v>
      </c>
      <c r="F16" s="69">
        <f>'RR - Totals'!F16/5</f>
        <v>3</v>
      </c>
      <c r="G16" s="69">
        <f>'RR - Totals'!G16/5</f>
        <v>0.2</v>
      </c>
      <c r="H16" s="69">
        <f>'RR - Totals'!H16/5</f>
        <v>0.2</v>
      </c>
      <c r="I16" s="69">
        <f>'RR - Totals'!I16/5</f>
        <v>0.2</v>
      </c>
      <c r="J16" s="69">
        <f>'RR - Totals'!J16/5</f>
        <v>0.4</v>
      </c>
      <c r="K16" s="56">
        <f>G16/J16</f>
        <v>0.5</v>
      </c>
    </row>
    <row r="17" spans="1:11" x14ac:dyDescent="0.25">
      <c r="A17" s="92"/>
      <c r="B17" s="93"/>
      <c r="C17" s="93"/>
      <c r="D17" s="94"/>
      <c r="E17" s="93"/>
      <c r="F17" s="93"/>
      <c r="G17" s="93"/>
      <c r="H17" s="93"/>
      <c r="I17" s="93"/>
      <c r="J17" s="93"/>
      <c r="K17" s="95"/>
    </row>
    <row r="18" spans="1:11" ht="30" customHeight="1" x14ac:dyDescent="0.25">
      <c r="A18" s="64" t="s">
        <v>59</v>
      </c>
      <c r="B18" s="12" t="s">
        <v>3</v>
      </c>
      <c r="C18" s="12" t="s">
        <v>11</v>
      </c>
      <c r="D18" s="27" t="s">
        <v>9</v>
      </c>
      <c r="E18" s="12" t="s">
        <v>10</v>
      </c>
      <c r="F18" s="12" t="s">
        <v>4</v>
      </c>
      <c r="G18" s="12" t="s">
        <v>5</v>
      </c>
      <c r="H18" s="12" t="s">
        <v>6</v>
      </c>
      <c r="I18" s="12" t="s">
        <v>7</v>
      </c>
      <c r="J18" s="12" t="s">
        <v>8</v>
      </c>
      <c r="K18" s="31" t="s">
        <v>21</v>
      </c>
    </row>
    <row r="19" spans="1:11" ht="30" customHeight="1" x14ac:dyDescent="0.25">
      <c r="A19" s="65" t="s">
        <v>46</v>
      </c>
      <c r="B19" s="130">
        <f>'RR - Totals'!B19/5</f>
        <v>4.4000000000000004</v>
      </c>
      <c r="C19" s="69">
        <f>'RR - Totals'!C19/5</f>
        <v>7.2</v>
      </c>
      <c r="D19" s="55">
        <f>B19/C19</f>
        <v>0.61111111111111116</v>
      </c>
      <c r="E19" s="130">
        <f>'RR - Totals'!E19/5</f>
        <v>1.8</v>
      </c>
      <c r="F19" s="69">
        <f>'RR - Totals'!F19/5</f>
        <v>4.2</v>
      </c>
      <c r="G19" s="69">
        <f>'RR - Totals'!G19/5</f>
        <v>1.4</v>
      </c>
      <c r="H19" s="69">
        <f>'RR - Totals'!H19/5</f>
        <v>0.8</v>
      </c>
      <c r="I19" s="130">
        <f>'RR - Totals'!I19/5</f>
        <v>1</v>
      </c>
      <c r="J19" s="69">
        <f>'RR - Totals'!J19/5</f>
        <v>0.8</v>
      </c>
      <c r="K19" s="56">
        <f>G19/J19</f>
        <v>1.7499999999999998</v>
      </c>
    </row>
    <row r="20" spans="1:11" ht="30" customHeight="1" x14ac:dyDescent="0.25">
      <c r="A20" s="65" t="s">
        <v>42</v>
      </c>
      <c r="B20" s="69">
        <f>'RR - Totals'!B20/5</f>
        <v>1.6</v>
      </c>
      <c r="C20" s="69">
        <f>'RR - Totals'!C20/5</f>
        <v>5.4</v>
      </c>
      <c r="D20" s="55">
        <f>B20/C20</f>
        <v>0.29629629629629628</v>
      </c>
      <c r="E20" s="69">
        <f>'RR - Totals'!E20/5</f>
        <v>0.2</v>
      </c>
      <c r="F20" s="69">
        <f>'RR - Totals'!F20/5</f>
        <v>2.4</v>
      </c>
      <c r="G20" s="69">
        <f>'RR - Totals'!G20/5</f>
        <v>1</v>
      </c>
      <c r="H20" s="69">
        <f>'RR - Totals'!H20/5</f>
        <v>0.6</v>
      </c>
      <c r="I20" s="130">
        <f>'RR - Totals'!I20/5</f>
        <v>1</v>
      </c>
      <c r="J20" s="69">
        <f>'RR - Totals'!J20/5</f>
        <v>1.4</v>
      </c>
      <c r="K20" s="56">
        <f>G20/J20</f>
        <v>0.7142857142857143</v>
      </c>
    </row>
    <row r="21" spans="1:11" ht="30" customHeight="1" x14ac:dyDescent="0.25">
      <c r="A21" s="65" t="s">
        <v>47</v>
      </c>
      <c r="B21" s="69">
        <f>'RR - Totals'!B21/5</f>
        <v>1</v>
      </c>
      <c r="C21" s="69">
        <f>'RR - Totals'!C21/5</f>
        <v>3.6</v>
      </c>
      <c r="D21" s="55">
        <f>B21/C21</f>
        <v>0.27777777777777779</v>
      </c>
      <c r="E21" s="69">
        <f>'RR - Totals'!E21/5</f>
        <v>0</v>
      </c>
      <c r="F21" s="69">
        <f>'RR - Totals'!F21/5</f>
        <v>2.4</v>
      </c>
      <c r="G21" s="69">
        <f>'RR - Totals'!G21/5</f>
        <v>0.2</v>
      </c>
      <c r="H21" s="69">
        <f>'RR - Totals'!H21/5</f>
        <v>0.6</v>
      </c>
      <c r="I21" s="69">
        <f>'RR - Totals'!I21/5</f>
        <v>0.4</v>
      </c>
      <c r="J21" s="69">
        <f>'RR - Totals'!J21/5</f>
        <v>1.2</v>
      </c>
      <c r="K21" s="56">
        <f>G21/J21</f>
        <v>0.16666666666666669</v>
      </c>
    </row>
    <row r="22" spans="1:11" x14ac:dyDescent="0.25">
      <c r="A22" s="92"/>
      <c r="B22" s="93"/>
      <c r="C22" s="93"/>
      <c r="D22" s="94"/>
      <c r="E22" s="93"/>
      <c r="F22" s="93"/>
      <c r="G22" s="93"/>
      <c r="H22" s="93"/>
      <c r="I22" s="93"/>
      <c r="J22" s="93"/>
      <c r="K22" s="95"/>
    </row>
    <row r="23" spans="1:11" ht="30" customHeight="1" x14ac:dyDescent="0.25">
      <c r="A23" s="66" t="s">
        <v>48</v>
      </c>
      <c r="B23" s="12" t="s">
        <v>3</v>
      </c>
      <c r="C23" s="12" t="s">
        <v>11</v>
      </c>
      <c r="D23" s="27" t="s">
        <v>9</v>
      </c>
      <c r="E23" s="12" t="s">
        <v>10</v>
      </c>
      <c r="F23" s="12" t="s">
        <v>4</v>
      </c>
      <c r="G23" s="12" t="s">
        <v>5</v>
      </c>
      <c r="H23" s="12" t="s">
        <v>6</v>
      </c>
      <c r="I23" s="12" t="s">
        <v>7</v>
      </c>
      <c r="J23" s="12" t="s">
        <v>8</v>
      </c>
      <c r="K23" s="31" t="s">
        <v>21</v>
      </c>
    </row>
    <row r="24" spans="1:11" ht="30" customHeight="1" x14ac:dyDescent="0.25">
      <c r="A24" s="67" t="s">
        <v>131</v>
      </c>
      <c r="B24" s="69">
        <f>'RR - Totals'!B24/5</f>
        <v>3.2</v>
      </c>
      <c r="C24" s="130">
        <f>'RR - Totals'!C24/5</f>
        <v>7.4</v>
      </c>
      <c r="D24" s="55">
        <f>B24/C24</f>
        <v>0.43243243243243246</v>
      </c>
      <c r="E24" s="69">
        <f>'RR - Totals'!E24/5</f>
        <v>0.4</v>
      </c>
      <c r="F24" s="69">
        <f>'RR - Totals'!F24/5</f>
        <v>4</v>
      </c>
      <c r="G24" s="69">
        <f>'RR - Totals'!G24/5</f>
        <v>1.4</v>
      </c>
      <c r="H24" s="69">
        <f>'RR - Totals'!H24/5</f>
        <v>1</v>
      </c>
      <c r="I24" s="69">
        <f>'RR - Totals'!I24/5</f>
        <v>0.6</v>
      </c>
      <c r="J24" s="69">
        <f>'RR - Totals'!J24/5</f>
        <v>1.4</v>
      </c>
      <c r="K24" s="56">
        <f>G24/J24</f>
        <v>1</v>
      </c>
    </row>
    <row r="25" spans="1:11" ht="30" customHeight="1" x14ac:dyDescent="0.25">
      <c r="A25" s="67" t="s">
        <v>49</v>
      </c>
      <c r="B25" s="69">
        <f>'RR - Totals'!B25/5</f>
        <v>3.2</v>
      </c>
      <c r="C25" s="69">
        <f>'RR - Totals'!C25/5</f>
        <v>5.4</v>
      </c>
      <c r="D25" s="55">
        <f>B25/C25</f>
        <v>0.59259259259259256</v>
      </c>
      <c r="E25" s="69">
        <f>'RR - Totals'!E25/5</f>
        <v>0.4</v>
      </c>
      <c r="F25" s="69">
        <f>'RR - Totals'!F25/5</f>
        <v>1.8</v>
      </c>
      <c r="G25" s="69">
        <f>'RR - Totals'!G25/5</f>
        <v>0.6</v>
      </c>
      <c r="H25" s="69">
        <f>'RR - Totals'!H25/5</f>
        <v>0.6</v>
      </c>
      <c r="I25" s="69">
        <f>'RR - Totals'!I25/5</f>
        <v>0.4</v>
      </c>
      <c r="J25" s="69">
        <f>'RR - Totals'!J25/5</f>
        <v>0.4</v>
      </c>
      <c r="K25" s="56">
        <f>G25/J25</f>
        <v>1.4999999999999998</v>
      </c>
    </row>
    <row r="26" spans="1:11" ht="30" customHeight="1" x14ac:dyDescent="0.25">
      <c r="A26" s="67" t="s">
        <v>157</v>
      </c>
      <c r="B26" s="69">
        <f>'RR - Totals'!B26/5</f>
        <v>0.8</v>
      </c>
      <c r="C26" s="69">
        <f>'RR - Totals'!C26/5</f>
        <v>2</v>
      </c>
      <c r="D26" s="55">
        <f>B26/C26</f>
        <v>0.4</v>
      </c>
      <c r="E26" s="69">
        <f>'RR - Totals'!E26/5</f>
        <v>0</v>
      </c>
      <c r="F26" s="69">
        <f>'RR - Totals'!F26/5</f>
        <v>1.2</v>
      </c>
      <c r="G26" s="130">
        <f>'RR - Totals'!G26/5</f>
        <v>2.6</v>
      </c>
      <c r="H26" s="130">
        <f>'RR - Totals'!H26/5</f>
        <v>1.4</v>
      </c>
      <c r="I26" s="69">
        <f>'RR - Totals'!I26/5</f>
        <v>0.4</v>
      </c>
      <c r="J26" s="69">
        <f>'RR - Totals'!J26/5</f>
        <v>0.8</v>
      </c>
      <c r="K26" s="56">
        <f>G26/J26</f>
        <v>3.25</v>
      </c>
    </row>
    <row r="27" spans="1:11" x14ac:dyDescent="0.25">
      <c r="A27" s="92"/>
      <c r="B27" s="93"/>
      <c r="C27" s="93"/>
      <c r="D27" s="94"/>
      <c r="E27" s="93"/>
      <c r="F27" s="93"/>
      <c r="G27" s="93"/>
      <c r="H27" s="93"/>
      <c r="I27" s="93"/>
      <c r="J27" s="93"/>
      <c r="K27" s="95"/>
    </row>
    <row r="28" spans="1:11" ht="30" customHeight="1" x14ac:dyDescent="0.25">
      <c r="A28" s="60" t="s">
        <v>72</v>
      </c>
      <c r="B28" s="12" t="s">
        <v>3</v>
      </c>
      <c r="C28" s="12" t="s">
        <v>11</v>
      </c>
      <c r="D28" s="27" t="s">
        <v>9</v>
      </c>
      <c r="E28" s="12" t="s">
        <v>10</v>
      </c>
      <c r="F28" s="12" t="s">
        <v>4</v>
      </c>
      <c r="G28" s="12" t="s">
        <v>5</v>
      </c>
      <c r="H28" s="12" t="s">
        <v>6</v>
      </c>
      <c r="I28" s="12" t="s">
        <v>7</v>
      </c>
      <c r="J28" s="12" t="s">
        <v>8</v>
      </c>
      <c r="K28" s="31" t="s">
        <v>21</v>
      </c>
    </row>
    <row r="29" spans="1:11" ht="30" customHeight="1" x14ac:dyDescent="0.25">
      <c r="A29" s="61" t="s">
        <v>24</v>
      </c>
      <c r="B29" s="69">
        <f>'RR - Totals'!B29/5</f>
        <v>1.8</v>
      </c>
      <c r="C29" s="69">
        <f>'RR - Totals'!C29/5</f>
        <v>6.2</v>
      </c>
      <c r="D29" s="55">
        <f>B29/C29</f>
        <v>0.29032258064516131</v>
      </c>
      <c r="E29" s="69">
        <f>'RR - Totals'!E29/5</f>
        <v>0</v>
      </c>
      <c r="F29" s="69">
        <f>'RR - Totals'!F29/5</f>
        <v>2</v>
      </c>
      <c r="G29" s="69">
        <f>'RR - Totals'!G29/5</f>
        <v>2.6</v>
      </c>
      <c r="H29" s="69">
        <f>'RR - Totals'!H29/5</f>
        <v>0</v>
      </c>
      <c r="I29" s="69">
        <f>'RR - Totals'!I29/5</f>
        <v>0</v>
      </c>
      <c r="J29" s="69">
        <f>'RR - Totals'!J29/5</f>
        <v>1</v>
      </c>
      <c r="K29" s="56">
        <f>G29/J29</f>
        <v>2.6</v>
      </c>
    </row>
    <row r="30" spans="1:11" ht="30" customHeight="1" x14ac:dyDescent="0.25">
      <c r="A30" s="61" t="s">
        <v>50</v>
      </c>
      <c r="B30" s="69">
        <f>'RR - Totals'!B30/5</f>
        <v>1.6</v>
      </c>
      <c r="C30" s="69">
        <f>'RR - Totals'!C30/5</f>
        <v>2.8</v>
      </c>
      <c r="D30" s="55">
        <f>B30/C30</f>
        <v>0.57142857142857151</v>
      </c>
      <c r="E30" s="69">
        <f>'RR - Totals'!E30/5</f>
        <v>0</v>
      </c>
      <c r="F30" s="69">
        <f>'RR - Totals'!F30/5</f>
        <v>1.8</v>
      </c>
      <c r="G30" s="69">
        <f>'RR - Totals'!G30/5</f>
        <v>0.4</v>
      </c>
      <c r="H30" s="69">
        <f>'RR - Totals'!H30/5</f>
        <v>0.4</v>
      </c>
      <c r="I30" s="69">
        <f>'RR - Totals'!I30/5</f>
        <v>0.4</v>
      </c>
      <c r="J30" s="69">
        <f>'RR - Totals'!J30/5</f>
        <v>1</v>
      </c>
      <c r="K30" s="56">
        <f>G30/J30</f>
        <v>0.4</v>
      </c>
    </row>
    <row r="31" spans="1:11" ht="30" customHeight="1" x14ac:dyDescent="0.25">
      <c r="A31" s="61" t="s">
        <v>31</v>
      </c>
      <c r="B31" s="69">
        <f>'RR - Totals'!B31/5</f>
        <v>2.6</v>
      </c>
      <c r="C31" s="69">
        <f>'RR - Totals'!C31/5</f>
        <v>4.2</v>
      </c>
      <c r="D31" s="55">
        <f>B31/C31</f>
        <v>0.61904761904761907</v>
      </c>
      <c r="E31" s="69">
        <f>'RR - Totals'!E31/5</f>
        <v>1.2</v>
      </c>
      <c r="F31" s="69">
        <f>'RR - Totals'!F31/5</f>
        <v>2.4</v>
      </c>
      <c r="G31" s="69">
        <f>'RR - Totals'!G31/5</f>
        <v>1</v>
      </c>
      <c r="H31" s="69">
        <f>'RR - Totals'!H31/5</f>
        <v>0.4</v>
      </c>
      <c r="I31" s="69">
        <f>'RR - Totals'!I31/5</f>
        <v>0.6</v>
      </c>
      <c r="J31" s="69">
        <f>'RR - Totals'!J31/5</f>
        <v>1</v>
      </c>
      <c r="K31" s="56">
        <f>G31/J31</f>
        <v>1</v>
      </c>
    </row>
  </sheetData>
  <pageMargins left="0.7" right="0.7" top="0.75" bottom="0.75" header="0.3" footer="0.3"/>
  <pageSetup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workbookViewId="0">
      <selection activeCell="B5" sqref="B5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33</v>
      </c>
      <c r="B1" s="13"/>
      <c r="C1" s="14"/>
      <c r="D1" s="15"/>
    </row>
    <row r="3" spans="1:11" ht="30" customHeight="1" x14ac:dyDescent="0.25">
      <c r="A3" s="58" t="s">
        <v>43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 x14ac:dyDescent="0.25">
      <c r="A4" s="32" t="s">
        <v>12</v>
      </c>
      <c r="B4" s="54">
        <f>'RR - Totals'!B4+'RR - Totals'!B5+'RR - Totals'!B6</f>
        <v>31</v>
      </c>
      <c r="C4" s="54">
        <f>'RR - Totals'!C4+'RR - Totals'!C5+'RR - Totals'!C6</f>
        <v>71</v>
      </c>
      <c r="D4" s="68">
        <f>B4/C4</f>
        <v>0.43661971830985913</v>
      </c>
      <c r="E4" s="54">
        <f>'RR - Totals'!E4+'RR - Totals'!E5+'RR - Totals'!E6</f>
        <v>5</v>
      </c>
      <c r="F4" s="54">
        <f>'RR - Totals'!F4+'RR - Totals'!F5+'RR - Totals'!F6</f>
        <v>41</v>
      </c>
      <c r="G4" s="54">
        <f>'RR - Totals'!G4+'RR - Totals'!G5+'RR - Totals'!G6</f>
        <v>19</v>
      </c>
      <c r="H4" s="54">
        <f>'RR - Totals'!H4+'RR - Totals'!H5+'RR - Totals'!H6</f>
        <v>8</v>
      </c>
      <c r="I4" s="54">
        <f>'RR - Totals'!I4+'RR - Totals'!I5+'RR - Totals'!I6</f>
        <v>3</v>
      </c>
      <c r="J4" s="126">
        <f>'RR - Totals'!J4+'RR - Totals'!J5+'RR - Totals'!J6</f>
        <v>18</v>
      </c>
      <c r="K4" s="69">
        <f>G4/J4</f>
        <v>1.0555555555555556</v>
      </c>
    </row>
    <row r="5" spans="1:11" ht="30" customHeight="1" x14ac:dyDescent="0.25">
      <c r="A5" s="32" t="s">
        <v>37</v>
      </c>
      <c r="B5" s="70">
        <f>B4/5</f>
        <v>6.2</v>
      </c>
      <c r="C5" s="70">
        <f>C4/5</f>
        <v>14.2</v>
      </c>
      <c r="D5" s="68">
        <f>B5/C5</f>
        <v>0.43661971830985918</v>
      </c>
      <c r="E5" s="70">
        <f t="shared" ref="E5:J5" si="0">E4/5</f>
        <v>1</v>
      </c>
      <c r="F5" s="70">
        <f t="shared" si="0"/>
        <v>8.1999999999999993</v>
      </c>
      <c r="G5" s="70">
        <f t="shared" si="0"/>
        <v>3.8</v>
      </c>
      <c r="H5" s="70">
        <f t="shared" si="0"/>
        <v>1.6</v>
      </c>
      <c r="I5" s="70">
        <f t="shared" si="0"/>
        <v>0.6</v>
      </c>
      <c r="J5" s="134">
        <f t="shared" si="0"/>
        <v>3.6</v>
      </c>
      <c r="K5" s="69">
        <f>G5/J5</f>
        <v>1.0555555555555556</v>
      </c>
    </row>
    <row r="6" spans="1:11" x14ac:dyDescent="0.25">
      <c r="B6" s="36"/>
      <c r="C6" s="36"/>
      <c r="D6" s="37"/>
      <c r="E6" s="36"/>
      <c r="F6" s="36"/>
      <c r="G6" s="36"/>
      <c r="H6" s="36"/>
      <c r="I6" s="36"/>
      <c r="J6" s="36"/>
      <c r="K6" s="42"/>
    </row>
    <row r="7" spans="1:11" ht="30" customHeight="1" x14ac:dyDescent="0.25">
      <c r="A7" s="59" t="s">
        <v>115</v>
      </c>
      <c r="B7" s="12" t="s">
        <v>3</v>
      </c>
      <c r="C7" s="12" t="s">
        <v>11</v>
      </c>
      <c r="D7" s="29" t="s">
        <v>9</v>
      </c>
      <c r="E7" s="12" t="s">
        <v>10</v>
      </c>
      <c r="F7" s="12" t="s">
        <v>4</v>
      </c>
      <c r="G7" s="12" t="s">
        <v>5</v>
      </c>
      <c r="H7" s="12" t="s">
        <v>6</v>
      </c>
      <c r="I7" s="12" t="s">
        <v>7</v>
      </c>
      <c r="J7" s="12" t="s">
        <v>8</v>
      </c>
      <c r="K7" s="30" t="s">
        <v>21</v>
      </c>
    </row>
    <row r="8" spans="1:11" ht="30" customHeight="1" x14ac:dyDescent="0.25">
      <c r="A8" s="71" t="s">
        <v>12</v>
      </c>
      <c r="B8" s="54">
        <f>'RR - Totals'!B9+'RR - Totals'!B10+'RR - Totals'!B11</f>
        <v>30</v>
      </c>
      <c r="C8" s="54">
        <f>'RR - Totals'!C9+'RR - Totals'!C10+'RR - Totals'!C11</f>
        <v>74</v>
      </c>
      <c r="D8" s="68">
        <f>B8/C8</f>
        <v>0.40540540540540543</v>
      </c>
      <c r="E8" s="54">
        <f>'RR - Totals'!E9+'RR - Totals'!E10+'RR - Totals'!E11</f>
        <v>6</v>
      </c>
      <c r="F8" s="54">
        <f>'RR - Totals'!F9+'RR - Totals'!F10+'RR - Totals'!F11</f>
        <v>38</v>
      </c>
      <c r="G8" s="54">
        <f>'RR - Totals'!G9+'RR - Totals'!G10+'RR - Totals'!G11</f>
        <v>18</v>
      </c>
      <c r="H8" s="54">
        <f>'RR - Totals'!H9+'RR - Totals'!H10+'RR - Totals'!H11</f>
        <v>9</v>
      </c>
      <c r="I8" s="54">
        <f>'RR - Totals'!I9+'RR - Totals'!I10+'RR - Totals'!I11</f>
        <v>2</v>
      </c>
      <c r="J8" s="54">
        <f>'RR - Totals'!J9+'RR - Totals'!J10+'RR - Totals'!J11</f>
        <v>14</v>
      </c>
      <c r="K8" s="69">
        <f>G8/J8</f>
        <v>1.2857142857142858</v>
      </c>
    </row>
    <row r="9" spans="1:11" ht="30" customHeight="1" x14ac:dyDescent="0.25">
      <c r="A9" s="71" t="s">
        <v>37</v>
      </c>
      <c r="B9" s="70">
        <f>B8/5</f>
        <v>6</v>
      </c>
      <c r="C9" s="70">
        <f>C8/5</f>
        <v>14.8</v>
      </c>
      <c r="D9" s="68">
        <f>B9/C9</f>
        <v>0.40540540540540537</v>
      </c>
      <c r="E9" s="70">
        <f t="shared" ref="E9:J9" si="1">E8/5</f>
        <v>1.2</v>
      </c>
      <c r="F9" s="70">
        <f t="shared" si="1"/>
        <v>7.6</v>
      </c>
      <c r="G9" s="70">
        <f t="shared" si="1"/>
        <v>3.6</v>
      </c>
      <c r="H9" s="70">
        <f t="shared" si="1"/>
        <v>1.8</v>
      </c>
      <c r="I9" s="70">
        <f t="shared" si="1"/>
        <v>0.4</v>
      </c>
      <c r="J9" s="70">
        <f t="shared" si="1"/>
        <v>2.8</v>
      </c>
      <c r="K9" s="69">
        <f>G9/J9</f>
        <v>1.2857142857142858</v>
      </c>
    </row>
    <row r="10" spans="1:11" x14ac:dyDescent="0.25">
      <c r="B10" s="36"/>
      <c r="C10" s="36"/>
      <c r="D10" s="37"/>
      <c r="E10" s="36"/>
      <c r="F10" s="36"/>
      <c r="G10" s="36"/>
      <c r="H10" s="36"/>
      <c r="I10" s="36"/>
      <c r="J10" s="36"/>
      <c r="K10" s="42"/>
    </row>
    <row r="11" spans="1:11" ht="30" customHeight="1" x14ac:dyDescent="0.25">
      <c r="A11" s="62" t="s">
        <v>44</v>
      </c>
      <c r="B11" s="12" t="s">
        <v>3</v>
      </c>
      <c r="C11" s="12" t="s">
        <v>11</v>
      </c>
      <c r="D11" s="29" t="s">
        <v>9</v>
      </c>
      <c r="E11" s="12" t="s">
        <v>10</v>
      </c>
      <c r="F11" s="12" t="s">
        <v>4</v>
      </c>
      <c r="G11" s="12" t="s">
        <v>5</v>
      </c>
      <c r="H11" s="12" t="s">
        <v>6</v>
      </c>
      <c r="I11" s="12" t="s">
        <v>7</v>
      </c>
      <c r="J11" s="12" t="s">
        <v>8</v>
      </c>
      <c r="K11" s="30" t="s">
        <v>21</v>
      </c>
    </row>
    <row r="12" spans="1:11" ht="30" customHeight="1" x14ac:dyDescent="0.25">
      <c r="A12" s="72" t="s">
        <v>12</v>
      </c>
      <c r="B12" s="54">
        <f>'RR - Totals'!B14+'RR - Totals'!B15+'RR - Totals'!B16</f>
        <v>29</v>
      </c>
      <c r="C12" s="54">
        <f>'RR - Totals'!C14+'RR - Totals'!C15+'RR - Totals'!C16</f>
        <v>77</v>
      </c>
      <c r="D12" s="68">
        <f>B12/C12</f>
        <v>0.37662337662337664</v>
      </c>
      <c r="E12" s="54">
        <f>'RR - Totals'!E14+'RR - Totals'!E15+'RR - Totals'!E16</f>
        <v>0</v>
      </c>
      <c r="F12" s="54">
        <f>'RR - Totals'!F14+'RR - Totals'!F15+'RR - Totals'!F16</f>
        <v>37</v>
      </c>
      <c r="G12" s="54">
        <f>'RR - Totals'!G14+'RR - Totals'!G15+'RR - Totals'!G16</f>
        <v>12</v>
      </c>
      <c r="H12" s="54">
        <f>'RR - Totals'!H14+'RR - Totals'!H15+'RR - Totals'!H16</f>
        <v>9</v>
      </c>
      <c r="I12" s="54">
        <f>'RR - Totals'!I14+'RR - Totals'!I15+'RR - Totals'!I16</f>
        <v>3</v>
      </c>
      <c r="J12" s="127">
        <f>'RR - Totals'!J14+'RR - Totals'!J15+'RR - Totals'!J16</f>
        <v>8</v>
      </c>
      <c r="K12" s="69">
        <f>G12/J12</f>
        <v>1.5</v>
      </c>
    </row>
    <row r="13" spans="1:11" ht="30" customHeight="1" x14ac:dyDescent="0.25">
      <c r="A13" s="72" t="s">
        <v>37</v>
      </c>
      <c r="B13" s="70">
        <f>B12/5</f>
        <v>5.8</v>
      </c>
      <c r="C13" s="70">
        <f>C12/5</f>
        <v>15.4</v>
      </c>
      <c r="D13" s="68">
        <f>B13/C13</f>
        <v>0.37662337662337658</v>
      </c>
      <c r="E13" s="70">
        <f t="shared" ref="E13:J13" si="2">E12/5</f>
        <v>0</v>
      </c>
      <c r="F13" s="70">
        <f t="shared" si="2"/>
        <v>7.4</v>
      </c>
      <c r="G13" s="70">
        <f t="shared" si="2"/>
        <v>2.4</v>
      </c>
      <c r="H13" s="70">
        <f t="shared" si="2"/>
        <v>1.8</v>
      </c>
      <c r="I13" s="70">
        <f t="shared" si="2"/>
        <v>0.6</v>
      </c>
      <c r="J13" s="132">
        <f t="shared" si="2"/>
        <v>1.6</v>
      </c>
      <c r="K13" s="69">
        <f>G13/J13</f>
        <v>1.4999999999999998</v>
      </c>
    </row>
    <row r="14" spans="1:11" x14ac:dyDescent="0.25">
      <c r="A14" s="92"/>
      <c r="B14" s="93"/>
      <c r="C14" s="93"/>
      <c r="D14" s="96"/>
      <c r="E14" s="93"/>
      <c r="F14" s="93"/>
      <c r="G14" s="93"/>
      <c r="H14" s="93"/>
      <c r="I14" s="93"/>
      <c r="J14" s="93"/>
      <c r="K14" s="97"/>
    </row>
    <row r="15" spans="1:11" ht="30" customHeight="1" x14ac:dyDescent="0.25">
      <c r="A15" s="64" t="s">
        <v>59</v>
      </c>
      <c r="B15" s="12" t="s">
        <v>3</v>
      </c>
      <c r="C15" s="12" t="s">
        <v>11</v>
      </c>
      <c r="D15" s="29" t="s">
        <v>9</v>
      </c>
      <c r="E15" s="12" t="s">
        <v>10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30" t="s">
        <v>21</v>
      </c>
    </row>
    <row r="16" spans="1:11" ht="30" customHeight="1" x14ac:dyDescent="0.25">
      <c r="A16" s="75" t="s">
        <v>12</v>
      </c>
      <c r="B16" s="54">
        <f>'RR - Totals'!B19+'RR - Totals'!B20+'RR - Totals'!B21</f>
        <v>35</v>
      </c>
      <c r="C16" s="127">
        <f>'RR - Totals'!C19+'RR - Totals'!C20+'RR - Totals'!C21</f>
        <v>81</v>
      </c>
      <c r="D16" s="68">
        <f>B16/C16</f>
        <v>0.43209876543209874</v>
      </c>
      <c r="E16" s="127">
        <f>'RR - Totals'!E19+'RR - Totals'!E20+'RR - Totals'!E21</f>
        <v>10</v>
      </c>
      <c r="F16" s="127">
        <f>'RR - Totals'!F19+'RR - Totals'!F20+'RR - Totals'!F21</f>
        <v>45</v>
      </c>
      <c r="G16" s="54">
        <f>'RR - Totals'!G19+'RR - Totals'!G20+'RR - Totals'!G21</f>
        <v>13</v>
      </c>
      <c r="H16" s="54">
        <f>'RR - Totals'!H19+'RR - Totals'!H20+'RR - Totals'!H21</f>
        <v>10</v>
      </c>
      <c r="I16" s="127">
        <f>'RR - Totals'!I19+'RR - Totals'!I20+'RR - Totals'!I21</f>
        <v>12</v>
      </c>
      <c r="J16" s="54">
        <f>'RR - Totals'!J19+'RR - Totals'!J20+'RR - Totals'!J21</f>
        <v>17</v>
      </c>
      <c r="K16" s="69">
        <f>G16/J16</f>
        <v>0.76470588235294112</v>
      </c>
    </row>
    <row r="17" spans="1:11" ht="30" customHeight="1" x14ac:dyDescent="0.25">
      <c r="A17" s="75" t="s">
        <v>37</v>
      </c>
      <c r="B17" s="70">
        <f>B16/5</f>
        <v>7</v>
      </c>
      <c r="C17" s="132">
        <f>C16/5</f>
        <v>16.2</v>
      </c>
      <c r="D17" s="68">
        <f>B17/C17</f>
        <v>0.4320987654320988</v>
      </c>
      <c r="E17" s="132">
        <f t="shared" ref="E17:J17" si="3">E16/5</f>
        <v>2</v>
      </c>
      <c r="F17" s="132">
        <f t="shared" si="3"/>
        <v>9</v>
      </c>
      <c r="G17" s="70">
        <f t="shared" si="3"/>
        <v>2.6</v>
      </c>
      <c r="H17" s="70">
        <f t="shared" si="3"/>
        <v>2</v>
      </c>
      <c r="I17" s="132">
        <f t="shared" si="3"/>
        <v>2.4</v>
      </c>
      <c r="J17" s="70">
        <f t="shared" si="3"/>
        <v>3.4</v>
      </c>
      <c r="K17" s="69">
        <f>G17/J17</f>
        <v>0.76470588235294124</v>
      </c>
    </row>
    <row r="18" spans="1:11" x14ac:dyDescent="0.25">
      <c r="B18" s="36"/>
      <c r="C18" s="36"/>
      <c r="D18" s="37"/>
      <c r="E18" s="36"/>
      <c r="F18" s="36"/>
      <c r="G18" s="36"/>
      <c r="H18" s="36"/>
      <c r="I18" s="36"/>
      <c r="J18" s="36"/>
      <c r="K18" s="42"/>
    </row>
    <row r="19" spans="1:11" ht="30" customHeight="1" x14ac:dyDescent="0.25">
      <c r="A19" s="66" t="s">
        <v>48</v>
      </c>
      <c r="B19" s="12" t="s">
        <v>3</v>
      </c>
      <c r="C19" s="12" t="s">
        <v>11</v>
      </c>
      <c r="D19" s="29" t="s">
        <v>9</v>
      </c>
      <c r="E19" s="12" t="s">
        <v>10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8</v>
      </c>
      <c r="K19" s="30" t="s">
        <v>21</v>
      </c>
    </row>
    <row r="20" spans="1:11" ht="30" customHeight="1" x14ac:dyDescent="0.25">
      <c r="A20" s="74" t="s">
        <v>12</v>
      </c>
      <c r="B20" s="127">
        <f>'RR - Totals'!B24+'RR - Totals'!B25+'RR - Totals'!B26</f>
        <v>36</v>
      </c>
      <c r="C20" s="54">
        <f>'RR - Totals'!C24+'RR - Totals'!C25+'RR - Totals'!C26</f>
        <v>74</v>
      </c>
      <c r="D20" s="133">
        <f>B20/C20</f>
        <v>0.48648648648648651</v>
      </c>
      <c r="E20" s="54">
        <f>'RR - Totals'!E24+'RR - Totals'!E25+'RR - Totals'!E26</f>
        <v>4</v>
      </c>
      <c r="F20" s="54">
        <f>'RR - Totals'!F24+'RR - Totals'!F25+'RR - Totals'!F26</f>
        <v>35</v>
      </c>
      <c r="G20" s="127">
        <f>'RR - Totals'!G24+'RR - Totals'!G25+'RR - Totals'!G26</f>
        <v>23</v>
      </c>
      <c r="H20" s="127">
        <f>'RR - Totals'!H24+'RR - Totals'!H25+'RR - Totals'!H26</f>
        <v>15</v>
      </c>
      <c r="I20" s="54">
        <f>'RR - Totals'!I24+'RR - Totals'!I25+'RR - Totals'!I26</f>
        <v>7</v>
      </c>
      <c r="J20" s="54">
        <f>'RR - Totals'!J24+'RR - Totals'!J25+'RR - Totals'!J26</f>
        <v>13</v>
      </c>
      <c r="K20" s="130">
        <f>G20/J20</f>
        <v>1.7692307692307692</v>
      </c>
    </row>
    <row r="21" spans="1:11" ht="30" customHeight="1" x14ac:dyDescent="0.25">
      <c r="A21" s="74" t="s">
        <v>37</v>
      </c>
      <c r="B21" s="132">
        <f>B20/5</f>
        <v>7.2</v>
      </c>
      <c r="C21" s="70">
        <f>C20/5</f>
        <v>14.8</v>
      </c>
      <c r="D21" s="133">
        <f>B21/C21</f>
        <v>0.48648648648648646</v>
      </c>
      <c r="E21" s="70">
        <f t="shared" ref="E21:J21" si="4">E20/5</f>
        <v>0.8</v>
      </c>
      <c r="F21" s="70">
        <f t="shared" si="4"/>
        <v>7</v>
      </c>
      <c r="G21" s="132">
        <f t="shared" si="4"/>
        <v>4.5999999999999996</v>
      </c>
      <c r="H21" s="132">
        <f t="shared" si="4"/>
        <v>3</v>
      </c>
      <c r="I21" s="70">
        <f t="shared" si="4"/>
        <v>1.4</v>
      </c>
      <c r="J21" s="70">
        <f t="shared" si="4"/>
        <v>2.6</v>
      </c>
      <c r="K21" s="130">
        <f>G21/J21</f>
        <v>1.7692307692307689</v>
      </c>
    </row>
    <row r="22" spans="1:11" x14ac:dyDescent="0.25">
      <c r="B22" s="36"/>
      <c r="C22" s="36"/>
      <c r="D22" s="37"/>
      <c r="E22" s="36"/>
      <c r="F22" s="36"/>
      <c r="G22" s="36"/>
      <c r="H22" s="36"/>
      <c r="I22" s="36"/>
      <c r="J22" s="36"/>
      <c r="K22" s="42"/>
    </row>
    <row r="23" spans="1:11" ht="30" customHeight="1" x14ac:dyDescent="0.25">
      <c r="A23" s="60" t="s">
        <v>72</v>
      </c>
      <c r="B23" s="12" t="s">
        <v>3</v>
      </c>
      <c r="C23" s="12" t="s">
        <v>11</v>
      </c>
      <c r="D23" s="29" t="s">
        <v>9</v>
      </c>
      <c r="E23" s="12" t="s">
        <v>10</v>
      </c>
      <c r="F23" s="12" t="s">
        <v>4</v>
      </c>
      <c r="G23" s="12" t="s">
        <v>5</v>
      </c>
      <c r="H23" s="12" t="s">
        <v>6</v>
      </c>
      <c r="I23" s="12" t="s">
        <v>7</v>
      </c>
      <c r="J23" s="12" t="s">
        <v>8</v>
      </c>
      <c r="K23" s="30" t="s">
        <v>21</v>
      </c>
    </row>
    <row r="24" spans="1:11" ht="30" customHeight="1" x14ac:dyDescent="0.25">
      <c r="A24" s="73" t="s">
        <v>12</v>
      </c>
      <c r="B24" s="54">
        <f>'RR - Totals'!B29+'RR - Totals'!B30+'RR - Totals'!B31</f>
        <v>30</v>
      </c>
      <c r="C24" s="54">
        <f>'RR - Totals'!C29+'RR - Totals'!C30+'RR - Totals'!C31</f>
        <v>66</v>
      </c>
      <c r="D24" s="68">
        <f>B24/C24</f>
        <v>0.45454545454545453</v>
      </c>
      <c r="E24" s="54">
        <f>'RR - Totals'!E29+'RR - Totals'!E30+'RR - Totals'!E31</f>
        <v>6</v>
      </c>
      <c r="F24" s="54">
        <f>'RR - Totals'!F29+'RR - Totals'!F30+'RR - Totals'!F31</f>
        <v>31</v>
      </c>
      <c r="G24" s="54">
        <f>'RR - Totals'!G29+'RR - Totals'!G30+'RR - Totals'!G31</f>
        <v>20</v>
      </c>
      <c r="H24" s="54">
        <f>'RR - Totals'!H29+'RR - Totals'!H30+'RR - Totals'!H31</f>
        <v>4</v>
      </c>
      <c r="I24" s="54">
        <f>'RR - Totals'!I29+'RR - Totals'!I30+'RR - Totals'!I31</f>
        <v>5</v>
      </c>
      <c r="J24" s="54">
        <f>'RR - Totals'!J29+'RR - Totals'!J30+'RR - Totals'!J31</f>
        <v>15</v>
      </c>
      <c r="K24" s="69">
        <f>G24/J24</f>
        <v>1.3333333333333333</v>
      </c>
    </row>
    <row r="25" spans="1:11" ht="30" customHeight="1" x14ac:dyDescent="0.25">
      <c r="A25" s="73" t="s">
        <v>37</v>
      </c>
      <c r="B25" s="70">
        <f>B24/5</f>
        <v>6</v>
      </c>
      <c r="C25" s="70">
        <f>C24/5</f>
        <v>13.2</v>
      </c>
      <c r="D25" s="68">
        <f>B25/C25</f>
        <v>0.45454545454545459</v>
      </c>
      <c r="E25" s="70">
        <f t="shared" ref="E25:J25" si="5">E24/5</f>
        <v>1.2</v>
      </c>
      <c r="F25" s="70">
        <f t="shared" si="5"/>
        <v>6.2</v>
      </c>
      <c r="G25" s="70">
        <f t="shared" si="5"/>
        <v>4</v>
      </c>
      <c r="H25" s="70">
        <f t="shared" si="5"/>
        <v>0.8</v>
      </c>
      <c r="I25" s="70">
        <f t="shared" si="5"/>
        <v>1</v>
      </c>
      <c r="J25" s="70">
        <f t="shared" si="5"/>
        <v>3</v>
      </c>
      <c r="K25" s="69">
        <f>G25/J25</f>
        <v>1.3333333333333333</v>
      </c>
    </row>
  </sheetData>
  <pageMargins left="0.7" right="0.7" top="0.75" bottom="0.75" header="0.3" footer="0.3"/>
  <pageSetup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zoomScale="80" zoomScaleNormal="80" workbookViewId="0">
      <selection activeCell="A26" sqref="A26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41</v>
      </c>
      <c r="B1" s="13"/>
      <c r="C1" s="14"/>
      <c r="D1" s="15"/>
    </row>
    <row r="3" spans="1:11" ht="30" customHeight="1" x14ac:dyDescent="0.25">
      <c r="A3" s="58" t="s">
        <v>43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 x14ac:dyDescent="0.25">
      <c r="A4" s="28" t="s">
        <v>22</v>
      </c>
      <c r="B4" s="54">
        <f>'Q2-Ballers-PWATH'!B13+'S2-PWATH-Falconi'!B6</f>
        <v>6</v>
      </c>
      <c r="C4" s="54">
        <f>'Q2-Ballers-PWATH'!C13+'S2-PWATH-Falconi'!C6</f>
        <v>7</v>
      </c>
      <c r="D4" s="128">
        <f>B4/C4</f>
        <v>0.8571428571428571</v>
      </c>
      <c r="E4" s="54">
        <f>'Q2-Ballers-PWATH'!E13+'S2-PWATH-Falconi'!E6</f>
        <v>1</v>
      </c>
      <c r="F4" s="127">
        <f>'Q2-Ballers-PWATH'!F13+'S2-PWATH-Falconi'!F6</f>
        <v>10</v>
      </c>
      <c r="G4" s="54">
        <f>'Q2-Ballers-PWATH'!G13+'S2-PWATH-Falconi'!G6</f>
        <v>3</v>
      </c>
      <c r="H4" s="54">
        <f>'Q2-Ballers-PWATH'!H13+'S2-PWATH-Falconi'!H6</f>
        <v>0</v>
      </c>
      <c r="I4" s="127">
        <f>'Q2-Ballers-PWATH'!I13+'S2-PWATH-Falconi'!I6</f>
        <v>3</v>
      </c>
      <c r="J4" s="127">
        <f>'Q2-Ballers-PWATH'!J13+'S2-PWATH-Falconi'!J6</f>
        <v>0</v>
      </c>
      <c r="K4" s="56" t="e">
        <f>G4/J4</f>
        <v>#DIV/0!</v>
      </c>
    </row>
    <row r="5" spans="1:11" ht="30" customHeight="1" x14ac:dyDescent="0.25">
      <c r="A5" s="28" t="s">
        <v>27</v>
      </c>
      <c r="B5" s="54">
        <f>'Q2-Ballers-PWATH'!B14+'S2-PWATH-Falconi'!B7</f>
        <v>2</v>
      </c>
      <c r="C5" s="54">
        <f>'Q2-Ballers-PWATH'!C14+'S2-PWATH-Falconi'!C7</f>
        <v>3</v>
      </c>
      <c r="D5" s="55">
        <f>B5/C5</f>
        <v>0.66666666666666663</v>
      </c>
      <c r="E5" s="54">
        <f>'Q2-Ballers-PWATH'!E14+'S2-PWATH-Falconi'!E7</f>
        <v>2</v>
      </c>
      <c r="F5" s="54">
        <f>'Q2-Ballers-PWATH'!F14+'S2-PWATH-Falconi'!F7</f>
        <v>2</v>
      </c>
      <c r="G5" s="54">
        <f>'Q2-Ballers-PWATH'!G14+'S2-PWATH-Falconi'!G7</f>
        <v>4</v>
      </c>
      <c r="H5" s="54">
        <f>'Q2-Ballers-PWATH'!H14+'S2-PWATH-Falconi'!H7</f>
        <v>2</v>
      </c>
      <c r="I5" s="54">
        <f>'Q2-Ballers-PWATH'!I14+'S2-PWATH-Falconi'!I7</f>
        <v>1</v>
      </c>
      <c r="J5" s="54">
        <f>'Q2-Ballers-PWATH'!J14+'S2-PWATH-Falconi'!J7</f>
        <v>3</v>
      </c>
      <c r="K5" s="56">
        <f>G5/J5</f>
        <v>1.3333333333333333</v>
      </c>
    </row>
    <row r="6" spans="1:11" ht="30" customHeight="1" x14ac:dyDescent="0.25">
      <c r="A6" s="28" t="s">
        <v>23</v>
      </c>
      <c r="B6" s="54">
        <f>'Q2-Ballers-PWATH'!B15+'S2-PWATH-Falconi'!B8</f>
        <v>5</v>
      </c>
      <c r="C6" s="54">
        <f>'Q2-Ballers-PWATH'!C15+'S2-PWATH-Falconi'!C8</f>
        <v>11</v>
      </c>
      <c r="D6" s="55">
        <f>B6/C6</f>
        <v>0.45454545454545453</v>
      </c>
      <c r="E6" s="54">
        <f>'Q2-Ballers-PWATH'!E15+'S2-PWATH-Falconi'!E8</f>
        <v>0</v>
      </c>
      <c r="F6" s="54">
        <f>'Q2-Ballers-PWATH'!F15+'S2-PWATH-Falconi'!F8</f>
        <v>1</v>
      </c>
      <c r="G6" s="54">
        <f>'Q2-Ballers-PWATH'!G15+'S2-PWATH-Falconi'!G8</f>
        <v>3</v>
      </c>
      <c r="H6" s="54">
        <f>'Q2-Ballers-PWATH'!H15+'S2-PWATH-Falconi'!H8</f>
        <v>0</v>
      </c>
      <c r="I6" s="54">
        <f>'Q2-Ballers-PWATH'!I15+'S2-PWATH-Falconi'!I8</f>
        <v>0</v>
      </c>
      <c r="J6" s="126">
        <f>'Q2-Ballers-PWATH'!J15+'S2-PWATH-Falconi'!J8</f>
        <v>4</v>
      </c>
      <c r="K6" s="56">
        <f>G6/J6</f>
        <v>0.75</v>
      </c>
    </row>
    <row r="7" spans="1:11" x14ac:dyDescent="0.25">
      <c r="B7" s="36"/>
      <c r="C7" s="36"/>
      <c r="D7" s="46"/>
      <c r="E7" s="36"/>
      <c r="F7" s="36"/>
      <c r="G7" s="36"/>
      <c r="H7" s="36"/>
      <c r="I7" s="36"/>
      <c r="J7" s="36"/>
      <c r="K7" s="47"/>
    </row>
    <row r="8" spans="1:11" ht="30" customHeight="1" x14ac:dyDescent="0.25">
      <c r="A8" s="59" t="s">
        <v>115</v>
      </c>
      <c r="B8" s="12" t="s">
        <v>3</v>
      </c>
      <c r="C8" s="12" t="s">
        <v>11</v>
      </c>
      <c r="D8" s="27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31" t="s">
        <v>21</v>
      </c>
    </row>
    <row r="9" spans="1:11" ht="30" customHeight="1" x14ac:dyDescent="0.25">
      <c r="A9" s="57" t="s">
        <v>28</v>
      </c>
      <c r="B9" s="54">
        <f>'Q2-Ballers-PWATH'!B6</f>
        <v>2</v>
      </c>
      <c r="C9" s="54">
        <f>'Q2-Ballers-PWATH'!C6</f>
        <v>5</v>
      </c>
      <c r="D9" s="55">
        <f>B9/C9</f>
        <v>0.4</v>
      </c>
      <c r="E9" s="54">
        <f>'Q2-Ballers-PWATH'!E6</f>
        <v>0</v>
      </c>
      <c r="F9" s="54">
        <f>'Q2-Ballers-PWATH'!F6</f>
        <v>4</v>
      </c>
      <c r="G9" s="54">
        <f>'Q2-Ballers-PWATH'!G6</f>
        <v>1</v>
      </c>
      <c r="H9" s="54">
        <f>'Q2-Ballers-PWATH'!H6</f>
        <v>2</v>
      </c>
      <c r="I9" s="54">
        <f>'Q2-Ballers-PWATH'!I6</f>
        <v>1</v>
      </c>
      <c r="J9" s="54">
        <f>'Q2-Ballers-PWATH'!J6</f>
        <v>1</v>
      </c>
      <c r="K9" s="56">
        <f>G9/J9</f>
        <v>1</v>
      </c>
    </row>
    <row r="10" spans="1:11" ht="30" customHeight="1" x14ac:dyDescent="0.25">
      <c r="A10" s="57" t="s">
        <v>26</v>
      </c>
      <c r="B10" s="54">
        <f>'Q2-Ballers-PWATH'!B7</f>
        <v>4</v>
      </c>
      <c r="C10" s="54">
        <f>'Q2-Ballers-PWATH'!C7</f>
        <v>9</v>
      </c>
      <c r="D10" s="55">
        <f>B10/C10</f>
        <v>0.44444444444444442</v>
      </c>
      <c r="E10" s="54">
        <f>'Q2-Ballers-PWATH'!E7</f>
        <v>0</v>
      </c>
      <c r="F10" s="54">
        <f>'Q2-Ballers-PWATH'!F7</f>
        <v>1</v>
      </c>
      <c r="G10" s="54">
        <f>'Q2-Ballers-PWATH'!G7</f>
        <v>0</v>
      </c>
      <c r="H10" s="54">
        <f>'Q2-Ballers-PWATH'!H7</f>
        <v>0</v>
      </c>
      <c r="I10" s="54">
        <f>'Q2-Ballers-PWATH'!I7</f>
        <v>0</v>
      </c>
      <c r="J10" s="54">
        <f>'Q2-Ballers-PWATH'!J7</f>
        <v>1</v>
      </c>
      <c r="K10" s="56">
        <f>G10/J10</f>
        <v>0</v>
      </c>
    </row>
    <row r="11" spans="1:11" ht="30" customHeight="1" x14ac:dyDescent="0.25">
      <c r="A11" s="57" t="s">
        <v>29</v>
      </c>
      <c r="B11" s="54">
        <f>'Q2-Ballers-PWATH'!B8</f>
        <v>0</v>
      </c>
      <c r="C11" s="54">
        <f>'Q2-Ballers-PWATH'!C8</f>
        <v>1</v>
      </c>
      <c r="D11" s="55">
        <f>B11/C11</f>
        <v>0</v>
      </c>
      <c r="E11" s="54">
        <f>'Q2-Ballers-PWATH'!E8</f>
        <v>0</v>
      </c>
      <c r="F11" s="54">
        <f>'Q2-Ballers-PWATH'!F8</f>
        <v>0</v>
      </c>
      <c r="G11" s="54">
        <f>'Q2-Ballers-PWATH'!G8</f>
        <v>1</v>
      </c>
      <c r="H11" s="54">
        <f>'Q2-Ballers-PWATH'!H8</f>
        <v>0</v>
      </c>
      <c r="I11" s="54">
        <f>'Q2-Ballers-PWATH'!I8</f>
        <v>0</v>
      </c>
      <c r="J11" s="127">
        <f>'Q2-Ballers-PWATH'!J8</f>
        <v>0</v>
      </c>
      <c r="K11" s="56" t="e">
        <f>G11/J11</f>
        <v>#DIV/0!</v>
      </c>
    </row>
    <row r="12" spans="1:11" x14ac:dyDescent="0.25">
      <c r="B12" s="36"/>
      <c r="C12" s="36"/>
      <c r="D12" s="46"/>
      <c r="E12" s="36"/>
      <c r="F12" s="36"/>
      <c r="G12" s="36"/>
      <c r="H12" s="36"/>
      <c r="I12" s="36"/>
      <c r="J12" s="36"/>
      <c r="K12" s="47"/>
    </row>
    <row r="13" spans="1:11" ht="30" customHeight="1" x14ac:dyDescent="0.25">
      <c r="A13" s="62" t="s">
        <v>44</v>
      </c>
      <c r="B13" s="12" t="s">
        <v>3</v>
      </c>
      <c r="C13" s="12" t="s">
        <v>11</v>
      </c>
      <c r="D13" s="27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31" t="s">
        <v>21</v>
      </c>
    </row>
    <row r="14" spans="1:11" ht="30" customHeight="1" x14ac:dyDescent="0.25">
      <c r="A14" s="63" t="s">
        <v>30</v>
      </c>
      <c r="B14" s="54">
        <f>'S2-PWATH-Falconi'!B13+'Champ-Falconi-ZZ'!B6</f>
        <v>8</v>
      </c>
      <c r="C14" s="54">
        <f>'S2-PWATH-Falconi'!C13+'Champ-Falconi-ZZ'!C6</f>
        <v>17</v>
      </c>
      <c r="D14" s="55">
        <f>B14/C14</f>
        <v>0.47058823529411764</v>
      </c>
      <c r="E14" s="54">
        <f>'S2-PWATH-Falconi'!E13+'Champ-Falconi-ZZ'!E6</f>
        <v>0</v>
      </c>
      <c r="F14" s="54">
        <f>'S2-PWATH-Falconi'!F13+'Champ-Falconi-ZZ'!F6</f>
        <v>5</v>
      </c>
      <c r="G14" s="54">
        <f>'S2-PWATH-Falconi'!G13+'Champ-Falconi-ZZ'!G6</f>
        <v>1</v>
      </c>
      <c r="H14" s="127">
        <f>'S2-PWATH-Falconi'!H13+'Champ-Falconi-ZZ'!H6</f>
        <v>3</v>
      </c>
      <c r="I14" s="54">
        <f>'S2-PWATH-Falconi'!I13+'Champ-Falconi-ZZ'!I6</f>
        <v>0</v>
      </c>
      <c r="J14" s="54">
        <f>'S2-PWATH-Falconi'!J13+'Champ-Falconi-ZZ'!J6</f>
        <v>1</v>
      </c>
      <c r="K14" s="56">
        <f>G14/J14</f>
        <v>1</v>
      </c>
    </row>
    <row r="15" spans="1:11" ht="30" customHeight="1" x14ac:dyDescent="0.25">
      <c r="A15" s="63" t="s">
        <v>45</v>
      </c>
      <c r="B15" s="54">
        <f>'S2-PWATH-Falconi'!B14+'Champ-Falconi-ZZ'!B7</f>
        <v>1</v>
      </c>
      <c r="C15" s="54">
        <f>'S2-PWATH-Falconi'!C14+'Champ-Falconi-ZZ'!C7</f>
        <v>8</v>
      </c>
      <c r="D15" s="55">
        <f>B15/C15</f>
        <v>0.125</v>
      </c>
      <c r="E15" s="54">
        <f>'S2-PWATH-Falconi'!E14+'Champ-Falconi-ZZ'!E7</f>
        <v>0</v>
      </c>
      <c r="F15" s="54">
        <f>'S2-PWATH-Falconi'!F14+'Champ-Falconi-ZZ'!F7</f>
        <v>4</v>
      </c>
      <c r="G15" s="54">
        <f>'S2-PWATH-Falconi'!G14+'Champ-Falconi-ZZ'!G7</f>
        <v>2</v>
      </c>
      <c r="H15" s="54">
        <f>'S2-PWATH-Falconi'!H14+'Champ-Falconi-ZZ'!H7</f>
        <v>1</v>
      </c>
      <c r="I15" s="54">
        <f>'S2-PWATH-Falconi'!I14+'Champ-Falconi-ZZ'!I7</f>
        <v>0</v>
      </c>
      <c r="J15" s="127">
        <f>'S2-PWATH-Falconi'!J14+'Champ-Falconi-ZZ'!J7</f>
        <v>0</v>
      </c>
      <c r="K15" s="56" t="e">
        <f>G15/J15</f>
        <v>#DIV/0!</v>
      </c>
    </row>
    <row r="16" spans="1:11" ht="30" customHeight="1" x14ac:dyDescent="0.25">
      <c r="A16" s="63" t="s">
        <v>25</v>
      </c>
      <c r="B16" s="54">
        <f>'S2-PWATH-Falconi'!B15+'Champ-Falconi-ZZ'!B8</f>
        <v>4</v>
      </c>
      <c r="C16" s="54">
        <f>'S2-PWATH-Falconi'!C15+'Champ-Falconi-ZZ'!C8</f>
        <v>8</v>
      </c>
      <c r="D16" s="55">
        <f>B16/C16</f>
        <v>0.5</v>
      </c>
      <c r="E16" s="54">
        <f>'S2-PWATH-Falconi'!E15+'Champ-Falconi-ZZ'!E8</f>
        <v>1</v>
      </c>
      <c r="F16" s="54">
        <f>'S2-PWATH-Falconi'!F15+'Champ-Falconi-ZZ'!F8</f>
        <v>4</v>
      </c>
      <c r="G16" s="54">
        <f>'S2-PWATH-Falconi'!G15+'Champ-Falconi-ZZ'!G8</f>
        <v>0</v>
      </c>
      <c r="H16" s="54">
        <f>'S2-PWATH-Falconi'!H15+'Champ-Falconi-ZZ'!H8</f>
        <v>1</v>
      </c>
      <c r="I16" s="54">
        <f>'S2-PWATH-Falconi'!I15+'Champ-Falconi-ZZ'!I8</f>
        <v>0</v>
      </c>
      <c r="J16" s="54">
        <f>'S2-PWATH-Falconi'!J15+'Champ-Falconi-ZZ'!J8</f>
        <v>1</v>
      </c>
      <c r="K16" s="56">
        <f>G16/J16</f>
        <v>0</v>
      </c>
    </row>
    <row r="17" spans="1:11" x14ac:dyDescent="0.25">
      <c r="A17" s="92"/>
      <c r="B17" s="93"/>
      <c r="C17" s="93"/>
      <c r="D17" s="94"/>
      <c r="E17" s="93"/>
      <c r="F17" s="93"/>
      <c r="G17" s="93"/>
      <c r="H17" s="93"/>
      <c r="I17" s="93"/>
      <c r="J17" s="93"/>
      <c r="K17" s="95"/>
    </row>
    <row r="18" spans="1:11" ht="30" customHeight="1" x14ac:dyDescent="0.25">
      <c r="A18" s="64" t="s">
        <v>59</v>
      </c>
      <c r="B18" s="12" t="s">
        <v>3</v>
      </c>
      <c r="C18" s="12" t="s">
        <v>11</v>
      </c>
      <c r="D18" s="27" t="s">
        <v>9</v>
      </c>
      <c r="E18" s="12" t="s">
        <v>10</v>
      </c>
      <c r="F18" s="12" t="s">
        <v>4</v>
      </c>
      <c r="G18" s="12" t="s">
        <v>5</v>
      </c>
      <c r="H18" s="12" t="s">
        <v>6</v>
      </c>
      <c r="I18" s="12" t="s">
        <v>7</v>
      </c>
      <c r="J18" s="12" t="s">
        <v>8</v>
      </c>
      <c r="K18" s="31" t="s">
        <v>21</v>
      </c>
    </row>
    <row r="19" spans="1:11" ht="30" customHeight="1" x14ac:dyDescent="0.25">
      <c r="A19" s="65" t="s">
        <v>46</v>
      </c>
      <c r="B19" s="54">
        <f>'Q1-CBoyz-BCudas'!B13+'S1-BCudas-ZZ'!B6</f>
        <v>8</v>
      </c>
      <c r="C19" s="54">
        <f>'Q1-CBoyz-BCudas'!C13+'S1-BCudas-ZZ'!C6</f>
        <v>12</v>
      </c>
      <c r="D19" s="55">
        <f>B19/C19</f>
        <v>0.66666666666666663</v>
      </c>
      <c r="E19" s="127">
        <f>'Q1-CBoyz-BCudas'!E13+'S1-BCudas-ZZ'!E6</f>
        <v>2</v>
      </c>
      <c r="F19" s="54">
        <f>'Q1-CBoyz-BCudas'!F13+'S1-BCudas-ZZ'!F6</f>
        <v>8</v>
      </c>
      <c r="G19" s="54">
        <f>'Q1-CBoyz-BCudas'!G13+'S1-BCudas-ZZ'!G6</f>
        <v>7</v>
      </c>
      <c r="H19" s="54">
        <f>'Q1-CBoyz-BCudas'!H13+'S1-BCudas-ZZ'!H6</f>
        <v>1</v>
      </c>
      <c r="I19" s="54">
        <f>'Q1-CBoyz-BCudas'!I13+'S1-BCudas-ZZ'!I6</f>
        <v>0</v>
      </c>
      <c r="J19" s="54">
        <f>'Q1-CBoyz-BCudas'!J13+'S1-BCudas-ZZ'!J6</f>
        <v>2</v>
      </c>
      <c r="K19" s="56">
        <f>G19/J19</f>
        <v>3.5</v>
      </c>
    </row>
    <row r="20" spans="1:11" ht="30" customHeight="1" x14ac:dyDescent="0.25">
      <c r="A20" s="65" t="s">
        <v>42</v>
      </c>
      <c r="B20" s="54">
        <f>'Q1-CBoyz-BCudas'!B14+'S1-BCudas-ZZ'!B7</f>
        <v>8</v>
      </c>
      <c r="C20" s="54">
        <f>'Q1-CBoyz-BCudas'!C14+'S1-BCudas-ZZ'!C7</f>
        <v>17</v>
      </c>
      <c r="D20" s="55">
        <f>B20/C20</f>
        <v>0.47058823529411764</v>
      </c>
      <c r="E20" s="127">
        <f>'Q1-CBoyz-BCudas'!E14+'S1-BCudas-ZZ'!E7</f>
        <v>2</v>
      </c>
      <c r="F20" s="54">
        <f>'Q1-CBoyz-BCudas'!F14+'S1-BCudas-ZZ'!F7</f>
        <v>9</v>
      </c>
      <c r="G20" s="54">
        <f>'Q1-CBoyz-BCudas'!G14+'S1-BCudas-ZZ'!G7</f>
        <v>2</v>
      </c>
      <c r="H20" s="54">
        <f>'Q1-CBoyz-BCudas'!H14+'S1-BCudas-ZZ'!H7</f>
        <v>0</v>
      </c>
      <c r="I20" s="127">
        <f>'Q1-CBoyz-BCudas'!I14+'S1-BCudas-ZZ'!I7</f>
        <v>3</v>
      </c>
      <c r="J20" s="54">
        <f>'Q1-CBoyz-BCudas'!J14+'S1-BCudas-ZZ'!J7</f>
        <v>1</v>
      </c>
      <c r="K20" s="56">
        <f>G20/J20</f>
        <v>2</v>
      </c>
    </row>
    <row r="21" spans="1:11" ht="30" customHeight="1" x14ac:dyDescent="0.25">
      <c r="A21" s="65" t="s">
        <v>47</v>
      </c>
      <c r="B21" s="54">
        <f>'Q1-CBoyz-BCudas'!B15+'S1-BCudas-ZZ'!B8</f>
        <v>1</v>
      </c>
      <c r="C21" s="54">
        <f>'Q1-CBoyz-BCudas'!C15+'S1-BCudas-ZZ'!C8</f>
        <v>6</v>
      </c>
      <c r="D21" s="55">
        <f>B21/C21</f>
        <v>0.16666666666666666</v>
      </c>
      <c r="E21" s="54">
        <f>'Q1-CBoyz-BCudas'!E15+'S1-BCudas-ZZ'!E8</f>
        <v>0</v>
      </c>
      <c r="F21" s="54">
        <f>'Q1-CBoyz-BCudas'!F15+'S1-BCudas-ZZ'!F8</f>
        <v>4</v>
      </c>
      <c r="G21" s="54">
        <f>'Q1-CBoyz-BCudas'!G15+'S1-BCudas-ZZ'!G8</f>
        <v>0</v>
      </c>
      <c r="H21" s="54">
        <f>'Q1-CBoyz-BCudas'!H15+'S1-BCudas-ZZ'!H8</f>
        <v>1</v>
      </c>
      <c r="I21" s="54">
        <f>'Q1-CBoyz-BCudas'!I15+'S1-BCudas-ZZ'!I8</f>
        <v>1</v>
      </c>
      <c r="J21" s="54">
        <f>'Q1-CBoyz-BCudas'!J15+'S1-BCudas-ZZ'!J8</f>
        <v>1</v>
      </c>
      <c r="K21" s="56">
        <f>G21/J21</f>
        <v>0</v>
      </c>
    </row>
    <row r="22" spans="1:11" x14ac:dyDescent="0.25">
      <c r="A22" s="92"/>
      <c r="B22" s="93"/>
      <c r="C22" s="93"/>
      <c r="D22" s="94"/>
      <c r="E22" s="93"/>
      <c r="F22" s="93"/>
      <c r="G22" s="93"/>
      <c r="H22" s="93"/>
      <c r="I22" s="93"/>
      <c r="J22" s="93"/>
      <c r="K22" s="95"/>
    </row>
    <row r="23" spans="1:11" ht="30" customHeight="1" x14ac:dyDescent="0.25">
      <c r="A23" s="66" t="s">
        <v>48</v>
      </c>
      <c r="B23" s="12" t="s">
        <v>3</v>
      </c>
      <c r="C23" s="12" t="s">
        <v>11</v>
      </c>
      <c r="D23" s="27" t="s">
        <v>9</v>
      </c>
      <c r="E23" s="12" t="s">
        <v>10</v>
      </c>
      <c r="F23" s="12" t="s">
        <v>4</v>
      </c>
      <c r="G23" s="12" t="s">
        <v>5</v>
      </c>
      <c r="H23" s="12" t="s">
        <v>6</v>
      </c>
      <c r="I23" s="12" t="s">
        <v>7</v>
      </c>
      <c r="J23" s="12" t="s">
        <v>8</v>
      </c>
      <c r="K23" s="31" t="s">
        <v>21</v>
      </c>
    </row>
    <row r="24" spans="1:11" ht="30" customHeight="1" x14ac:dyDescent="0.25">
      <c r="A24" s="67" t="s">
        <v>131</v>
      </c>
      <c r="B24" s="127">
        <f>'S1-BCudas-ZZ'!B13+'Champ-Falconi-ZZ'!B13</f>
        <v>10</v>
      </c>
      <c r="C24" s="127">
        <f>'S1-BCudas-ZZ'!C13+'Champ-Falconi-ZZ'!C13</f>
        <v>19</v>
      </c>
      <c r="D24" s="55">
        <f>B24/C24</f>
        <v>0.52631578947368418</v>
      </c>
      <c r="E24" s="54">
        <f>'S1-BCudas-ZZ'!E13+'Champ-Falconi-ZZ'!E13</f>
        <v>1</v>
      </c>
      <c r="F24" s="54">
        <f>'S1-BCudas-ZZ'!F13+'Champ-Falconi-ZZ'!F13</f>
        <v>8</v>
      </c>
      <c r="G24" s="54">
        <f>'S1-BCudas-ZZ'!G13+'Champ-Falconi-ZZ'!G13</f>
        <v>3</v>
      </c>
      <c r="H24" s="54">
        <f>'S1-BCudas-ZZ'!H13+'Champ-Falconi-ZZ'!H13</f>
        <v>2</v>
      </c>
      <c r="I24" s="54">
        <f>'S1-BCudas-ZZ'!I13+'Champ-Falconi-ZZ'!I13</f>
        <v>2</v>
      </c>
      <c r="J24" s="54">
        <f>'S1-BCudas-ZZ'!J13+'Champ-Falconi-ZZ'!J13</f>
        <v>2</v>
      </c>
      <c r="K24" s="56">
        <f>G24/J24</f>
        <v>1.5</v>
      </c>
    </row>
    <row r="25" spans="1:11" ht="30" customHeight="1" x14ac:dyDescent="0.25">
      <c r="A25" s="67" t="s">
        <v>49</v>
      </c>
      <c r="B25" s="54">
        <f>'S1-BCudas-ZZ'!B14+'Champ-Falconi-ZZ'!B14</f>
        <v>4</v>
      </c>
      <c r="C25" s="54">
        <f>'S1-BCudas-ZZ'!C14+'Champ-Falconi-ZZ'!C14</f>
        <v>9</v>
      </c>
      <c r="D25" s="55">
        <f>B25/C25</f>
        <v>0.44444444444444442</v>
      </c>
      <c r="E25" s="127">
        <f>'S1-BCudas-ZZ'!E14+'Champ-Falconi-ZZ'!E14</f>
        <v>2</v>
      </c>
      <c r="F25" s="54">
        <f>'S1-BCudas-ZZ'!F14+'Champ-Falconi-ZZ'!F14</f>
        <v>3</v>
      </c>
      <c r="G25" s="54">
        <f>'S1-BCudas-ZZ'!G14+'Champ-Falconi-ZZ'!G14</f>
        <v>0</v>
      </c>
      <c r="H25" s="54">
        <f>'S1-BCudas-ZZ'!H14+'Champ-Falconi-ZZ'!H14</f>
        <v>1</v>
      </c>
      <c r="I25" s="54">
        <f>'S1-BCudas-ZZ'!I14+'Champ-Falconi-ZZ'!I14</f>
        <v>0</v>
      </c>
      <c r="J25" s="127">
        <f>'S1-BCudas-ZZ'!J14+'Champ-Falconi-ZZ'!J14</f>
        <v>0</v>
      </c>
      <c r="K25" s="56" t="e">
        <f>G25/J25</f>
        <v>#DIV/0!</v>
      </c>
    </row>
    <row r="26" spans="1:11" ht="30" customHeight="1" x14ac:dyDescent="0.25">
      <c r="A26" s="67" t="s">
        <v>157</v>
      </c>
      <c r="B26" s="54">
        <f>'S1-BCudas-ZZ'!B15+'Champ-Falconi-ZZ'!B15</f>
        <v>3</v>
      </c>
      <c r="C26" s="54">
        <f>'S1-BCudas-ZZ'!C15+'Champ-Falconi-ZZ'!C15</f>
        <v>5</v>
      </c>
      <c r="D26" s="55">
        <f>B26/C26</f>
        <v>0.6</v>
      </c>
      <c r="E26" s="54">
        <f>'S1-BCudas-ZZ'!E15+'Champ-Falconi-ZZ'!E15</f>
        <v>0</v>
      </c>
      <c r="F26" s="54">
        <f>'S1-BCudas-ZZ'!F15+'Champ-Falconi-ZZ'!F15</f>
        <v>6</v>
      </c>
      <c r="G26" s="127">
        <f>'S1-BCudas-ZZ'!G15+'Champ-Falconi-ZZ'!G15</f>
        <v>9</v>
      </c>
      <c r="H26" s="54">
        <f>'S1-BCudas-ZZ'!H15+'Champ-Falconi-ZZ'!H15</f>
        <v>1</v>
      </c>
      <c r="I26" s="54">
        <f>'S1-BCudas-ZZ'!I15+'Champ-Falconi-ZZ'!I15</f>
        <v>0</v>
      </c>
      <c r="J26" s="54">
        <f>'S1-BCudas-ZZ'!J15+'Champ-Falconi-ZZ'!J15</f>
        <v>2</v>
      </c>
      <c r="K26" s="129">
        <f>G26/J26</f>
        <v>4.5</v>
      </c>
    </row>
    <row r="27" spans="1:11" x14ac:dyDescent="0.25">
      <c r="A27" s="92"/>
      <c r="B27" s="93"/>
      <c r="C27" s="93"/>
      <c r="D27" s="94"/>
      <c r="E27" s="93"/>
      <c r="F27" s="93"/>
      <c r="G27" s="93"/>
      <c r="H27" s="93"/>
      <c r="I27" s="93"/>
      <c r="J27" s="93"/>
      <c r="K27" s="95"/>
    </row>
    <row r="28" spans="1:11" ht="30" customHeight="1" x14ac:dyDescent="0.25">
      <c r="A28" s="60" t="s">
        <v>72</v>
      </c>
      <c r="B28" s="12" t="s">
        <v>3</v>
      </c>
      <c r="C28" s="12" t="s">
        <v>11</v>
      </c>
      <c r="D28" s="27" t="s">
        <v>9</v>
      </c>
      <c r="E28" s="12" t="s">
        <v>10</v>
      </c>
      <c r="F28" s="12" t="s">
        <v>4</v>
      </c>
      <c r="G28" s="12" t="s">
        <v>5</v>
      </c>
      <c r="H28" s="12" t="s">
        <v>6</v>
      </c>
      <c r="I28" s="12" t="s">
        <v>7</v>
      </c>
      <c r="J28" s="12" t="s">
        <v>8</v>
      </c>
      <c r="K28" s="31" t="s">
        <v>21</v>
      </c>
    </row>
    <row r="29" spans="1:11" ht="30" customHeight="1" x14ac:dyDescent="0.25">
      <c r="A29" s="61" t="s">
        <v>24</v>
      </c>
      <c r="B29" s="54">
        <f>'Q1-CBoyz-BCudas'!B6</f>
        <v>3</v>
      </c>
      <c r="C29" s="54">
        <f>'Q1-CBoyz-BCudas'!C6</f>
        <v>6</v>
      </c>
      <c r="D29" s="55">
        <f>B29/C29</f>
        <v>0.5</v>
      </c>
      <c r="E29" s="54">
        <f>'Q1-CBoyz-BCudas'!E6</f>
        <v>0</v>
      </c>
      <c r="F29" s="54">
        <f>'Q1-CBoyz-BCudas'!F6</f>
        <v>0</v>
      </c>
      <c r="G29" s="54">
        <f>'Q1-CBoyz-BCudas'!G6</f>
        <v>0</v>
      </c>
      <c r="H29" s="54">
        <f>'Q1-CBoyz-BCudas'!H6</f>
        <v>1</v>
      </c>
      <c r="I29" s="54">
        <f>'Q1-CBoyz-BCudas'!I6</f>
        <v>0</v>
      </c>
      <c r="J29" s="54">
        <f>'Q1-CBoyz-BCudas'!J6</f>
        <v>1</v>
      </c>
      <c r="K29" s="56">
        <f>G29/J29</f>
        <v>0</v>
      </c>
    </row>
    <row r="30" spans="1:11" ht="30" customHeight="1" x14ac:dyDescent="0.25">
      <c r="A30" s="61" t="s">
        <v>50</v>
      </c>
      <c r="B30" s="54">
        <f>'Q1-CBoyz-BCudas'!B7</f>
        <v>2</v>
      </c>
      <c r="C30" s="54">
        <f>'Q1-CBoyz-BCudas'!C7</f>
        <v>6</v>
      </c>
      <c r="D30" s="55">
        <f>B30/C30</f>
        <v>0.33333333333333331</v>
      </c>
      <c r="E30" s="54">
        <f>'Q1-CBoyz-BCudas'!E7</f>
        <v>0</v>
      </c>
      <c r="F30" s="54">
        <f>'Q1-CBoyz-BCudas'!F7</f>
        <v>1</v>
      </c>
      <c r="G30" s="54">
        <f>'Q1-CBoyz-BCudas'!G7</f>
        <v>1</v>
      </c>
      <c r="H30" s="54">
        <f>'Q1-CBoyz-BCudas'!H7</f>
        <v>0</v>
      </c>
      <c r="I30" s="54">
        <f>'Q1-CBoyz-BCudas'!I7</f>
        <v>0</v>
      </c>
      <c r="J30" s="127">
        <f>'Q1-CBoyz-BCudas'!J7</f>
        <v>0</v>
      </c>
      <c r="K30" s="56" t="e">
        <f>G30/J30</f>
        <v>#DIV/0!</v>
      </c>
    </row>
    <row r="31" spans="1:11" ht="30" customHeight="1" x14ac:dyDescent="0.25">
      <c r="A31" s="61" t="s">
        <v>31</v>
      </c>
      <c r="B31" s="54">
        <f>'Q1-CBoyz-BCudas'!B8</f>
        <v>0</v>
      </c>
      <c r="C31" s="54">
        <f>'Q1-CBoyz-BCudas'!C8</f>
        <v>2</v>
      </c>
      <c r="D31" s="55">
        <f>B31/C31</f>
        <v>0</v>
      </c>
      <c r="E31" s="54">
        <f>'Q1-CBoyz-BCudas'!E8</f>
        <v>0</v>
      </c>
      <c r="F31" s="54">
        <f>'Q1-CBoyz-BCudas'!F8</f>
        <v>0</v>
      </c>
      <c r="G31" s="54">
        <f>'Q1-CBoyz-BCudas'!G8</f>
        <v>0</v>
      </c>
      <c r="H31" s="54">
        <f>'Q1-CBoyz-BCudas'!H8</f>
        <v>0</v>
      </c>
      <c r="I31" s="54">
        <f>'Q1-CBoyz-BCudas'!I8</f>
        <v>2</v>
      </c>
      <c r="J31" s="127">
        <f>'Q1-CBoyz-BCudas'!J8</f>
        <v>0</v>
      </c>
      <c r="K31" s="56" t="e">
        <f>G31/J31</f>
        <v>#DIV/0!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zoomScale="80" zoomScaleNormal="80" workbookViewId="0">
      <selection activeCell="B6" sqref="B6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38</v>
      </c>
      <c r="B1" s="13"/>
      <c r="C1" s="14"/>
      <c r="D1" s="15"/>
    </row>
    <row r="3" spans="1:11" ht="30" customHeight="1" x14ac:dyDescent="0.25">
      <c r="A3" s="58" t="s">
        <v>43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 x14ac:dyDescent="0.25">
      <c r="A4" s="28" t="s">
        <v>22</v>
      </c>
      <c r="B4" s="69">
        <f>'Playoff - Totals'!B4/2</f>
        <v>3</v>
      </c>
      <c r="C4" s="69">
        <f>'Playoff - Totals'!C4/2</f>
        <v>3.5</v>
      </c>
      <c r="D4" s="128">
        <f>B4/C4</f>
        <v>0.8571428571428571</v>
      </c>
      <c r="E4" s="69">
        <f>'Playoff - Totals'!E4/2</f>
        <v>0.5</v>
      </c>
      <c r="F4" s="130">
        <f>'Playoff - Totals'!F4/2</f>
        <v>5</v>
      </c>
      <c r="G4" s="69">
        <f>'Playoff - Totals'!G4/2</f>
        <v>1.5</v>
      </c>
      <c r="H4" s="69">
        <f>'Playoff - Totals'!H4/2</f>
        <v>0</v>
      </c>
      <c r="I4" s="69">
        <f>'Playoff - Totals'!I4/2</f>
        <v>1.5</v>
      </c>
      <c r="J4" s="130">
        <f>'Playoff - Totals'!J4/2</f>
        <v>0</v>
      </c>
      <c r="K4" s="56" t="e">
        <f>G4/J4</f>
        <v>#DIV/0!</v>
      </c>
    </row>
    <row r="5" spans="1:11" ht="30" customHeight="1" x14ac:dyDescent="0.25">
      <c r="A5" s="28" t="s">
        <v>27</v>
      </c>
      <c r="B5" s="69">
        <f>'Playoff - Totals'!B5/2</f>
        <v>1</v>
      </c>
      <c r="C5" s="69">
        <f>'Playoff - Totals'!C5/2</f>
        <v>1.5</v>
      </c>
      <c r="D5" s="55">
        <f>B5/C5</f>
        <v>0.66666666666666663</v>
      </c>
      <c r="E5" s="130">
        <f>'Playoff - Totals'!E5/2</f>
        <v>1</v>
      </c>
      <c r="F5" s="69">
        <f>'Playoff - Totals'!F5/2</f>
        <v>1</v>
      </c>
      <c r="G5" s="69">
        <f>'Playoff - Totals'!G5/2</f>
        <v>2</v>
      </c>
      <c r="H5" s="69">
        <f>'Playoff - Totals'!H5/2</f>
        <v>1</v>
      </c>
      <c r="I5" s="69">
        <f>'Playoff - Totals'!I5/2</f>
        <v>0.5</v>
      </c>
      <c r="J5" s="69">
        <f>'Playoff - Totals'!J5/2</f>
        <v>1.5</v>
      </c>
      <c r="K5" s="56">
        <f>G5/J5</f>
        <v>1.3333333333333333</v>
      </c>
    </row>
    <row r="6" spans="1:11" ht="30" customHeight="1" x14ac:dyDescent="0.25">
      <c r="A6" s="28" t="s">
        <v>23</v>
      </c>
      <c r="B6" s="69">
        <f>'Playoff - Totals'!B6/2</f>
        <v>2.5</v>
      </c>
      <c r="C6" s="69">
        <f>'Playoff - Totals'!C6/2</f>
        <v>5.5</v>
      </c>
      <c r="D6" s="55">
        <f>B6/C6</f>
        <v>0.45454545454545453</v>
      </c>
      <c r="E6" s="69">
        <f>'Playoff - Totals'!E6/2</f>
        <v>0</v>
      </c>
      <c r="F6" s="69">
        <f>'Playoff - Totals'!F6/2</f>
        <v>0.5</v>
      </c>
      <c r="G6" s="69">
        <f>'Playoff - Totals'!G6/2</f>
        <v>1.5</v>
      </c>
      <c r="H6" s="69">
        <f>'Playoff - Totals'!H6/2</f>
        <v>0</v>
      </c>
      <c r="I6" s="69">
        <f>'Playoff - Totals'!I6/2</f>
        <v>0</v>
      </c>
      <c r="J6" s="69">
        <f>'Playoff - Totals'!J6/2</f>
        <v>2</v>
      </c>
      <c r="K6" s="56">
        <f>G6/J6</f>
        <v>0.75</v>
      </c>
    </row>
    <row r="7" spans="1:11" x14ac:dyDescent="0.25">
      <c r="B7" s="36"/>
      <c r="C7" s="36"/>
      <c r="D7" s="46"/>
      <c r="E7" s="36"/>
      <c r="F7" s="36"/>
      <c r="G7" s="36"/>
      <c r="H7" s="36"/>
      <c r="I7" s="36"/>
      <c r="J7" s="36"/>
      <c r="K7" s="47"/>
    </row>
    <row r="8" spans="1:11" ht="30" customHeight="1" x14ac:dyDescent="0.25">
      <c r="A8" s="59" t="s">
        <v>115</v>
      </c>
      <c r="B8" s="12" t="s">
        <v>3</v>
      </c>
      <c r="C8" s="12" t="s">
        <v>11</v>
      </c>
      <c r="D8" s="27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31" t="s">
        <v>21</v>
      </c>
    </row>
    <row r="9" spans="1:11" ht="30" customHeight="1" x14ac:dyDescent="0.25">
      <c r="A9" s="57" t="s">
        <v>28</v>
      </c>
      <c r="B9" s="69">
        <f>'Playoff - Totals'!B9/1</f>
        <v>2</v>
      </c>
      <c r="C9" s="69">
        <f>'Playoff - Totals'!C9/1</f>
        <v>5</v>
      </c>
      <c r="D9" s="55">
        <f>B9/C9</f>
        <v>0.4</v>
      </c>
      <c r="E9" s="69">
        <f>'Playoff - Totals'!E9/1</f>
        <v>0</v>
      </c>
      <c r="F9" s="69">
        <f>'Playoff - Totals'!F9/1</f>
        <v>4</v>
      </c>
      <c r="G9" s="69">
        <f>'Playoff - Totals'!G9/1</f>
        <v>1</v>
      </c>
      <c r="H9" s="130">
        <f>'Playoff - Totals'!H9/1</f>
        <v>2</v>
      </c>
      <c r="I9" s="69">
        <f>'Playoff - Totals'!I9/1</f>
        <v>1</v>
      </c>
      <c r="J9" s="69">
        <f>'Playoff - Totals'!J9/1</f>
        <v>1</v>
      </c>
      <c r="K9" s="56">
        <f>G9/J9</f>
        <v>1</v>
      </c>
    </row>
    <row r="10" spans="1:11" ht="30" customHeight="1" x14ac:dyDescent="0.25">
      <c r="A10" s="57" t="s">
        <v>26</v>
      </c>
      <c r="B10" s="69">
        <f>'Playoff - Totals'!B10/1</f>
        <v>4</v>
      </c>
      <c r="C10" s="69">
        <f>'Playoff - Totals'!C10/1</f>
        <v>9</v>
      </c>
      <c r="D10" s="55">
        <f>B10/C10</f>
        <v>0.44444444444444442</v>
      </c>
      <c r="E10" s="69">
        <f>'Playoff - Totals'!E10/1</f>
        <v>0</v>
      </c>
      <c r="F10" s="69">
        <f>'Playoff - Totals'!F10/1</f>
        <v>1</v>
      </c>
      <c r="G10" s="69">
        <f>'Playoff - Totals'!G10/1</f>
        <v>0</v>
      </c>
      <c r="H10" s="69">
        <f>'Playoff - Totals'!H10/1</f>
        <v>0</v>
      </c>
      <c r="I10" s="69">
        <f>'Playoff - Totals'!I10/1</f>
        <v>0</v>
      </c>
      <c r="J10" s="69">
        <f>'Playoff - Totals'!J10/1</f>
        <v>1</v>
      </c>
      <c r="K10" s="56">
        <f>G10/J10</f>
        <v>0</v>
      </c>
    </row>
    <row r="11" spans="1:11" ht="30" customHeight="1" x14ac:dyDescent="0.25">
      <c r="A11" s="57" t="s">
        <v>29</v>
      </c>
      <c r="B11" s="69">
        <f>'Playoff - Totals'!B11/1</f>
        <v>0</v>
      </c>
      <c r="C11" s="69">
        <f>'Playoff - Totals'!C11/1</f>
        <v>1</v>
      </c>
      <c r="D11" s="55">
        <f>B11/C11</f>
        <v>0</v>
      </c>
      <c r="E11" s="69">
        <f>'Playoff - Totals'!E11/1</f>
        <v>0</v>
      </c>
      <c r="F11" s="69">
        <f>'Playoff - Totals'!F11/1</f>
        <v>0</v>
      </c>
      <c r="G11" s="69">
        <f>'Playoff - Totals'!G11/1</f>
        <v>1</v>
      </c>
      <c r="H11" s="69">
        <f>'Playoff - Totals'!H11/1</f>
        <v>0</v>
      </c>
      <c r="I11" s="69">
        <f>'Playoff - Totals'!I11/1</f>
        <v>0</v>
      </c>
      <c r="J11" s="130">
        <f>'Playoff - Totals'!J11/1</f>
        <v>0</v>
      </c>
      <c r="K11" s="56" t="e">
        <f>G11/J11</f>
        <v>#DIV/0!</v>
      </c>
    </row>
    <row r="12" spans="1:11" x14ac:dyDescent="0.25">
      <c r="B12" s="36"/>
      <c r="C12" s="36"/>
      <c r="D12" s="46"/>
      <c r="E12" s="36"/>
      <c r="F12" s="36"/>
      <c r="G12" s="36"/>
      <c r="H12" s="36"/>
      <c r="I12" s="36"/>
      <c r="J12" s="36"/>
      <c r="K12" s="47"/>
    </row>
    <row r="13" spans="1:11" ht="30" customHeight="1" x14ac:dyDescent="0.25">
      <c r="A13" s="62" t="s">
        <v>44</v>
      </c>
      <c r="B13" s="12" t="s">
        <v>3</v>
      </c>
      <c r="C13" s="12" t="s">
        <v>11</v>
      </c>
      <c r="D13" s="27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31" t="s">
        <v>21</v>
      </c>
    </row>
    <row r="14" spans="1:11" ht="30" customHeight="1" x14ac:dyDescent="0.25">
      <c r="A14" s="63" t="s">
        <v>30</v>
      </c>
      <c r="B14" s="69">
        <f>'Playoff - Totals'!B14/2</f>
        <v>4</v>
      </c>
      <c r="C14" s="69">
        <f>'Playoff - Totals'!C14/2</f>
        <v>8.5</v>
      </c>
      <c r="D14" s="55">
        <f>B14/C14</f>
        <v>0.47058823529411764</v>
      </c>
      <c r="E14" s="69">
        <f>'Playoff - Totals'!E14/2</f>
        <v>0</v>
      </c>
      <c r="F14" s="69">
        <f>'Playoff - Totals'!F14/2</f>
        <v>2.5</v>
      </c>
      <c r="G14" s="69">
        <f>'Playoff - Totals'!G14/2</f>
        <v>0.5</v>
      </c>
      <c r="H14" s="69">
        <f>'Playoff - Totals'!H14/2</f>
        <v>1.5</v>
      </c>
      <c r="I14" s="69">
        <f>'Playoff - Totals'!I14/2</f>
        <v>0</v>
      </c>
      <c r="J14" s="69">
        <f>'Playoff - Totals'!J14/2</f>
        <v>0.5</v>
      </c>
      <c r="K14" s="56">
        <f>G14/J14</f>
        <v>1</v>
      </c>
    </row>
    <row r="15" spans="1:11" ht="30" customHeight="1" x14ac:dyDescent="0.25">
      <c r="A15" s="63" t="s">
        <v>45</v>
      </c>
      <c r="B15" s="69">
        <f>'Playoff - Totals'!B15/2</f>
        <v>0.5</v>
      </c>
      <c r="C15" s="69">
        <f>'Playoff - Totals'!C15/2</f>
        <v>4</v>
      </c>
      <c r="D15" s="55">
        <f>B15/C15</f>
        <v>0.125</v>
      </c>
      <c r="E15" s="69">
        <f>'Playoff - Totals'!E15/2</f>
        <v>0</v>
      </c>
      <c r="F15" s="69">
        <f>'Playoff - Totals'!F15/2</f>
        <v>2</v>
      </c>
      <c r="G15" s="69">
        <f>'Playoff - Totals'!G15/2</f>
        <v>1</v>
      </c>
      <c r="H15" s="69">
        <f>'Playoff - Totals'!H15/2</f>
        <v>0.5</v>
      </c>
      <c r="I15" s="69">
        <f>'Playoff - Totals'!I15/2</f>
        <v>0</v>
      </c>
      <c r="J15" s="130">
        <f>'Playoff - Totals'!J15/2</f>
        <v>0</v>
      </c>
      <c r="K15" s="56" t="e">
        <f>G15/J15</f>
        <v>#DIV/0!</v>
      </c>
    </row>
    <row r="16" spans="1:11" ht="30" customHeight="1" x14ac:dyDescent="0.25">
      <c r="A16" s="63" t="s">
        <v>25</v>
      </c>
      <c r="B16" s="69">
        <f>'Playoff - Totals'!B16/2</f>
        <v>2</v>
      </c>
      <c r="C16" s="69">
        <f>'Playoff - Totals'!C16/2</f>
        <v>4</v>
      </c>
      <c r="D16" s="55">
        <f>B16/C16</f>
        <v>0.5</v>
      </c>
      <c r="E16" s="69">
        <f>'Playoff - Totals'!E16/2</f>
        <v>0.5</v>
      </c>
      <c r="F16" s="69">
        <f>'Playoff - Totals'!F16/2</f>
        <v>2</v>
      </c>
      <c r="G16" s="69">
        <f>'Playoff - Totals'!G16/2</f>
        <v>0</v>
      </c>
      <c r="H16" s="69">
        <f>'Playoff - Totals'!H16/2</f>
        <v>0.5</v>
      </c>
      <c r="I16" s="69">
        <f>'Playoff - Totals'!I16/2</f>
        <v>0</v>
      </c>
      <c r="J16" s="69">
        <f>'Playoff - Totals'!J16/2</f>
        <v>0.5</v>
      </c>
      <c r="K16" s="56">
        <f>G16/J16</f>
        <v>0</v>
      </c>
    </row>
    <row r="17" spans="1:11" x14ac:dyDescent="0.25">
      <c r="A17" s="92"/>
      <c r="B17" s="93"/>
      <c r="C17" s="93"/>
      <c r="D17" s="94"/>
      <c r="E17" s="93"/>
      <c r="F17" s="93"/>
      <c r="G17" s="93"/>
      <c r="H17" s="93"/>
      <c r="I17" s="93"/>
      <c r="J17" s="93"/>
      <c r="K17" s="95"/>
    </row>
    <row r="18" spans="1:11" ht="30" customHeight="1" x14ac:dyDescent="0.25">
      <c r="A18" s="64" t="s">
        <v>59</v>
      </c>
      <c r="B18" s="12" t="s">
        <v>3</v>
      </c>
      <c r="C18" s="12" t="s">
        <v>11</v>
      </c>
      <c r="D18" s="27" t="s">
        <v>9</v>
      </c>
      <c r="E18" s="12" t="s">
        <v>10</v>
      </c>
      <c r="F18" s="12" t="s">
        <v>4</v>
      </c>
      <c r="G18" s="12" t="s">
        <v>5</v>
      </c>
      <c r="H18" s="12" t="s">
        <v>6</v>
      </c>
      <c r="I18" s="12" t="s">
        <v>7</v>
      </c>
      <c r="J18" s="12" t="s">
        <v>8</v>
      </c>
      <c r="K18" s="31" t="s">
        <v>21</v>
      </c>
    </row>
    <row r="19" spans="1:11" ht="30" customHeight="1" x14ac:dyDescent="0.25">
      <c r="A19" s="65" t="s">
        <v>46</v>
      </c>
      <c r="B19" s="69">
        <f>'Playoff - Totals'!B19/2</f>
        <v>4</v>
      </c>
      <c r="C19" s="69">
        <f>'Playoff - Totals'!C19/2</f>
        <v>6</v>
      </c>
      <c r="D19" s="55">
        <f>B19/C19</f>
        <v>0.66666666666666663</v>
      </c>
      <c r="E19" s="130">
        <f>'Playoff - Totals'!E19/2</f>
        <v>1</v>
      </c>
      <c r="F19" s="69">
        <f>'Playoff - Totals'!F19/2</f>
        <v>4</v>
      </c>
      <c r="G19" s="69">
        <f>'Playoff - Totals'!G19/2</f>
        <v>3.5</v>
      </c>
      <c r="H19" s="69">
        <f>'Playoff - Totals'!H19/2</f>
        <v>0.5</v>
      </c>
      <c r="I19" s="69">
        <f>'Playoff - Totals'!I19/2</f>
        <v>0</v>
      </c>
      <c r="J19" s="69">
        <f>'Playoff - Totals'!J19/2</f>
        <v>1</v>
      </c>
      <c r="K19" s="56">
        <f>G19/J19</f>
        <v>3.5</v>
      </c>
    </row>
    <row r="20" spans="1:11" ht="30" customHeight="1" x14ac:dyDescent="0.25">
      <c r="A20" s="65" t="s">
        <v>42</v>
      </c>
      <c r="B20" s="69">
        <f>'Playoff - Totals'!B20/2</f>
        <v>4</v>
      </c>
      <c r="C20" s="69">
        <f>'Playoff - Totals'!C20/2</f>
        <v>8.5</v>
      </c>
      <c r="D20" s="55">
        <f>B20/C20</f>
        <v>0.47058823529411764</v>
      </c>
      <c r="E20" s="130">
        <f>'Playoff - Totals'!E20/2</f>
        <v>1</v>
      </c>
      <c r="F20" s="69">
        <f>'Playoff - Totals'!F20/2</f>
        <v>4.5</v>
      </c>
      <c r="G20" s="69">
        <f>'Playoff - Totals'!G20/2</f>
        <v>1</v>
      </c>
      <c r="H20" s="69">
        <f>'Playoff - Totals'!H20/2</f>
        <v>0</v>
      </c>
      <c r="I20" s="69">
        <f>'Playoff - Totals'!I20/2</f>
        <v>1.5</v>
      </c>
      <c r="J20" s="69">
        <f>'Playoff - Totals'!J20/2</f>
        <v>0.5</v>
      </c>
      <c r="K20" s="56">
        <f>G20/J20</f>
        <v>2</v>
      </c>
    </row>
    <row r="21" spans="1:11" ht="30" customHeight="1" x14ac:dyDescent="0.25">
      <c r="A21" s="65" t="s">
        <v>47</v>
      </c>
      <c r="B21" s="69">
        <f>'Playoff - Totals'!B21/2</f>
        <v>0.5</v>
      </c>
      <c r="C21" s="69">
        <f>'Playoff - Totals'!C21/2</f>
        <v>3</v>
      </c>
      <c r="D21" s="55">
        <f>B21/C21</f>
        <v>0.16666666666666666</v>
      </c>
      <c r="E21" s="69">
        <f>'Playoff - Totals'!E21/2</f>
        <v>0</v>
      </c>
      <c r="F21" s="69">
        <f>'Playoff - Totals'!F21/2</f>
        <v>2</v>
      </c>
      <c r="G21" s="69">
        <f>'Playoff - Totals'!G21/2</f>
        <v>0</v>
      </c>
      <c r="H21" s="69">
        <f>'Playoff - Totals'!H21/2</f>
        <v>0.5</v>
      </c>
      <c r="I21" s="69">
        <f>'Playoff - Totals'!I21/2</f>
        <v>0.5</v>
      </c>
      <c r="J21" s="69">
        <f>'Playoff - Totals'!J21/2</f>
        <v>0.5</v>
      </c>
      <c r="K21" s="56">
        <f>G21/J21</f>
        <v>0</v>
      </c>
    </row>
    <row r="22" spans="1:11" x14ac:dyDescent="0.25">
      <c r="A22" s="92"/>
      <c r="B22" s="93"/>
      <c r="C22" s="93"/>
      <c r="D22" s="94"/>
      <c r="E22" s="93"/>
      <c r="F22" s="93"/>
      <c r="G22" s="93"/>
      <c r="H22" s="93"/>
      <c r="I22" s="93"/>
      <c r="J22" s="93"/>
      <c r="K22" s="95"/>
    </row>
    <row r="23" spans="1:11" ht="30" customHeight="1" x14ac:dyDescent="0.25">
      <c r="A23" s="66" t="s">
        <v>48</v>
      </c>
      <c r="B23" s="12" t="s">
        <v>3</v>
      </c>
      <c r="C23" s="12" t="s">
        <v>11</v>
      </c>
      <c r="D23" s="27" t="s">
        <v>9</v>
      </c>
      <c r="E23" s="12" t="s">
        <v>10</v>
      </c>
      <c r="F23" s="12" t="s">
        <v>4</v>
      </c>
      <c r="G23" s="12" t="s">
        <v>5</v>
      </c>
      <c r="H23" s="12" t="s">
        <v>6</v>
      </c>
      <c r="I23" s="12" t="s">
        <v>7</v>
      </c>
      <c r="J23" s="12" t="s">
        <v>8</v>
      </c>
      <c r="K23" s="31" t="s">
        <v>21</v>
      </c>
    </row>
    <row r="24" spans="1:11" ht="30" customHeight="1" x14ac:dyDescent="0.25">
      <c r="A24" s="67" t="s">
        <v>131</v>
      </c>
      <c r="B24" s="130">
        <f>'Playoff - Totals'!B24/2</f>
        <v>5</v>
      </c>
      <c r="C24" s="130">
        <f>'Playoff - Totals'!C24/2</f>
        <v>9.5</v>
      </c>
      <c r="D24" s="55">
        <f>B24/C24</f>
        <v>0.52631578947368418</v>
      </c>
      <c r="E24" s="69">
        <f>'Playoff - Totals'!E24/2</f>
        <v>0.5</v>
      </c>
      <c r="F24" s="69">
        <f>'Playoff - Totals'!F24/2</f>
        <v>4</v>
      </c>
      <c r="G24" s="69">
        <f>'Playoff - Totals'!G24/2</f>
        <v>1.5</v>
      </c>
      <c r="H24" s="69">
        <f>'Playoff - Totals'!H24/2</f>
        <v>1</v>
      </c>
      <c r="I24" s="69">
        <f>'Playoff - Totals'!I24/2</f>
        <v>1</v>
      </c>
      <c r="J24" s="69">
        <f>'Playoff - Totals'!J24/2</f>
        <v>1</v>
      </c>
      <c r="K24" s="56">
        <f>G24/J24</f>
        <v>1.5</v>
      </c>
    </row>
    <row r="25" spans="1:11" ht="30" customHeight="1" x14ac:dyDescent="0.25">
      <c r="A25" s="67" t="s">
        <v>49</v>
      </c>
      <c r="B25" s="69">
        <f>'Playoff - Totals'!B25/2</f>
        <v>2</v>
      </c>
      <c r="C25" s="69">
        <f>'Playoff - Totals'!C25/2</f>
        <v>4.5</v>
      </c>
      <c r="D25" s="55">
        <f>B25/C25</f>
        <v>0.44444444444444442</v>
      </c>
      <c r="E25" s="130">
        <f>'Playoff - Totals'!E25/2</f>
        <v>1</v>
      </c>
      <c r="F25" s="69">
        <f>'Playoff - Totals'!F25/2</f>
        <v>1.5</v>
      </c>
      <c r="G25" s="69">
        <f>'Playoff - Totals'!G25/2</f>
        <v>0</v>
      </c>
      <c r="H25" s="69">
        <f>'Playoff - Totals'!H25/2</f>
        <v>0.5</v>
      </c>
      <c r="I25" s="69">
        <f>'Playoff - Totals'!I25/2</f>
        <v>0</v>
      </c>
      <c r="J25" s="130">
        <f>'Playoff - Totals'!J25/2</f>
        <v>0</v>
      </c>
      <c r="K25" s="56" t="e">
        <f>G25/J25</f>
        <v>#DIV/0!</v>
      </c>
    </row>
    <row r="26" spans="1:11" ht="30" customHeight="1" x14ac:dyDescent="0.25">
      <c r="A26" s="67" t="s">
        <v>157</v>
      </c>
      <c r="B26" s="69">
        <f>'Playoff - Totals'!B26/2</f>
        <v>1.5</v>
      </c>
      <c r="C26" s="69">
        <f>'Playoff - Totals'!C26/2</f>
        <v>2.5</v>
      </c>
      <c r="D26" s="55">
        <f>B26/C26</f>
        <v>0.6</v>
      </c>
      <c r="E26" s="69">
        <f>'Playoff - Totals'!E26/2</f>
        <v>0</v>
      </c>
      <c r="F26" s="69">
        <f>'Playoff - Totals'!F26/2</f>
        <v>3</v>
      </c>
      <c r="G26" s="130">
        <f>'Playoff - Totals'!G26/2</f>
        <v>4.5</v>
      </c>
      <c r="H26" s="69">
        <f>'Playoff - Totals'!H26/2</f>
        <v>0.5</v>
      </c>
      <c r="I26" s="69">
        <f>'Playoff - Totals'!I26/2</f>
        <v>0</v>
      </c>
      <c r="J26" s="69">
        <f>'Playoff - Totals'!J26/2</f>
        <v>1</v>
      </c>
      <c r="K26" s="129">
        <f>G26/J26</f>
        <v>4.5</v>
      </c>
    </row>
    <row r="27" spans="1:11" x14ac:dyDescent="0.25">
      <c r="A27" s="92"/>
      <c r="B27" s="93"/>
      <c r="C27" s="93"/>
      <c r="D27" s="94"/>
      <c r="E27" s="93"/>
      <c r="F27" s="93"/>
      <c r="G27" s="93"/>
      <c r="H27" s="93"/>
      <c r="I27" s="93"/>
      <c r="J27" s="93"/>
      <c r="K27" s="95"/>
    </row>
    <row r="28" spans="1:11" ht="30" customHeight="1" x14ac:dyDescent="0.25">
      <c r="A28" s="60" t="s">
        <v>72</v>
      </c>
      <c r="B28" s="12" t="s">
        <v>3</v>
      </c>
      <c r="C28" s="12" t="s">
        <v>11</v>
      </c>
      <c r="D28" s="27" t="s">
        <v>9</v>
      </c>
      <c r="E28" s="12" t="s">
        <v>10</v>
      </c>
      <c r="F28" s="12" t="s">
        <v>4</v>
      </c>
      <c r="G28" s="12" t="s">
        <v>5</v>
      </c>
      <c r="H28" s="12" t="s">
        <v>6</v>
      </c>
      <c r="I28" s="12" t="s">
        <v>7</v>
      </c>
      <c r="J28" s="12" t="s">
        <v>8</v>
      </c>
      <c r="K28" s="31" t="s">
        <v>21</v>
      </c>
    </row>
    <row r="29" spans="1:11" ht="30" customHeight="1" x14ac:dyDescent="0.25">
      <c r="A29" s="61" t="s">
        <v>24</v>
      </c>
      <c r="B29" s="69">
        <f>'Playoff - Totals'!B29/1</f>
        <v>3</v>
      </c>
      <c r="C29" s="69">
        <f>'Playoff - Totals'!C29/1</f>
        <v>6</v>
      </c>
      <c r="D29" s="55">
        <f>B29/C29</f>
        <v>0.5</v>
      </c>
      <c r="E29" s="69">
        <f>'Playoff - Totals'!E29/1</f>
        <v>0</v>
      </c>
      <c r="F29" s="69">
        <f>'Playoff - Totals'!F29/1</f>
        <v>0</v>
      </c>
      <c r="G29" s="69">
        <f>'Playoff - Totals'!G29/1</f>
        <v>0</v>
      </c>
      <c r="H29" s="69">
        <f>'Playoff - Totals'!H29/1</f>
        <v>1</v>
      </c>
      <c r="I29" s="69">
        <f>'Playoff - Totals'!I29/1</f>
        <v>0</v>
      </c>
      <c r="J29" s="69">
        <f>'Playoff - Totals'!J29/1</f>
        <v>1</v>
      </c>
      <c r="K29" s="56">
        <f>G29/J29</f>
        <v>0</v>
      </c>
    </row>
    <row r="30" spans="1:11" ht="30" customHeight="1" x14ac:dyDescent="0.25">
      <c r="A30" s="61" t="s">
        <v>50</v>
      </c>
      <c r="B30" s="69">
        <f>'Playoff - Totals'!B30/1</f>
        <v>2</v>
      </c>
      <c r="C30" s="69">
        <f>'Playoff - Totals'!C30/1</f>
        <v>6</v>
      </c>
      <c r="D30" s="55">
        <f>B30/C30</f>
        <v>0.33333333333333331</v>
      </c>
      <c r="E30" s="69">
        <f>'Playoff - Totals'!E30/1</f>
        <v>0</v>
      </c>
      <c r="F30" s="69">
        <f>'Playoff - Totals'!F30/1</f>
        <v>1</v>
      </c>
      <c r="G30" s="69">
        <f>'Playoff - Totals'!G30/1</f>
        <v>1</v>
      </c>
      <c r="H30" s="69">
        <f>'Playoff - Totals'!H30/1</f>
        <v>0</v>
      </c>
      <c r="I30" s="69">
        <f>'Playoff - Totals'!I30/1</f>
        <v>0</v>
      </c>
      <c r="J30" s="130">
        <f>'Playoff - Totals'!J30/1</f>
        <v>0</v>
      </c>
      <c r="K30" s="56" t="e">
        <f>G30/J30</f>
        <v>#DIV/0!</v>
      </c>
    </row>
    <row r="31" spans="1:11" ht="30" customHeight="1" x14ac:dyDescent="0.25">
      <c r="A31" s="61" t="s">
        <v>31</v>
      </c>
      <c r="B31" s="69">
        <f>'Playoff - Totals'!B31/1</f>
        <v>0</v>
      </c>
      <c r="C31" s="69">
        <f>'Playoff - Totals'!C31/1</f>
        <v>2</v>
      </c>
      <c r="D31" s="55">
        <f>B31/C31</f>
        <v>0</v>
      </c>
      <c r="E31" s="69">
        <f>'Playoff - Totals'!E31/1</f>
        <v>0</v>
      </c>
      <c r="F31" s="69">
        <f>'Playoff - Totals'!F31/1</f>
        <v>0</v>
      </c>
      <c r="G31" s="69">
        <f>'Playoff - Totals'!G31/1</f>
        <v>0</v>
      </c>
      <c r="H31" s="69">
        <f>'Playoff - Totals'!H31/1</f>
        <v>0</v>
      </c>
      <c r="I31" s="130">
        <f>'Playoff - Totals'!I31/1</f>
        <v>2</v>
      </c>
      <c r="J31" s="130">
        <f>'Playoff - Totals'!J31/1</f>
        <v>0</v>
      </c>
      <c r="K31" s="56" t="e">
        <f>G31/J31</f>
        <v>#DIV/0!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workbookViewId="0">
      <selection activeCell="B5" sqref="B5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34</v>
      </c>
      <c r="B1" s="13"/>
      <c r="C1" s="14"/>
      <c r="D1" s="15"/>
    </row>
    <row r="3" spans="1:11" ht="30" customHeight="1" x14ac:dyDescent="0.25">
      <c r="A3" s="58" t="s">
        <v>43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 x14ac:dyDescent="0.25">
      <c r="A4" s="32" t="s">
        <v>12</v>
      </c>
      <c r="B4" s="54">
        <f>'Playoff - Totals'!B4+'Playoff - Totals'!B5+'Playoff - Totals'!B6</f>
        <v>13</v>
      </c>
      <c r="C4" s="54">
        <f>'Playoff - Totals'!C4+'Playoff - Totals'!C5+'Playoff - Totals'!C6</f>
        <v>21</v>
      </c>
      <c r="D4" s="133">
        <f>B4/C4</f>
        <v>0.61904761904761907</v>
      </c>
      <c r="E4" s="54">
        <f>'Playoff - Totals'!E4+'Playoff - Totals'!E5+'Playoff - Totals'!E6</f>
        <v>3</v>
      </c>
      <c r="F4" s="54">
        <f>'Playoff - Totals'!F4+'Playoff - Totals'!F5+'Playoff - Totals'!F6</f>
        <v>13</v>
      </c>
      <c r="G4" s="54">
        <f>'Playoff - Totals'!G4+'Playoff - Totals'!G5+'Playoff - Totals'!G6</f>
        <v>10</v>
      </c>
      <c r="H4" s="54">
        <f>'Playoff - Totals'!H4+'Playoff - Totals'!H5+'Playoff - Totals'!H6</f>
        <v>2</v>
      </c>
      <c r="I4" s="127">
        <f>'Playoff - Totals'!I4+'Playoff - Totals'!I5+'Playoff - Totals'!I6</f>
        <v>4</v>
      </c>
      <c r="J4" s="126">
        <f>'Playoff - Totals'!J4+'Playoff - Totals'!J5+'Playoff - Totals'!J6</f>
        <v>7</v>
      </c>
      <c r="K4" s="69">
        <f>G4/J4</f>
        <v>1.4285714285714286</v>
      </c>
    </row>
    <row r="5" spans="1:11" ht="30" customHeight="1" x14ac:dyDescent="0.25">
      <c r="A5" s="32" t="s">
        <v>37</v>
      </c>
      <c r="B5" s="70">
        <f>B4/2</f>
        <v>6.5</v>
      </c>
      <c r="C5" s="70">
        <f>C4/2</f>
        <v>10.5</v>
      </c>
      <c r="D5" s="133">
        <f>B5/C5</f>
        <v>0.61904761904761907</v>
      </c>
      <c r="E5" s="70">
        <f t="shared" ref="E5:J5" si="0">E4/2</f>
        <v>1.5</v>
      </c>
      <c r="F5" s="70">
        <f t="shared" si="0"/>
        <v>6.5</v>
      </c>
      <c r="G5" s="70">
        <f t="shared" si="0"/>
        <v>5</v>
      </c>
      <c r="H5" s="70">
        <f t="shared" si="0"/>
        <v>1</v>
      </c>
      <c r="I5" s="132">
        <f t="shared" si="0"/>
        <v>2</v>
      </c>
      <c r="J5" s="134">
        <f t="shared" si="0"/>
        <v>3.5</v>
      </c>
      <c r="K5" s="69">
        <f>G5/J5</f>
        <v>1.4285714285714286</v>
      </c>
    </row>
    <row r="6" spans="1:11" x14ac:dyDescent="0.25">
      <c r="B6" s="36"/>
      <c r="C6" s="36"/>
      <c r="D6" s="37"/>
      <c r="E6" s="36"/>
      <c r="F6" s="36"/>
      <c r="G6" s="36"/>
      <c r="H6" s="36"/>
      <c r="I6" s="36"/>
      <c r="J6" s="36"/>
      <c r="K6" s="42"/>
    </row>
    <row r="7" spans="1:11" ht="30" customHeight="1" x14ac:dyDescent="0.25">
      <c r="A7" s="59" t="s">
        <v>115</v>
      </c>
      <c r="B7" s="12" t="s">
        <v>3</v>
      </c>
      <c r="C7" s="12" t="s">
        <v>11</v>
      </c>
      <c r="D7" s="29" t="s">
        <v>9</v>
      </c>
      <c r="E7" s="12" t="s">
        <v>10</v>
      </c>
      <c r="F7" s="12" t="s">
        <v>4</v>
      </c>
      <c r="G7" s="12" t="s">
        <v>5</v>
      </c>
      <c r="H7" s="12" t="s">
        <v>6</v>
      </c>
      <c r="I7" s="12" t="s">
        <v>7</v>
      </c>
      <c r="J7" s="12" t="s">
        <v>8</v>
      </c>
      <c r="K7" s="30" t="s">
        <v>21</v>
      </c>
    </row>
    <row r="8" spans="1:11" ht="30" customHeight="1" x14ac:dyDescent="0.25">
      <c r="A8" s="71" t="s">
        <v>12</v>
      </c>
      <c r="B8" s="54">
        <f>'Playoff - Totals'!B9+'Playoff - Totals'!B10+'Playoff - Totals'!B11</f>
        <v>6</v>
      </c>
      <c r="C8" s="54">
        <f>'Playoff - Totals'!C9+'Playoff - Totals'!C10+'Playoff - Totals'!C11</f>
        <v>15</v>
      </c>
      <c r="D8" s="68">
        <f>B8/C8</f>
        <v>0.4</v>
      </c>
      <c r="E8" s="54">
        <f>'Playoff - Totals'!E9+'Playoff - Totals'!E10+'Playoff - Totals'!E11</f>
        <v>0</v>
      </c>
      <c r="F8" s="54">
        <f>'Playoff - Totals'!F9+'Playoff - Totals'!F10+'Playoff - Totals'!F11</f>
        <v>5</v>
      </c>
      <c r="G8" s="54">
        <f>'Playoff - Totals'!G9+'Playoff - Totals'!G10+'Playoff - Totals'!G11</f>
        <v>2</v>
      </c>
      <c r="H8" s="54">
        <f>'Playoff - Totals'!H9+'Playoff - Totals'!H10+'Playoff - Totals'!H11</f>
        <v>2</v>
      </c>
      <c r="I8" s="54">
        <f>'Playoff - Totals'!I9+'Playoff - Totals'!I10+'Playoff - Totals'!I11</f>
        <v>1</v>
      </c>
      <c r="J8" s="54">
        <f>'Playoff - Totals'!J9+'Playoff - Totals'!J10+'Playoff - Totals'!J11</f>
        <v>2</v>
      </c>
      <c r="K8" s="69">
        <f>G8/J8</f>
        <v>1</v>
      </c>
    </row>
    <row r="9" spans="1:11" ht="30" customHeight="1" x14ac:dyDescent="0.25">
      <c r="A9" s="71" t="s">
        <v>37</v>
      </c>
      <c r="B9" s="70">
        <f>B8/1</f>
        <v>6</v>
      </c>
      <c r="C9" s="70">
        <f>C8/1</f>
        <v>15</v>
      </c>
      <c r="D9" s="68">
        <f>B9/C9</f>
        <v>0.4</v>
      </c>
      <c r="E9" s="70">
        <f t="shared" ref="E9:J9" si="1">E8/1</f>
        <v>0</v>
      </c>
      <c r="F9" s="70">
        <f t="shared" si="1"/>
        <v>5</v>
      </c>
      <c r="G9" s="70">
        <f t="shared" si="1"/>
        <v>2</v>
      </c>
      <c r="H9" s="70">
        <f t="shared" si="1"/>
        <v>2</v>
      </c>
      <c r="I9" s="70">
        <f t="shared" si="1"/>
        <v>1</v>
      </c>
      <c r="J9" s="70">
        <f t="shared" si="1"/>
        <v>2</v>
      </c>
      <c r="K9" s="69">
        <f>G9/J9</f>
        <v>1</v>
      </c>
    </row>
    <row r="10" spans="1:11" x14ac:dyDescent="0.25">
      <c r="B10" s="36"/>
      <c r="C10" s="36"/>
      <c r="D10" s="37"/>
      <c r="E10" s="36"/>
      <c r="F10" s="36"/>
      <c r="G10" s="36"/>
      <c r="H10" s="36"/>
      <c r="I10" s="36"/>
      <c r="J10" s="36"/>
      <c r="K10" s="42"/>
    </row>
    <row r="11" spans="1:11" ht="30" customHeight="1" x14ac:dyDescent="0.25">
      <c r="A11" s="62" t="s">
        <v>44</v>
      </c>
      <c r="B11" s="12" t="s">
        <v>3</v>
      </c>
      <c r="C11" s="12" t="s">
        <v>11</v>
      </c>
      <c r="D11" s="29" t="s">
        <v>9</v>
      </c>
      <c r="E11" s="12" t="s">
        <v>10</v>
      </c>
      <c r="F11" s="12" t="s">
        <v>4</v>
      </c>
      <c r="G11" s="12" t="s">
        <v>5</v>
      </c>
      <c r="H11" s="12" t="s">
        <v>6</v>
      </c>
      <c r="I11" s="12" t="s">
        <v>7</v>
      </c>
      <c r="J11" s="12" t="s">
        <v>8</v>
      </c>
      <c r="K11" s="30" t="s">
        <v>21</v>
      </c>
    </row>
    <row r="12" spans="1:11" ht="30" customHeight="1" x14ac:dyDescent="0.25">
      <c r="A12" s="72" t="s">
        <v>12</v>
      </c>
      <c r="B12" s="54">
        <f>'Playoff - Totals'!B14+'Playoff - Totals'!B15+'Playoff - Totals'!B16</f>
        <v>13</v>
      </c>
      <c r="C12" s="54">
        <f>'Playoff - Totals'!C14+'Playoff - Totals'!C15+'Playoff - Totals'!C16</f>
        <v>33</v>
      </c>
      <c r="D12" s="68">
        <f>B12/C12</f>
        <v>0.39393939393939392</v>
      </c>
      <c r="E12" s="54">
        <f>'Playoff - Totals'!E14+'Playoff - Totals'!E15+'Playoff - Totals'!E16</f>
        <v>1</v>
      </c>
      <c r="F12" s="54">
        <f>'Playoff - Totals'!F14+'Playoff - Totals'!F15+'Playoff - Totals'!F16</f>
        <v>13</v>
      </c>
      <c r="G12" s="54">
        <f>'Playoff - Totals'!G14+'Playoff - Totals'!G15+'Playoff - Totals'!G16</f>
        <v>3</v>
      </c>
      <c r="H12" s="127">
        <f>'Playoff - Totals'!H14+'Playoff - Totals'!H15+'Playoff - Totals'!H16</f>
        <v>5</v>
      </c>
      <c r="I12" s="54">
        <f>'Playoff - Totals'!I14+'Playoff - Totals'!I15+'Playoff - Totals'!I16</f>
        <v>0</v>
      </c>
      <c r="J12" s="54">
        <f>'Playoff - Totals'!J14+'Playoff - Totals'!J15+'Playoff - Totals'!J16</f>
        <v>2</v>
      </c>
      <c r="K12" s="69">
        <f>G12/J12</f>
        <v>1.5</v>
      </c>
    </row>
    <row r="13" spans="1:11" ht="30" customHeight="1" x14ac:dyDescent="0.25">
      <c r="A13" s="72" t="s">
        <v>37</v>
      </c>
      <c r="B13" s="70">
        <f>B12/2</f>
        <v>6.5</v>
      </c>
      <c r="C13" s="70">
        <f>C12/2</f>
        <v>16.5</v>
      </c>
      <c r="D13" s="68">
        <f>B13/C13</f>
        <v>0.39393939393939392</v>
      </c>
      <c r="E13" s="70">
        <f t="shared" ref="E13:J13" si="2">E12/2</f>
        <v>0.5</v>
      </c>
      <c r="F13" s="70">
        <f t="shared" si="2"/>
        <v>6.5</v>
      </c>
      <c r="G13" s="70">
        <f t="shared" si="2"/>
        <v>1.5</v>
      </c>
      <c r="H13" s="132">
        <f t="shared" si="2"/>
        <v>2.5</v>
      </c>
      <c r="I13" s="70">
        <f t="shared" si="2"/>
        <v>0</v>
      </c>
      <c r="J13" s="70">
        <f t="shared" si="2"/>
        <v>1</v>
      </c>
      <c r="K13" s="69">
        <f>G13/J13</f>
        <v>1.5</v>
      </c>
    </row>
    <row r="14" spans="1:11" ht="15.75" thickBot="1" x14ac:dyDescent="0.3">
      <c r="A14" s="26"/>
      <c r="B14" s="38"/>
      <c r="C14" s="38"/>
      <c r="D14" s="39"/>
      <c r="E14" s="38"/>
      <c r="F14" s="38"/>
      <c r="G14" s="38"/>
      <c r="H14" s="38"/>
      <c r="I14" s="38"/>
      <c r="J14" s="38"/>
      <c r="K14" s="43"/>
    </row>
    <row r="15" spans="1:11" x14ac:dyDescent="0.25">
      <c r="A15" s="25"/>
      <c r="B15" s="40"/>
      <c r="C15" s="40"/>
      <c r="D15" s="41"/>
      <c r="E15" s="40"/>
      <c r="F15" s="40"/>
      <c r="G15" s="40"/>
      <c r="H15" s="40"/>
      <c r="I15" s="40"/>
      <c r="J15" s="40"/>
      <c r="K15" s="44"/>
    </row>
    <row r="16" spans="1:11" ht="30" customHeight="1" x14ac:dyDescent="0.25">
      <c r="A16" s="64" t="s">
        <v>59</v>
      </c>
      <c r="B16" s="12" t="s">
        <v>3</v>
      </c>
      <c r="C16" s="12" t="s">
        <v>11</v>
      </c>
      <c r="D16" s="29" t="s">
        <v>9</v>
      </c>
      <c r="E16" s="12" t="s">
        <v>10</v>
      </c>
      <c r="F16" s="12" t="s">
        <v>4</v>
      </c>
      <c r="G16" s="12" t="s">
        <v>5</v>
      </c>
      <c r="H16" s="12" t="s">
        <v>6</v>
      </c>
      <c r="I16" s="12" t="s">
        <v>7</v>
      </c>
      <c r="J16" s="12" t="s">
        <v>8</v>
      </c>
      <c r="K16" s="30" t="s">
        <v>21</v>
      </c>
    </row>
    <row r="17" spans="1:11" ht="30" customHeight="1" x14ac:dyDescent="0.25">
      <c r="A17" s="75" t="s">
        <v>12</v>
      </c>
      <c r="B17" s="127">
        <f>'Playoff - Totals'!B19+'Playoff - Totals'!B20+'Playoff - Totals'!B21</f>
        <v>17</v>
      </c>
      <c r="C17" s="127">
        <f>'Playoff - Totals'!C19+'Playoff - Totals'!C20+'Playoff - Totals'!C21</f>
        <v>35</v>
      </c>
      <c r="D17" s="68">
        <f>B17/C17</f>
        <v>0.48571428571428571</v>
      </c>
      <c r="E17" s="127">
        <f>'Playoff - Totals'!E19+'Playoff - Totals'!E20+'Playoff - Totals'!E21</f>
        <v>4</v>
      </c>
      <c r="F17" s="127">
        <f>'Playoff - Totals'!F19+'Playoff - Totals'!F20+'Playoff - Totals'!F21</f>
        <v>21</v>
      </c>
      <c r="G17" s="54">
        <f>'Playoff - Totals'!G19+'Playoff - Totals'!G20+'Playoff - Totals'!G21</f>
        <v>9</v>
      </c>
      <c r="H17" s="54">
        <f>'Playoff - Totals'!H19+'Playoff - Totals'!H20+'Playoff - Totals'!H21</f>
        <v>2</v>
      </c>
      <c r="I17" s="127">
        <f>'Playoff - Totals'!I19+'Playoff - Totals'!I20+'Playoff - Totals'!I21</f>
        <v>4</v>
      </c>
      <c r="J17" s="54">
        <f>'Playoff - Totals'!J19+'Playoff - Totals'!J20+'Playoff - Totals'!J21</f>
        <v>4</v>
      </c>
      <c r="K17" s="69">
        <f>G17/J17</f>
        <v>2.25</v>
      </c>
    </row>
    <row r="18" spans="1:11" ht="30" customHeight="1" x14ac:dyDescent="0.25">
      <c r="A18" s="75" t="s">
        <v>37</v>
      </c>
      <c r="B18" s="132">
        <f>B17/2</f>
        <v>8.5</v>
      </c>
      <c r="C18" s="132">
        <f>C17/2</f>
        <v>17.5</v>
      </c>
      <c r="D18" s="68">
        <f>B18/C18</f>
        <v>0.48571428571428571</v>
      </c>
      <c r="E18" s="132">
        <f t="shared" ref="E18:J18" si="3">E17/2</f>
        <v>2</v>
      </c>
      <c r="F18" s="132">
        <f t="shared" si="3"/>
        <v>10.5</v>
      </c>
      <c r="G18" s="70">
        <f t="shared" si="3"/>
        <v>4.5</v>
      </c>
      <c r="H18" s="70">
        <f t="shared" si="3"/>
        <v>1</v>
      </c>
      <c r="I18" s="132">
        <f t="shared" si="3"/>
        <v>2</v>
      </c>
      <c r="J18" s="70">
        <f t="shared" si="3"/>
        <v>2</v>
      </c>
      <c r="K18" s="69">
        <f>G18/J18</f>
        <v>2.25</v>
      </c>
    </row>
    <row r="19" spans="1:11" x14ac:dyDescent="0.25">
      <c r="B19" s="36"/>
      <c r="C19" s="36"/>
      <c r="D19" s="37"/>
      <c r="E19" s="36"/>
      <c r="F19" s="36"/>
      <c r="G19" s="36"/>
      <c r="H19" s="36"/>
      <c r="I19" s="36"/>
      <c r="J19" s="36"/>
      <c r="K19" s="42"/>
    </row>
    <row r="20" spans="1:11" ht="30" customHeight="1" x14ac:dyDescent="0.25">
      <c r="A20" s="66" t="s">
        <v>48</v>
      </c>
      <c r="B20" s="12" t="s">
        <v>3</v>
      </c>
      <c r="C20" s="12" t="s">
        <v>11</v>
      </c>
      <c r="D20" s="29" t="s">
        <v>9</v>
      </c>
      <c r="E20" s="12" t="s">
        <v>10</v>
      </c>
      <c r="F20" s="12" t="s">
        <v>4</v>
      </c>
      <c r="G20" s="12" t="s">
        <v>5</v>
      </c>
      <c r="H20" s="12" t="s">
        <v>6</v>
      </c>
      <c r="I20" s="12" t="s">
        <v>7</v>
      </c>
      <c r="J20" s="12" t="s">
        <v>8</v>
      </c>
      <c r="K20" s="30" t="s">
        <v>21</v>
      </c>
    </row>
    <row r="21" spans="1:11" ht="30" customHeight="1" x14ac:dyDescent="0.25">
      <c r="A21" s="74" t="s">
        <v>12</v>
      </c>
      <c r="B21" s="127">
        <f>'Playoff - Totals'!B24+'Playoff - Totals'!B25+'Playoff - Totals'!B26</f>
        <v>17</v>
      </c>
      <c r="C21" s="54">
        <f>'Playoff - Totals'!C24+'Playoff - Totals'!C25+'Playoff - Totals'!C26</f>
        <v>33</v>
      </c>
      <c r="D21" s="68">
        <f>B21/C21</f>
        <v>0.51515151515151514</v>
      </c>
      <c r="E21" s="54">
        <f>'Playoff - Totals'!E24+'Playoff - Totals'!E25+'Playoff - Totals'!E26</f>
        <v>3</v>
      </c>
      <c r="F21" s="54">
        <f>'Playoff - Totals'!F24+'Playoff - Totals'!F25+'Playoff - Totals'!F26</f>
        <v>17</v>
      </c>
      <c r="G21" s="127">
        <f>'Playoff - Totals'!G24+'Playoff - Totals'!G25+'Playoff - Totals'!G26</f>
        <v>12</v>
      </c>
      <c r="H21" s="54">
        <f>'Playoff - Totals'!H24+'Playoff - Totals'!H25+'Playoff - Totals'!H26</f>
        <v>4</v>
      </c>
      <c r="I21" s="54">
        <f>'Playoff - Totals'!I24+'Playoff - Totals'!I25+'Playoff - Totals'!I26</f>
        <v>2</v>
      </c>
      <c r="J21" s="54">
        <f>'Playoff - Totals'!J24+'Playoff - Totals'!J25+'Playoff - Totals'!J26</f>
        <v>4</v>
      </c>
      <c r="K21" s="130">
        <f>G21/J21</f>
        <v>3</v>
      </c>
    </row>
    <row r="22" spans="1:11" ht="30" customHeight="1" x14ac:dyDescent="0.25">
      <c r="A22" s="74" t="s">
        <v>37</v>
      </c>
      <c r="B22" s="132">
        <f>B21/2</f>
        <v>8.5</v>
      </c>
      <c r="C22" s="70">
        <f>C21/2</f>
        <v>16.5</v>
      </c>
      <c r="D22" s="68">
        <f>B22/C22</f>
        <v>0.51515151515151514</v>
      </c>
      <c r="E22" s="70">
        <f t="shared" ref="E22:J22" si="4">E21/2</f>
        <v>1.5</v>
      </c>
      <c r="F22" s="70">
        <f t="shared" si="4"/>
        <v>8.5</v>
      </c>
      <c r="G22" s="132">
        <f t="shared" si="4"/>
        <v>6</v>
      </c>
      <c r="H22" s="70">
        <f t="shared" si="4"/>
        <v>2</v>
      </c>
      <c r="I22" s="70">
        <f t="shared" si="4"/>
        <v>1</v>
      </c>
      <c r="J22" s="70">
        <f t="shared" si="4"/>
        <v>2</v>
      </c>
      <c r="K22" s="130">
        <f>G22/J22</f>
        <v>3</v>
      </c>
    </row>
    <row r="23" spans="1:11" x14ac:dyDescent="0.25">
      <c r="B23" s="36"/>
      <c r="C23" s="36"/>
      <c r="D23" s="37"/>
      <c r="E23" s="36"/>
      <c r="F23" s="36"/>
      <c r="G23" s="36"/>
      <c r="H23" s="36"/>
      <c r="I23" s="36"/>
      <c r="J23" s="36"/>
      <c r="K23" s="42"/>
    </row>
    <row r="24" spans="1:11" ht="30" customHeight="1" x14ac:dyDescent="0.25">
      <c r="A24" s="60" t="s">
        <v>72</v>
      </c>
      <c r="B24" s="12" t="s">
        <v>3</v>
      </c>
      <c r="C24" s="12" t="s">
        <v>11</v>
      </c>
      <c r="D24" s="29" t="s">
        <v>9</v>
      </c>
      <c r="E24" s="12" t="s">
        <v>10</v>
      </c>
      <c r="F24" s="12" t="s">
        <v>4</v>
      </c>
      <c r="G24" s="12" t="s">
        <v>5</v>
      </c>
      <c r="H24" s="12" t="s">
        <v>6</v>
      </c>
      <c r="I24" s="12" t="s">
        <v>7</v>
      </c>
      <c r="J24" s="12" t="s">
        <v>8</v>
      </c>
      <c r="K24" s="30" t="s">
        <v>21</v>
      </c>
    </row>
    <row r="25" spans="1:11" ht="30" customHeight="1" x14ac:dyDescent="0.25">
      <c r="A25" s="73" t="s">
        <v>12</v>
      </c>
      <c r="B25" s="54">
        <f>'Playoff - Totals'!B29+'Playoff - Totals'!B30+'Playoff - Totals'!B31</f>
        <v>5</v>
      </c>
      <c r="C25" s="54">
        <f>'Playoff - Totals'!C29+'Playoff - Totals'!C30+'Playoff - Totals'!C31</f>
        <v>14</v>
      </c>
      <c r="D25" s="68">
        <f>B25/C25</f>
        <v>0.35714285714285715</v>
      </c>
      <c r="E25" s="54">
        <f>'Playoff - Totals'!E29+'Playoff - Totals'!E30+'Playoff - Totals'!E31</f>
        <v>0</v>
      </c>
      <c r="F25" s="54">
        <f>'Playoff - Totals'!F29+'Playoff - Totals'!F30+'Playoff - Totals'!F31</f>
        <v>1</v>
      </c>
      <c r="G25" s="54">
        <f>'Playoff - Totals'!G29+'Playoff - Totals'!G30+'Playoff - Totals'!G31</f>
        <v>1</v>
      </c>
      <c r="H25" s="54">
        <f>'Playoff - Totals'!H29+'Playoff - Totals'!H30+'Playoff - Totals'!H31</f>
        <v>1</v>
      </c>
      <c r="I25" s="54">
        <f>'Playoff - Totals'!I29+'Playoff - Totals'!I30+'Playoff - Totals'!I31</f>
        <v>2</v>
      </c>
      <c r="J25" s="127">
        <f>'Playoff - Totals'!J29+'Playoff - Totals'!J30+'Playoff - Totals'!J31</f>
        <v>1</v>
      </c>
      <c r="K25" s="69">
        <f>G25/J25</f>
        <v>1</v>
      </c>
    </row>
    <row r="26" spans="1:11" ht="30" customHeight="1" x14ac:dyDescent="0.25">
      <c r="A26" s="73" t="s">
        <v>37</v>
      </c>
      <c r="B26" s="70">
        <f>B25/1</f>
        <v>5</v>
      </c>
      <c r="C26" s="70">
        <f>C25/1</f>
        <v>14</v>
      </c>
      <c r="D26" s="68">
        <f>B26/C26</f>
        <v>0.35714285714285715</v>
      </c>
      <c r="E26" s="70">
        <f t="shared" ref="E26:J26" si="5">E25/1</f>
        <v>0</v>
      </c>
      <c r="F26" s="70">
        <f t="shared" si="5"/>
        <v>1</v>
      </c>
      <c r="G26" s="70">
        <f t="shared" si="5"/>
        <v>1</v>
      </c>
      <c r="H26" s="70">
        <f t="shared" si="5"/>
        <v>1</v>
      </c>
      <c r="I26" s="132">
        <f t="shared" si="5"/>
        <v>2</v>
      </c>
      <c r="J26" s="132">
        <f t="shared" si="5"/>
        <v>1</v>
      </c>
      <c r="K26" s="69">
        <f>G26/J26</f>
        <v>1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>
      <selection activeCell="A21" sqref="A21:A23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66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62" t="s">
        <v>52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63" t="s">
        <v>30</v>
      </c>
      <c r="B6" s="35">
        <v>4</v>
      </c>
      <c r="C6" s="45">
        <v>6</v>
      </c>
      <c r="D6" s="80">
        <f>SUM(B6/C6)</f>
        <v>0.66666666666666663</v>
      </c>
      <c r="E6" s="45">
        <v>0</v>
      </c>
      <c r="F6" s="45">
        <v>1</v>
      </c>
      <c r="G6" s="45">
        <v>2</v>
      </c>
      <c r="H6" s="45">
        <v>1</v>
      </c>
      <c r="I6" s="45">
        <v>1</v>
      </c>
      <c r="J6" s="45">
        <v>2</v>
      </c>
      <c r="K6" s="81">
        <f>SUM(G6/J6)</f>
        <v>1</v>
      </c>
    </row>
    <row r="7" spans="1:11" ht="30" customHeight="1" x14ac:dyDescent="0.25">
      <c r="A7" s="63" t="s">
        <v>45</v>
      </c>
      <c r="B7" s="35">
        <v>1</v>
      </c>
      <c r="C7" s="45">
        <v>2</v>
      </c>
      <c r="D7" s="80">
        <f>SUM(B7/C7)</f>
        <v>0.5</v>
      </c>
      <c r="E7" s="45">
        <v>0</v>
      </c>
      <c r="F7" s="45">
        <v>0</v>
      </c>
      <c r="G7" s="45">
        <v>1</v>
      </c>
      <c r="H7" s="45">
        <v>1</v>
      </c>
      <c r="I7" s="45">
        <v>0</v>
      </c>
      <c r="J7" s="45">
        <v>0</v>
      </c>
      <c r="K7" s="81" t="e">
        <f>SUM(G7/J7)</f>
        <v>#DIV/0!</v>
      </c>
    </row>
    <row r="8" spans="1:11" ht="30" customHeight="1" thickBot="1" x14ac:dyDescent="0.3">
      <c r="A8" s="63" t="s">
        <v>25</v>
      </c>
      <c r="B8" s="48">
        <v>2</v>
      </c>
      <c r="C8" s="77">
        <v>3</v>
      </c>
      <c r="D8" s="78">
        <f>SUM(B8/C8)</f>
        <v>0.66666666666666663</v>
      </c>
      <c r="E8" s="77">
        <v>0</v>
      </c>
      <c r="F8" s="77">
        <v>2</v>
      </c>
      <c r="G8" s="77">
        <v>1</v>
      </c>
      <c r="H8" s="77">
        <v>1</v>
      </c>
      <c r="I8" s="77">
        <v>0</v>
      </c>
      <c r="J8" s="77">
        <v>0</v>
      </c>
      <c r="K8" s="79" t="e">
        <f>SUM(G8/J8)</f>
        <v>#DIV/0!</v>
      </c>
    </row>
    <row r="9" spans="1:11" ht="30" customHeight="1" thickBot="1" x14ac:dyDescent="0.3">
      <c r="A9" s="22" t="s">
        <v>20</v>
      </c>
      <c r="B9" s="50">
        <f>SUM(B6:B8)</f>
        <v>7</v>
      </c>
      <c r="C9" s="50">
        <f>SUM(C6:C8)</f>
        <v>11</v>
      </c>
      <c r="D9" s="51">
        <f>SUM(B9/C9)</f>
        <v>0.63636363636363635</v>
      </c>
      <c r="E9" s="50">
        <f t="shared" ref="E9:J9" si="0">SUM(E6:E8)</f>
        <v>0</v>
      </c>
      <c r="F9" s="50">
        <f t="shared" si="0"/>
        <v>3</v>
      </c>
      <c r="G9" s="50">
        <f t="shared" si="0"/>
        <v>4</v>
      </c>
      <c r="H9" s="50">
        <f t="shared" si="0"/>
        <v>3</v>
      </c>
      <c r="I9" s="50">
        <f t="shared" si="0"/>
        <v>1</v>
      </c>
      <c r="J9" s="50">
        <f t="shared" si="0"/>
        <v>2</v>
      </c>
      <c r="K9" s="52">
        <f>SUM(G9/J9)</f>
        <v>2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0" t="s">
        <v>51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61" t="s">
        <v>24</v>
      </c>
      <c r="B13" s="35">
        <v>2</v>
      </c>
      <c r="C13" s="45">
        <v>4</v>
      </c>
      <c r="D13" s="80">
        <f>SUM(B13/C13)</f>
        <v>0.5</v>
      </c>
      <c r="E13" s="45">
        <v>0</v>
      </c>
      <c r="F13" s="45">
        <v>2</v>
      </c>
      <c r="G13" s="45">
        <v>2</v>
      </c>
      <c r="H13" s="45">
        <v>0</v>
      </c>
      <c r="I13" s="45">
        <v>0</v>
      </c>
      <c r="J13" s="45">
        <v>1</v>
      </c>
      <c r="K13" s="81">
        <f>SUM(G13/J13)</f>
        <v>2</v>
      </c>
    </row>
    <row r="14" spans="1:11" ht="30" customHeight="1" x14ac:dyDescent="0.25">
      <c r="A14" s="61" t="s">
        <v>50</v>
      </c>
      <c r="B14" s="35">
        <v>1</v>
      </c>
      <c r="C14" s="45">
        <v>3</v>
      </c>
      <c r="D14" s="80">
        <f>SUM(B14/C14)</f>
        <v>0.33333333333333331</v>
      </c>
      <c r="E14" s="45">
        <v>0</v>
      </c>
      <c r="F14" s="45">
        <v>1</v>
      </c>
      <c r="G14" s="45">
        <v>0</v>
      </c>
      <c r="H14" s="45">
        <v>1</v>
      </c>
      <c r="I14" s="45">
        <v>1</v>
      </c>
      <c r="J14" s="45">
        <v>2</v>
      </c>
      <c r="K14" s="81">
        <f>SUM(G14/J14)</f>
        <v>0</v>
      </c>
    </row>
    <row r="15" spans="1:11" ht="30" customHeight="1" thickBot="1" x14ac:dyDescent="0.3">
      <c r="A15" s="82" t="s">
        <v>31</v>
      </c>
      <c r="B15" s="48">
        <v>3</v>
      </c>
      <c r="C15" s="77">
        <v>4</v>
      </c>
      <c r="D15" s="78">
        <f>SUM(B15/C15)</f>
        <v>0.75</v>
      </c>
      <c r="E15" s="77">
        <v>1</v>
      </c>
      <c r="F15" s="77">
        <v>2</v>
      </c>
      <c r="G15" s="77">
        <v>1</v>
      </c>
      <c r="H15" s="77">
        <v>1</v>
      </c>
      <c r="I15" s="77">
        <v>2</v>
      </c>
      <c r="J15" s="77">
        <v>1</v>
      </c>
      <c r="K15" s="79">
        <f>SUM(G15/J15)</f>
        <v>1</v>
      </c>
    </row>
    <row r="16" spans="1:11" ht="30" customHeight="1" thickBot="1" x14ac:dyDescent="0.3">
      <c r="A16" s="22" t="s">
        <v>20</v>
      </c>
      <c r="B16" s="50">
        <f>SUM(B13:B15)</f>
        <v>6</v>
      </c>
      <c r="C16" s="50">
        <f>SUM(C13:C15)</f>
        <v>11</v>
      </c>
      <c r="D16" s="51">
        <f>SUM(B16/C16)</f>
        <v>0.54545454545454541</v>
      </c>
      <c r="E16" s="50">
        <f t="shared" ref="E16:J16" si="1">SUM(E13:E15)</f>
        <v>1</v>
      </c>
      <c r="F16" s="50">
        <f t="shared" si="1"/>
        <v>5</v>
      </c>
      <c r="G16" s="50">
        <f t="shared" si="1"/>
        <v>3</v>
      </c>
      <c r="H16" s="50">
        <f t="shared" si="1"/>
        <v>2</v>
      </c>
      <c r="I16" s="50">
        <f t="shared" si="1"/>
        <v>3</v>
      </c>
      <c r="J16" s="50">
        <f t="shared" si="1"/>
        <v>4</v>
      </c>
      <c r="K16" s="52">
        <f>SUM(G16/J16)</f>
        <v>0.75</v>
      </c>
    </row>
    <row r="19" spans="1:1" x14ac:dyDescent="0.25">
      <c r="A19" t="s">
        <v>125</v>
      </c>
    </row>
  </sheetData>
  <pageMargins left="0.7" right="0.7" top="0.75" bottom="0.75" header="0.3" footer="0.3"/>
  <pageSetup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zoomScaleNormal="100" workbookViewId="0">
      <selection activeCell="A22" sqref="A22:A24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67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64" t="s">
        <v>60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65" t="s">
        <v>46</v>
      </c>
      <c r="B6" s="35">
        <v>5</v>
      </c>
      <c r="C6" s="45">
        <v>9</v>
      </c>
      <c r="D6" s="80">
        <f>SUM(B6/C6)</f>
        <v>0.55555555555555558</v>
      </c>
      <c r="E6" s="45">
        <v>3</v>
      </c>
      <c r="F6" s="45">
        <v>3</v>
      </c>
      <c r="G6" s="45">
        <v>1</v>
      </c>
      <c r="H6" s="45">
        <v>0</v>
      </c>
      <c r="I6" s="45">
        <v>2</v>
      </c>
      <c r="J6" s="45">
        <v>3</v>
      </c>
      <c r="K6" s="81">
        <f>SUM(G6/J6)</f>
        <v>0.33333333333333331</v>
      </c>
    </row>
    <row r="7" spans="1:11" ht="30" customHeight="1" x14ac:dyDescent="0.25">
      <c r="A7" s="65" t="s">
        <v>42</v>
      </c>
      <c r="B7" s="35">
        <v>2</v>
      </c>
      <c r="C7" s="45">
        <v>5</v>
      </c>
      <c r="D7" s="80">
        <f>SUM(B7/C7)</f>
        <v>0.4</v>
      </c>
      <c r="E7" s="45">
        <v>0</v>
      </c>
      <c r="F7" s="45">
        <v>3</v>
      </c>
      <c r="G7" s="45">
        <v>2</v>
      </c>
      <c r="H7" s="45">
        <v>1</v>
      </c>
      <c r="I7" s="45">
        <v>0</v>
      </c>
      <c r="J7" s="45">
        <v>2</v>
      </c>
      <c r="K7" s="81">
        <f>SUM(G7/J7)</f>
        <v>1</v>
      </c>
    </row>
    <row r="8" spans="1:11" ht="30" customHeight="1" thickBot="1" x14ac:dyDescent="0.3">
      <c r="A8" s="65" t="s">
        <v>47</v>
      </c>
      <c r="B8" s="48">
        <v>0</v>
      </c>
      <c r="C8" s="77">
        <v>2</v>
      </c>
      <c r="D8" s="78">
        <f>SUM(B8/C8)</f>
        <v>0</v>
      </c>
      <c r="E8" s="77">
        <v>0</v>
      </c>
      <c r="F8" s="77">
        <v>5</v>
      </c>
      <c r="G8" s="77">
        <v>0</v>
      </c>
      <c r="H8" s="77">
        <v>1</v>
      </c>
      <c r="I8" s="77">
        <v>0</v>
      </c>
      <c r="J8" s="77">
        <v>2</v>
      </c>
      <c r="K8" s="79">
        <f>SUM(G8/J8)</f>
        <v>0</v>
      </c>
    </row>
    <row r="9" spans="1:11" ht="30" customHeight="1" thickBot="1" x14ac:dyDescent="0.3">
      <c r="A9" s="22" t="s">
        <v>20</v>
      </c>
      <c r="B9" s="50">
        <f>SUM(B6:B8)</f>
        <v>7</v>
      </c>
      <c r="C9" s="50">
        <f>SUM(C6:C8)</f>
        <v>16</v>
      </c>
      <c r="D9" s="51">
        <f>SUM(B9/C9)</f>
        <v>0.4375</v>
      </c>
      <c r="E9" s="50">
        <f t="shared" ref="E9:J9" si="0">SUM(E6:E8)</f>
        <v>3</v>
      </c>
      <c r="F9" s="50">
        <f t="shared" si="0"/>
        <v>11</v>
      </c>
      <c r="G9" s="50">
        <f t="shared" si="0"/>
        <v>3</v>
      </c>
      <c r="H9" s="50">
        <f t="shared" si="0"/>
        <v>2</v>
      </c>
      <c r="I9" s="50">
        <f t="shared" si="0"/>
        <v>2</v>
      </c>
      <c r="J9" s="50">
        <f t="shared" si="0"/>
        <v>7</v>
      </c>
      <c r="K9" s="52">
        <f>SUM(G9/J9)</f>
        <v>0.42857142857142855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6" t="s">
        <v>54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67" t="s">
        <v>131</v>
      </c>
      <c r="B13" s="35">
        <v>3</v>
      </c>
      <c r="C13" s="45">
        <v>9</v>
      </c>
      <c r="D13" s="80">
        <f>SUM(B13/C13)</f>
        <v>0.33333333333333331</v>
      </c>
      <c r="E13" s="45">
        <v>0</v>
      </c>
      <c r="F13" s="45">
        <v>4</v>
      </c>
      <c r="G13" s="45">
        <v>2</v>
      </c>
      <c r="H13" s="45">
        <v>1</v>
      </c>
      <c r="I13" s="45">
        <v>1</v>
      </c>
      <c r="J13" s="45">
        <v>2</v>
      </c>
      <c r="K13" s="81">
        <f>SUM(G13/J13)</f>
        <v>1</v>
      </c>
    </row>
    <row r="14" spans="1:11" ht="30" customHeight="1" x14ac:dyDescent="0.25">
      <c r="A14" s="67" t="s">
        <v>49</v>
      </c>
      <c r="B14" s="35">
        <v>5</v>
      </c>
      <c r="C14" s="45">
        <v>9</v>
      </c>
      <c r="D14" s="80">
        <f>SUM(B14/C14)</f>
        <v>0.55555555555555558</v>
      </c>
      <c r="E14" s="45">
        <v>0</v>
      </c>
      <c r="F14" s="45">
        <v>1</v>
      </c>
      <c r="G14" s="45">
        <v>0</v>
      </c>
      <c r="H14" s="45">
        <v>2</v>
      </c>
      <c r="I14" s="45">
        <v>0</v>
      </c>
      <c r="J14" s="45">
        <v>1</v>
      </c>
      <c r="K14" s="81">
        <f>SUM(G14/J14)</f>
        <v>0</v>
      </c>
    </row>
    <row r="15" spans="1:11" ht="30" customHeight="1" thickBot="1" x14ac:dyDescent="0.3">
      <c r="A15" s="67" t="s">
        <v>157</v>
      </c>
      <c r="B15" s="48">
        <v>0</v>
      </c>
      <c r="C15" s="77">
        <v>2</v>
      </c>
      <c r="D15" s="78">
        <f>SUM(B15/C15)</f>
        <v>0</v>
      </c>
      <c r="E15" s="77">
        <v>0</v>
      </c>
      <c r="F15" s="77">
        <v>2</v>
      </c>
      <c r="G15" s="77">
        <v>2</v>
      </c>
      <c r="H15" s="77">
        <v>1</v>
      </c>
      <c r="I15" s="77">
        <v>0</v>
      </c>
      <c r="J15" s="77">
        <v>0</v>
      </c>
      <c r="K15" s="79" t="e">
        <f>SUM(G15/J15)</f>
        <v>#DIV/0!</v>
      </c>
    </row>
    <row r="16" spans="1:11" ht="30" customHeight="1" thickBot="1" x14ac:dyDescent="0.3">
      <c r="A16" s="22" t="s">
        <v>20</v>
      </c>
      <c r="B16" s="50">
        <f>SUM(B13:B15)</f>
        <v>8</v>
      </c>
      <c r="C16" s="50">
        <f>SUM(C13:C15)</f>
        <v>20</v>
      </c>
      <c r="D16" s="51">
        <f>SUM(B16/C16)</f>
        <v>0.4</v>
      </c>
      <c r="E16" s="50">
        <f t="shared" ref="E16:J16" si="1">SUM(E13:E15)</f>
        <v>0</v>
      </c>
      <c r="F16" s="50">
        <f t="shared" si="1"/>
        <v>7</v>
      </c>
      <c r="G16" s="50">
        <f t="shared" si="1"/>
        <v>4</v>
      </c>
      <c r="H16" s="50">
        <f t="shared" si="1"/>
        <v>4</v>
      </c>
      <c r="I16" s="50">
        <f t="shared" si="1"/>
        <v>1</v>
      </c>
      <c r="J16" s="50">
        <f t="shared" si="1"/>
        <v>3</v>
      </c>
      <c r="K16" s="52">
        <f>SUM(G16/J16)</f>
        <v>1.3333333333333333</v>
      </c>
    </row>
    <row r="20" spans="1:1" x14ac:dyDescent="0.25">
      <c r="A20" t="s">
        <v>128</v>
      </c>
    </row>
  </sheetData>
  <pageMargins left="0.7" right="0.7" top="0.75" bottom="0.75" header="0.3" footer="0.3"/>
  <pageSetup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A20" sqref="A20:A22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119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60" t="s">
        <v>53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61" t="s">
        <v>24</v>
      </c>
      <c r="B6" s="35">
        <v>3</v>
      </c>
      <c r="C6" s="45">
        <v>5</v>
      </c>
      <c r="D6" s="80">
        <f>SUM(B6/C6)</f>
        <v>0.6</v>
      </c>
      <c r="E6" s="45">
        <v>0</v>
      </c>
      <c r="F6" s="45">
        <v>2</v>
      </c>
      <c r="G6" s="45">
        <v>3</v>
      </c>
      <c r="H6" s="45">
        <v>0</v>
      </c>
      <c r="I6" s="45">
        <v>0</v>
      </c>
      <c r="J6" s="45">
        <v>2</v>
      </c>
      <c r="K6" s="81">
        <f>SUM(G6/J6)</f>
        <v>1.5</v>
      </c>
    </row>
    <row r="7" spans="1:11" ht="30" customHeight="1" x14ac:dyDescent="0.25">
      <c r="A7" s="61" t="s">
        <v>50</v>
      </c>
      <c r="B7" s="35">
        <v>3</v>
      </c>
      <c r="C7" s="45">
        <v>5</v>
      </c>
      <c r="D7" s="80">
        <f>SUM(B7/C7)</f>
        <v>0.6</v>
      </c>
      <c r="E7" s="45">
        <v>0</v>
      </c>
      <c r="F7" s="45">
        <v>3</v>
      </c>
      <c r="G7" s="45">
        <v>0</v>
      </c>
      <c r="H7" s="45">
        <v>0</v>
      </c>
      <c r="I7" s="45">
        <v>0</v>
      </c>
      <c r="J7" s="45">
        <v>0</v>
      </c>
      <c r="K7" s="81" t="e">
        <f>SUM(G7/J7)</f>
        <v>#DIV/0!</v>
      </c>
    </row>
    <row r="8" spans="1:11" ht="30" customHeight="1" thickBot="1" x14ac:dyDescent="0.3">
      <c r="A8" s="82" t="s">
        <v>31</v>
      </c>
      <c r="B8" s="48">
        <v>2</v>
      </c>
      <c r="C8" s="77">
        <v>2</v>
      </c>
      <c r="D8" s="78">
        <f>SUM(B8/C8)</f>
        <v>1</v>
      </c>
      <c r="E8" s="77">
        <v>2</v>
      </c>
      <c r="F8" s="77">
        <v>3</v>
      </c>
      <c r="G8" s="77">
        <v>3</v>
      </c>
      <c r="H8" s="77">
        <v>0</v>
      </c>
      <c r="I8" s="77">
        <v>0</v>
      </c>
      <c r="J8" s="77">
        <v>0</v>
      </c>
      <c r="K8" s="79" t="e">
        <f>SUM(G8/J8)</f>
        <v>#DIV/0!</v>
      </c>
    </row>
    <row r="9" spans="1:11" ht="30" customHeight="1" thickBot="1" x14ac:dyDescent="0.3">
      <c r="A9" s="22" t="s">
        <v>20</v>
      </c>
      <c r="B9" s="50">
        <f>SUM(B6:B8)</f>
        <v>8</v>
      </c>
      <c r="C9" s="50">
        <f>SUM(C6:C8)</f>
        <v>12</v>
      </c>
      <c r="D9" s="51">
        <f>SUM(B9/C9)</f>
        <v>0.66666666666666663</v>
      </c>
      <c r="E9" s="50">
        <f t="shared" ref="E9:J9" si="0">SUM(E6:E8)</f>
        <v>2</v>
      </c>
      <c r="F9" s="50">
        <f>SUM(F6:F8)</f>
        <v>8</v>
      </c>
      <c r="G9" s="50">
        <f t="shared" si="0"/>
        <v>6</v>
      </c>
      <c r="H9" s="50">
        <f t="shared" si="0"/>
        <v>0</v>
      </c>
      <c r="I9" s="50">
        <f t="shared" si="0"/>
        <v>0</v>
      </c>
      <c r="J9" s="50">
        <f t="shared" si="0"/>
        <v>2</v>
      </c>
      <c r="K9" s="52">
        <f>SUM(G9/J9)</f>
        <v>3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59" t="s">
        <v>116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57" t="s">
        <v>28</v>
      </c>
      <c r="B13" s="35">
        <v>2</v>
      </c>
      <c r="C13" s="45">
        <v>5</v>
      </c>
      <c r="D13" s="80">
        <f>SUM(B13/C13)</f>
        <v>0.4</v>
      </c>
      <c r="E13" s="45">
        <v>1</v>
      </c>
      <c r="F13" s="45">
        <v>3</v>
      </c>
      <c r="G13" s="45">
        <v>2</v>
      </c>
      <c r="H13" s="45">
        <v>0</v>
      </c>
      <c r="I13" s="45">
        <v>0</v>
      </c>
      <c r="J13" s="45">
        <v>0</v>
      </c>
      <c r="K13" s="81" t="e">
        <f>SUM(G13/J13)</f>
        <v>#DIV/0!</v>
      </c>
    </row>
    <row r="14" spans="1:11" ht="30" customHeight="1" x14ac:dyDescent="0.25">
      <c r="A14" s="57" t="s">
        <v>26</v>
      </c>
      <c r="B14" s="35">
        <v>4</v>
      </c>
      <c r="C14" s="45">
        <v>10</v>
      </c>
      <c r="D14" s="80">
        <f>SUM(B14/C14)</f>
        <v>0.4</v>
      </c>
      <c r="E14" s="45">
        <v>0</v>
      </c>
      <c r="F14" s="45">
        <v>1</v>
      </c>
      <c r="G14" s="45">
        <v>0</v>
      </c>
      <c r="H14" s="45">
        <v>0</v>
      </c>
      <c r="I14" s="45">
        <v>0</v>
      </c>
      <c r="J14" s="45">
        <v>0</v>
      </c>
      <c r="K14" s="81" t="e">
        <f>SUM(G14/J14)</f>
        <v>#DIV/0!</v>
      </c>
    </row>
    <row r="15" spans="1:11" ht="30" customHeight="1" thickBot="1" x14ac:dyDescent="0.3">
      <c r="A15" s="57" t="s">
        <v>29</v>
      </c>
      <c r="B15" s="48">
        <v>0</v>
      </c>
      <c r="C15" s="77">
        <v>0</v>
      </c>
      <c r="D15" s="78" t="e">
        <f>SUM(B15/C15)</f>
        <v>#DIV/0!</v>
      </c>
      <c r="E15" s="77">
        <v>0</v>
      </c>
      <c r="F15" s="77">
        <v>0</v>
      </c>
      <c r="G15" s="77">
        <v>2</v>
      </c>
      <c r="H15" s="77">
        <v>0</v>
      </c>
      <c r="I15" s="77">
        <v>0</v>
      </c>
      <c r="J15" s="77">
        <v>0</v>
      </c>
      <c r="K15" s="79" t="e">
        <f>SUM(G15/J15)</f>
        <v>#DIV/0!</v>
      </c>
    </row>
    <row r="16" spans="1:11" ht="30" customHeight="1" thickBot="1" x14ac:dyDescent="0.3">
      <c r="A16" s="22" t="s">
        <v>20</v>
      </c>
      <c r="B16" s="50">
        <f>SUM(B13:B15)</f>
        <v>6</v>
      </c>
      <c r="C16" s="50">
        <f>SUM(C13:C15)</f>
        <v>15</v>
      </c>
      <c r="D16" s="51">
        <f>SUM(B16/C16)</f>
        <v>0.4</v>
      </c>
      <c r="E16" s="50">
        <f t="shared" ref="E16:J16" si="1">SUM(E13:E15)</f>
        <v>1</v>
      </c>
      <c r="F16" s="50">
        <f t="shared" si="1"/>
        <v>4</v>
      </c>
      <c r="G16" s="50">
        <f t="shared" si="1"/>
        <v>4</v>
      </c>
      <c r="H16" s="50">
        <f t="shared" si="1"/>
        <v>0</v>
      </c>
      <c r="I16" s="50">
        <f t="shared" si="1"/>
        <v>0</v>
      </c>
      <c r="J16" s="50">
        <f t="shared" si="1"/>
        <v>0</v>
      </c>
      <c r="K16" s="52" t="e">
        <f>SUM(G16/J16)</f>
        <v>#DIV/0!</v>
      </c>
    </row>
  </sheetData>
  <pageMargins left="0.7" right="0.7" top="0.75" bottom="0.75" header="0.3" footer="0.3"/>
  <pageSetup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>
      <selection activeCell="A20" sqref="A20:A23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58</v>
      </c>
      <c r="B1" s="13"/>
      <c r="C1" s="14"/>
      <c r="D1" s="13"/>
      <c r="E1" s="13"/>
      <c r="F1" s="15"/>
    </row>
    <row r="4" spans="1:11" x14ac:dyDescent="0.25">
      <c r="A4" s="10" t="s">
        <v>12</v>
      </c>
    </row>
    <row r="5" spans="1:11" ht="30" customHeight="1" x14ac:dyDescent="0.25">
      <c r="A5" s="58" t="s">
        <v>57</v>
      </c>
      <c r="B5" s="12" t="s">
        <v>3</v>
      </c>
      <c r="C5" s="12" t="s">
        <v>11</v>
      </c>
      <c r="D5" s="83" t="s">
        <v>9</v>
      </c>
      <c r="E5" s="83" t="s">
        <v>10</v>
      </c>
      <c r="F5" s="83" t="s">
        <v>4</v>
      </c>
      <c r="G5" s="83" t="s">
        <v>5</v>
      </c>
      <c r="H5" s="83" t="s">
        <v>6</v>
      </c>
      <c r="I5" s="83" t="s">
        <v>7</v>
      </c>
      <c r="J5" s="83" t="s">
        <v>8</v>
      </c>
      <c r="K5" s="84" t="s">
        <v>21</v>
      </c>
    </row>
    <row r="6" spans="1:11" ht="30" customHeight="1" x14ac:dyDescent="0.25">
      <c r="A6" s="28" t="s">
        <v>22</v>
      </c>
      <c r="B6" s="35">
        <v>3</v>
      </c>
      <c r="C6" s="45">
        <v>7</v>
      </c>
      <c r="D6" s="80">
        <f>SUM(B6/C6)</f>
        <v>0.42857142857142855</v>
      </c>
      <c r="E6" s="45">
        <v>1</v>
      </c>
      <c r="F6" s="45">
        <v>7</v>
      </c>
      <c r="G6" s="45">
        <v>1</v>
      </c>
      <c r="H6" s="45">
        <v>2</v>
      </c>
      <c r="I6" s="45">
        <v>0</v>
      </c>
      <c r="J6" s="45">
        <v>0</v>
      </c>
      <c r="K6" s="81" t="e">
        <f>SUM(G6/J6)</f>
        <v>#DIV/0!</v>
      </c>
    </row>
    <row r="7" spans="1:11" ht="30" customHeight="1" x14ac:dyDescent="0.25">
      <c r="A7" s="28" t="s">
        <v>27</v>
      </c>
      <c r="B7" s="35">
        <v>0</v>
      </c>
      <c r="C7" s="45">
        <v>1</v>
      </c>
      <c r="D7" s="80">
        <f>SUM(B7/C7)</f>
        <v>0</v>
      </c>
      <c r="E7" s="45">
        <v>0</v>
      </c>
      <c r="F7" s="45">
        <v>4</v>
      </c>
      <c r="G7" s="45">
        <v>0</v>
      </c>
      <c r="H7" s="45">
        <v>0</v>
      </c>
      <c r="I7" s="45">
        <v>0</v>
      </c>
      <c r="J7" s="45">
        <v>2</v>
      </c>
      <c r="K7" s="81">
        <f>SUM(G7/J7)</f>
        <v>0</v>
      </c>
    </row>
    <row r="8" spans="1:11" ht="30" customHeight="1" thickBot="1" x14ac:dyDescent="0.3">
      <c r="A8" s="28" t="s">
        <v>23</v>
      </c>
      <c r="B8" s="48">
        <v>1</v>
      </c>
      <c r="C8" s="49">
        <v>9</v>
      </c>
      <c r="D8" s="78">
        <f>SUM(B8/C8)</f>
        <v>0.1111111111111111</v>
      </c>
      <c r="E8" s="77">
        <v>0</v>
      </c>
      <c r="F8" s="77">
        <v>1</v>
      </c>
      <c r="G8" s="77">
        <v>1</v>
      </c>
      <c r="H8" s="77">
        <v>0</v>
      </c>
      <c r="I8" s="77">
        <v>0</v>
      </c>
      <c r="J8" s="77">
        <v>0</v>
      </c>
      <c r="K8" s="79" t="e">
        <f>SUM(G8/J8)</f>
        <v>#DIV/0!</v>
      </c>
    </row>
    <row r="9" spans="1:11" ht="30" customHeight="1" thickBot="1" x14ac:dyDescent="0.3">
      <c r="A9" s="22" t="s">
        <v>20</v>
      </c>
      <c r="B9" s="50">
        <f>SUM(B6:B8)</f>
        <v>4</v>
      </c>
      <c r="C9" s="50">
        <f>SUM(C6:C8)</f>
        <v>17</v>
      </c>
      <c r="D9" s="51">
        <f>SUM(B9/C9)</f>
        <v>0.23529411764705882</v>
      </c>
      <c r="E9" s="50">
        <f t="shared" ref="E9:J9" si="0">SUM(E6:E8)</f>
        <v>1</v>
      </c>
      <c r="F9" s="50">
        <f t="shared" si="0"/>
        <v>12</v>
      </c>
      <c r="G9" s="50">
        <f t="shared" si="0"/>
        <v>2</v>
      </c>
      <c r="H9" s="50">
        <f t="shared" si="0"/>
        <v>2</v>
      </c>
      <c r="I9" s="50">
        <f t="shared" si="0"/>
        <v>0</v>
      </c>
      <c r="J9" s="50">
        <f t="shared" si="0"/>
        <v>2</v>
      </c>
      <c r="K9" s="52">
        <f>SUM(G9/J9)</f>
        <v>1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2" t="s">
        <v>56</v>
      </c>
      <c r="B12" s="12" t="s">
        <v>3</v>
      </c>
      <c r="C12" s="12" t="s">
        <v>11</v>
      </c>
      <c r="D12" s="83" t="s">
        <v>9</v>
      </c>
      <c r="E12" s="83" t="s">
        <v>10</v>
      </c>
      <c r="F12" s="83" t="s">
        <v>4</v>
      </c>
      <c r="G12" s="83" t="s">
        <v>5</v>
      </c>
      <c r="H12" s="83" t="s">
        <v>6</v>
      </c>
      <c r="I12" s="83" t="s">
        <v>7</v>
      </c>
      <c r="J12" s="83" t="s">
        <v>8</v>
      </c>
      <c r="K12" s="84" t="s">
        <v>21</v>
      </c>
    </row>
    <row r="13" spans="1:11" ht="30" customHeight="1" x14ac:dyDescent="0.25">
      <c r="A13" s="63" t="s">
        <v>30</v>
      </c>
      <c r="B13" s="35">
        <v>4</v>
      </c>
      <c r="C13" s="45">
        <v>6</v>
      </c>
      <c r="D13" s="80">
        <f>SUM(B13/C13)</f>
        <v>0.66666666666666663</v>
      </c>
      <c r="E13" s="45">
        <v>0</v>
      </c>
      <c r="F13" s="45">
        <v>3</v>
      </c>
      <c r="G13" s="45">
        <v>0</v>
      </c>
      <c r="H13" s="45">
        <v>0</v>
      </c>
      <c r="I13" s="45">
        <v>0</v>
      </c>
      <c r="J13" s="45">
        <v>0</v>
      </c>
      <c r="K13" s="81" t="e">
        <f>SUM(G13/J13)</f>
        <v>#DIV/0!</v>
      </c>
    </row>
    <row r="14" spans="1:11" ht="30" customHeight="1" x14ac:dyDescent="0.25">
      <c r="A14" s="63" t="s">
        <v>45</v>
      </c>
      <c r="B14" s="35">
        <v>0</v>
      </c>
      <c r="C14" s="45">
        <v>4</v>
      </c>
      <c r="D14" s="80">
        <f>SUM(B14/C14)</f>
        <v>0</v>
      </c>
      <c r="E14" s="45">
        <v>0</v>
      </c>
      <c r="F14" s="45">
        <v>2</v>
      </c>
      <c r="G14" s="45">
        <v>0</v>
      </c>
      <c r="H14" s="45">
        <v>1</v>
      </c>
      <c r="I14" s="45">
        <v>0</v>
      </c>
      <c r="J14" s="45">
        <v>1</v>
      </c>
      <c r="K14" s="81">
        <f>SUM(G14/J14)</f>
        <v>0</v>
      </c>
    </row>
    <row r="15" spans="1:11" ht="30" customHeight="1" thickBot="1" x14ac:dyDescent="0.3">
      <c r="A15" s="63" t="s">
        <v>25</v>
      </c>
      <c r="B15" s="48">
        <v>1</v>
      </c>
      <c r="C15" s="49">
        <v>1</v>
      </c>
      <c r="D15" s="78">
        <f>SUM(B15/C15)</f>
        <v>1</v>
      </c>
      <c r="E15" s="77">
        <v>0</v>
      </c>
      <c r="F15" s="77">
        <v>3</v>
      </c>
      <c r="G15" s="77">
        <v>0</v>
      </c>
      <c r="H15" s="77">
        <v>0</v>
      </c>
      <c r="I15" s="77">
        <v>1</v>
      </c>
      <c r="J15" s="77">
        <v>1</v>
      </c>
      <c r="K15" s="79">
        <f>SUM(G15/J15)</f>
        <v>0</v>
      </c>
    </row>
    <row r="16" spans="1:11" ht="30" customHeight="1" thickBot="1" x14ac:dyDescent="0.3">
      <c r="A16" s="22" t="s">
        <v>20</v>
      </c>
      <c r="B16" s="50">
        <f>SUM(B13:B15)</f>
        <v>5</v>
      </c>
      <c r="C16" s="50">
        <f>SUM(C13:C15)</f>
        <v>11</v>
      </c>
      <c r="D16" s="51">
        <f>SUM(B16/C16)</f>
        <v>0.45454545454545453</v>
      </c>
      <c r="E16" s="50">
        <f t="shared" ref="E16:J16" si="1">SUM(E13:E15)</f>
        <v>0</v>
      </c>
      <c r="F16" s="50">
        <f t="shared" si="1"/>
        <v>8</v>
      </c>
      <c r="G16" s="50">
        <f t="shared" si="1"/>
        <v>0</v>
      </c>
      <c r="H16" s="50">
        <f t="shared" si="1"/>
        <v>1</v>
      </c>
      <c r="I16" s="50">
        <f t="shared" si="1"/>
        <v>1</v>
      </c>
      <c r="J16" s="50">
        <f t="shared" si="1"/>
        <v>2</v>
      </c>
      <c r="K16" s="52">
        <f>SUM(G16/J16)</f>
        <v>0</v>
      </c>
    </row>
    <row r="19" spans="1:1" x14ac:dyDescent="0.25">
      <c r="A19" t="s">
        <v>125</v>
      </c>
    </row>
  </sheetData>
  <pageMargins left="0.7" right="0.7" top="0.75" bottom="0.75" header="0.3" footer="0.3"/>
  <pageSetup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A19" sqref="A19:A21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118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59" t="s">
        <v>117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57" t="s">
        <v>28</v>
      </c>
      <c r="B6" s="35">
        <v>1</v>
      </c>
      <c r="C6" s="45">
        <v>4</v>
      </c>
      <c r="D6" s="80">
        <f>SUM(B6/C6)</f>
        <v>0.25</v>
      </c>
      <c r="E6" s="45">
        <v>0</v>
      </c>
      <c r="F6" s="45">
        <v>5</v>
      </c>
      <c r="G6" s="45">
        <v>1</v>
      </c>
      <c r="H6" s="45">
        <v>1</v>
      </c>
      <c r="I6" s="45">
        <v>0</v>
      </c>
      <c r="J6" s="45">
        <v>2</v>
      </c>
      <c r="K6" s="81">
        <f>SUM(G6/J6)</f>
        <v>0.5</v>
      </c>
    </row>
    <row r="7" spans="1:11" ht="30" customHeight="1" x14ac:dyDescent="0.25">
      <c r="A7" s="57" t="s">
        <v>26</v>
      </c>
      <c r="B7" s="35">
        <v>0</v>
      </c>
      <c r="C7" s="45">
        <v>6</v>
      </c>
      <c r="D7" s="80">
        <f>SUM(B7/C7)</f>
        <v>0</v>
      </c>
      <c r="E7" s="45">
        <v>0</v>
      </c>
      <c r="F7" s="45">
        <v>3</v>
      </c>
      <c r="G7" s="45">
        <v>0</v>
      </c>
      <c r="H7" s="45">
        <v>0</v>
      </c>
      <c r="I7" s="45">
        <v>0</v>
      </c>
      <c r="J7" s="45">
        <v>0</v>
      </c>
      <c r="K7" s="81" t="e">
        <f>SUM(G7/J7)</f>
        <v>#DIV/0!</v>
      </c>
    </row>
    <row r="8" spans="1:11" ht="30" customHeight="1" thickBot="1" x14ac:dyDescent="0.3">
      <c r="A8" s="57" t="s">
        <v>29</v>
      </c>
      <c r="B8" s="48">
        <v>3</v>
      </c>
      <c r="C8" s="77">
        <v>4</v>
      </c>
      <c r="D8" s="78">
        <f>SUM(B8/C8)</f>
        <v>0.75</v>
      </c>
      <c r="E8" s="77">
        <v>2</v>
      </c>
      <c r="F8" s="77">
        <v>1</v>
      </c>
      <c r="G8" s="77">
        <v>0</v>
      </c>
      <c r="H8" s="77">
        <v>1</v>
      </c>
      <c r="I8" s="77">
        <v>0</v>
      </c>
      <c r="J8" s="77">
        <v>2</v>
      </c>
      <c r="K8" s="79">
        <f>SUM(G8/J8)</f>
        <v>0</v>
      </c>
    </row>
    <row r="9" spans="1:11" ht="30" customHeight="1" thickBot="1" x14ac:dyDescent="0.3">
      <c r="A9" s="22" t="s">
        <v>20</v>
      </c>
      <c r="B9" s="50">
        <f>SUM(B6:B8)</f>
        <v>4</v>
      </c>
      <c r="C9" s="50">
        <f>SUM(C6:C8)</f>
        <v>14</v>
      </c>
      <c r="D9" s="51">
        <f>SUM(B9/C9)</f>
        <v>0.2857142857142857</v>
      </c>
      <c r="E9" s="50">
        <f t="shared" ref="E9:J9" si="0">SUM(E6:E8)</f>
        <v>2</v>
      </c>
      <c r="F9" s="50">
        <f t="shared" si="0"/>
        <v>9</v>
      </c>
      <c r="G9" s="50">
        <f t="shared" si="0"/>
        <v>1</v>
      </c>
      <c r="H9" s="50">
        <f t="shared" si="0"/>
        <v>2</v>
      </c>
      <c r="I9" s="50">
        <f t="shared" si="0"/>
        <v>0</v>
      </c>
      <c r="J9" s="50">
        <f t="shared" si="0"/>
        <v>4</v>
      </c>
      <c r="K9" s="52">
        <f>SUM(G9/J9)</f>
        <v>0.25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6" t="s">
        <v>54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67" t="s">
        <v>131</v>
      </c>
      <c r="B13" s="35">
        <v>2</v>
      </c>
      <c r="C13" s="45">
        <v>5</v>
      </c>
      <c r="D13" s="80">
        <f>SUM(B13/C13)</f>
        <v>0.4</v>
      </c>
      <c r="E13" s="45">
        <v>1</v>
      </c>
      <c r="F13" s="45">
        <v>3</v>
      </c>
      <c r="G13" s="45">
        <v>1</v>
      </c>
      <c r="H13" s="45">
        <v>1</v>
      </c>
      <c r="I13" s="45">
        <v>0</v>
      </c>
      <c r="J13" s="45">
        <v>1</v>
      </c>
      <c r="K13" s="81">
        <f>SUM(G13/J13)</f>
        <v>1</v>
      </c>
    </row>
    <row r="14" spans="1:11" ht="30" customHeight="1" x14ac:dyDescent="0.25">
      <c r="A14" s="67" t="s">
        <v>49</v>
      </c>
      <c r="B14" s="35">
        <v>4</v>
      </c>
      <c r="C14" s="45">
        <v>7</v>
      </c>
      <c r="D14" s="80">
        <f>SUM(B14/C14)</f>
        <v>0.5714285714285714</v>
      </c>
      <c r="E14" s="45">
        <v>0</v>
      </c>
      <c r="F14" s="45">
        <v>2</v>
      </c>
      <c r="G14" s="45">
        <v>0</v>
      </c>
      <c r="H14" s="45">
        <v>0</v>
      </c>
      <c r="I14" s="45">
        <v>0</v>
      </c>
      <c r="J14" s="45">
        <v>0</v>
      </c>
      <c r="K14" s="81" t="e">
        <f>SUM(G14/J14)</f>
        <v>#DIV/0!</v>
      </c>
    </row>
    <row r="15" spans="1:11" ht="30" customHeight="1" thickBot="1" x14ac:dyDescent="0.3">
      <c r="A15" s="67" t="s">
        <v>157</v>
      </c>
      <c r="B15" s="48">
        <v>1</v>
      </c>
      <c r="C15" s="77">
        <v>2</v>
      </c>
      <c r="D15" s="78">
        <f>SUM(B15/C15)</f>
        <v>0.5</v>
      </c>
      <c r="E15" s="77">
        <v>0</v>
      </c>
      <c r="F15" s="77">
        <v>0</v>
      </c>
      <c r="G15" s="77">
        <v>3</v>
      </c>
      <c r="H15" s="77">
        <v>3</v>
      </c>
      <c r="I15" s="77">
        <v>0</v>
      </c>
      <c r="J15" s="77">
        <v>1</v>
      </c>
      <c r="K15" s="79">
        <f>SUM(G15/J15)</f>
        <v>3</v>
      </c>
    </row>
    <row r="16" spans="1:11" ht="30" customHeight="1" thickBot="1" x14ac:dyDescent="0.3">
      <c r="A16" s="22" t="s">
        <v>20</v>
      </c>
      <c r="B16" s="50">
        <f>SUM(B13:B15)</f>
        <v>7</v>
      </c>
      <c r="C16" s="50">
        <f>SUM(C13:C15)</f>
        <v>14</v>
      </c>
      <c r="D16" s="51">
        <f>SUM(B16/C16)</f>
        <v>0.5</v>
      </c>
      <c r="E16" s="50">
        <f t="shared" ref="E16:J16" si="1">SUM(E13:E15)</f>
        <v>1</v>
      </c>
      <c r="F16" s="50">
        <f t="shared" si="1"/>
        <v>5</v>
      </c>
      <c r="G16" s="50">
        <f t="shared" si="1"/>
        <v>4</v>
      </c>
      <c r="H16" s="50">
        <f t="shared" si="1"/>
        <v>4</v>
      </c>
      <c r="I16" s="50">
        <f t="shared" si="1"/>
        <v>0</v>
      </c>
      <c r="J16" s="50">
        <f t="shared" si="1"/>
        <v>2</v>
      </c>
      <c r="K16" s="52">
        <f>SUM(G16/J16)</f>
        <v>2</v>
      </c>
    </row>
  </sheetData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zoomScale="90" zoomScaleNormal="90" workbookViewId="0">
      <selection activeCell="M26" sqref="M26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14</v>
      </c>
      <c r="B1" s="13"/>
      <c r="C1" s="14"/>
      <c r="D1" s="15"/>
    </row>
    <row r="3" spans="1:11" x14ac:dyDescent="0.25">
      <c r="A3" s="10" t="s">
        <v>13</v>
      </c>
    </row>
    <row r="4" spans="1:11" ht="30" customHeight="1" x14ac:dyDescent="0.25">
      <c r="A4" s="18" t="s">
        <v>18</v>
      </c>
      <c r="B4" s="12" t="s">
        <v>3</v>
      </c>
      <c r="C4" s="12" t="s">
        <v>11</v>
      </c>
      <c r="D4" s="12" t="s">
        <v>9</v>
      </c>
      <c r="E4" s="12" t="s">
        <v>10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24" t="s">
        <v>21</v>
      </c>
    </row>
    <row r="5" spans="1:11" ht="30" customHeight="1" x14ac:dyDescent="0.25">
      <c r="A5" s="18" t="s">
        <v>15</v>
      </c>
      <c r="B5" s="11"/>
      <c r="C5" s="2"/>
      <c r="D5" s="5"/>
      <c r="E5" s="2"/>
      <c r="F5" s="2"/>
      <c r="G5" s="2"/>
      <c r="H5" s="2"/>
      <c r="I5" s="2"/>
      <c r="J5" s="2"/>
      <c r="K5" s="5"/>
    </row>
    <row r="6" spans="1:11" ht="30" customHeight="1" x14ac:dyDescent="0.25">
      <c r="A6" s="18" t="s">
        <v>17</v>
      </c>
      <c r="B6" s="11"/>
      <c r="C6" s="2"/>
      <c r="D6" s="5"/>
      <c r="E6" s="2"/>
      <c r="F6" s="2"/>
      <c r="G6" s="2"/>
      <c r="H6" s="2"/>
      <c r="I6" s="2"/>
      <c r="J6" s="2"/>
      <c r="K6" s="5"/>
    </row>
    <row r="7" spans="1:11" ht="30" customHeight="1" x14ac:dyDescent="0.25">
      <c r="A7" s="18" t="s">
        <v>16</v>
      </c>
      <c r="B7" s="11"/>
      <c r="C7" s="2"/>
      <c r="D7" s="5"/>
      <c r="E7" s="2"/>
      <c r="F7" s="2"/>
      <c r="G7" s="2"/>
      <c r="H7" s="2"/>
      <c r="I7" s="2"/>
      <c r="J7" s="2"/>
      <c r="K7" s="5"/>
    </row>
    <row r="9" spans="1:11" x14ac:dyDescent="0.25">
      <c r="A9" s="10" t="s">
        <v>13</v>
      </c>
    </row>
    <row r="10" spans="1:11" ht="30" customHeight="1" x14ac:dyDescent="0.25">
      <c r="A10" s="18" t="s">
        <v>19</v>
      </c>
      <c r="B10" s="12" t="s">
        <v>3</v>
      </c>
      <c r="C10" s="12" t="s">
        <v>11</v>
      </c>
      <c r="D10" s="12" t="s">
        <v>9</v>
      </c>
      <c r="E10" s="12" t="s">
        <v>10</v>
      </c>
      <c r="F10" s="12" t="s">
        <v>4</v>
      </c>
      <c r="G10" s="12" t="s">
        <v>5</v>
      </c>
      <c r="H10" s="12" t="s">
        <v>6</v>
      </c>
      <c r="I10" s="12" t="s">
        <v>7</v>
      </c>
      <c r="J10" s="12" t="s">
        <v>8</v>
      </c>
      <c r="K10" s="24" t="s">
        <v>21</v>
      </c>
    </row>
    <row r="11" spans="1:11" ht="30" customHeight="1" x14ac:dyDescent="0.25">
      <c r="A11" s="18" t="s">
        <v>15</v>
      </c>
      <c r="B11" s="11"/>
      <c r="C11" s="2"/>
      <c r="D11" s="5"/>
      <c r="E11" s="2"/>
      <c r="F11" s="2"/>
      <c r="G11" s="2"/>
      <c r="H11" s="2"/>
      <c r="I11" s="2"/>
      <c r="J11" s="2"/>
      <c r="K11" s="5"/>
    </row>
    <row r="12" spans="1:11" ht="30" customHeight="1" x14ac:dyDescent="0.25">
      <c r="A12" s="18" t="s">
        <v>17</v>
      </c>
      <c r="B12" s="11"/>
      <c r="C12" s="2"/>
      <c r="D12" s="5"/>
      <c r="E12" s="2"/>
      <c r="F12" s="2"/>
      <c r="G12" s="2"/>
      <c r="H12" s="2"/>
      <c r="I12" s="2"/>
      <c r="J12" s="2"/>
      <c r="K12" s="5"/>
    </row>
    <row r="13" spans="1:11" ht="30" customHeight="1" x14ac:dyDescent="0.25">
      <c r="A13" s="18" t="s">
        <v>16</v>
      </c>
      <c r="B13" s="11"/>
      <c r="C13" s="2"/>
      <c r="D13" s="5"/>
      <c r="E13" s="2"/>
      <c r="F13" s="2"/>
      <c r="G13" s="2"/>
      <c r="H13" s="2"/>
      <c r="I13" s="2"/>
      <c r="J13" s="2"/>
      <c r="K13" s="5"/>
    </row>
    <row r="15" spans="1:1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7" spans="1:11" x14ac:dyDescent="0.25">
      <c r="A17" s="10" t="s">
        <v>12</v>
      </c>
    </row>
    <row r="18" spans="1:11" ht="30" customHeight="1" x14ac:dyDescent="0.25">
      <c r="A18" s="18" t="s">
        <v>18</v>
      </c>
      <c r="B18" s="12" t="s">
        <v>3</v>
      </c>
      <c r="C18" s="12" t="s">
        <v>11</v>
      </c>
      <c r="D18" s="12" t="s">
        <v>9</v>
      </c>
      <c r="E18" s="12" t="s">
        <v>10</v>
      </c>
      <c r="F18" s="12" t="s">
        <v>4</v>
      </c>
      <c r="G18" s="12" t="s">
        <v>5</v>
      </c>
      <c r="H18" s="12" t="s">
        <v>6</v>
      </c>
      <c r="I18" s="12" t="s">
        <v>7</v>
      </c>
      <c r="J18" s="12" t="s">
        <v>8</v>
      </c>
      <c r="K18" s="24" t="s">
        <v>21</v>
      </c>
    </row>
    <row r="19" spans="1:11" ht="30" customHeight="1" x14ac:dyDescent="0.25">
      <c r="A19" s="18" t="s">
        <v>15</v>
      </c>
      <c r="B19" s="11"/>
      <c r="C19" s="2"/>
      <c r="D19" s="2"/>
      <c r="E19" s="2"/>
      <c r="F19" s="2"/>
      <c r="G19" s="2"/>
      <c r="H19" s="2"/>
      <c r="I19" s="2"/>
      <c r="J19" s="2"/>
      <c r="K19" s="2"/>
    </row>
    <row r="20" spans="1:11" ht="30" customHeight="1" x14ac:dyDescent="0.25">
      <c r="A20" s="18" t="s">
        <v>17</v>
      </c>
      <c r="B20" s="11"/>
      <c r="C20" s="2"/>
      <c r="D20" s="2"/>
      <c r="E20" s="2"/>
      <c r="F20" s="2"/>
      <c r="G20" s="2"/>
      <c r="H20" s="2"/>
      <c r="I20" s="2"/>
      <c r="J20" s="2"/>
      <c r="K20" s="2"/>
    </row>
    <row r="21" spans="1:11" ht="30" customHeight="1" thickBot="1" x14ac:dyDescent="0.3">
      <c r="A21" s="19" t="s">
        <v>16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</row>
    <row r="22" spans="1:11" ht="30" customHeight="1" thickBot="1" x14ac:dyDescent="0.3">
      <c r="A22" s="22" t="s">
        <v>20</v>
      </c>
      <c r="B22" s="23">
        <f>SUM(B19:B21)</f>
        <v>0</v>
      </c>
      <c r="C22" s="23">
        <f>SUM(C19:C21)</f>
        <v>0</v>
      </c>
      <c r="D22" s="33" t="e">
        <f>SUM(B22/C22)</f>
        <v>#DIV/0!</v>
      </c>
      <c r="E22" s="23">
        <f t="shared" ref="E22:J22" si="0">SUM(E19:E21)</f>
        <v>0</v>
      </c>
      <c r="F22" s="23">
        <f t="shared" si="0"/>
        <v>0</v>
      </c>
      <c r="G22" s="23">
        <f t="shared" si="0"/>
        <v>0</v>
      </c>
      <c r="H22" s="23">
        <f t="shared" si="0"/>
        <v>0</v>
      </c>
      <c r="I22" s="23">
        <f t="shared" si="0"/>
        <v>0</v>
      </c>
      <c r="J22" s="23">
        <f t="shared" si="0"/>
        <v>0</v>
      </c>
      <c r="K22" s="34" t="e">
        <f>SUM(G22/J22)</f>
        <v>#DIV/0!</v>
      </c>
    </row>
    <row r="24" spans="1:11" x14ac:dyDescent="0.25">
      <c r="A24" s="10" t="s">
        <v>12</v>
      </c>
    </row>
    <row r="25" spans="1:11" ht="30" customHeight="1" x14ac:dyDescent="0.25">
      <c r="A25" s="18" t="s">
        <v>19</v>
      </c>
      <c r="B25" s="12" t="s">
        <v>3</v>
      </c>
      <c r="C25" s="12" t="s">
        <v>11</v>
      </c>
      <c r="D25" s="12" t="s">
        <v>9</v>
      </c>
      <c r="E25" s="12" t="s">
        <v>10</v>
      </c>
      <c r="F25" s="12" t="s">
        <v>4</v>
      </c>
      <c r="G25" s="12" t="s">
        <v>5</v>
      </c>
      <c r="H25" s="12" t="s">
        <v>6</v>
      </c>
      <c r="I25" s="12" t="s">
        <v>7</v>
      </c>
      <c r="J25" s="12" t="s">
        <v>8</v>
      </c>
      <c r="K25" s="24" t="s">
        <v>21</v>
      </c>
    </row>
    <row r="26" spans="1:11" ht="30" customHeight="1" x14ac:dyDescent="0.25">
      <c r="A26" s="18" t="s">
        <v>15</v>
      </c>
      <c r="B26" s="11"/>
      <c r="C26" s="2"/>
      <c r="D26" s="2"/>
      <c r="E26" s="2"/>
      <c r="F26" s="2"/>
      <c r="G26" s="2"/>
      <c r="H26" s="2"/>
      <c r="I26" s="2"/>
      <c r="J26" s="2"/>
      <c r="K26" s="2"/>
    </row>
    <row r="27" spans="1:11" ht="30" customHeight="1" x14ac:dyDescent="0.25">
      <c r="A27" s="18" t="s">
        <v>17</v>
      </c>
      <c r="B27" s="11"/>
      <c r="C27" s="2"/>
      <c r="D27" s="2"/>
      <c r="E27" s="2"/>
      <c r="F27" s="2"/>
      <c r="G27" s="2"/>
      <c r="H27" s="2"/>
      <c r="I27" s="2"/>
      <c r="J27" s="2"/>
      <c r="K27" s="2"/>
    </row>
    <row r="28" spans="1:11" ht="30" customHeight="1" thickBot="1" x14ac:dyDescent="0.3">
      <c r="A28" s="19" t="s">
        <v>16</v>
      </c>
      <c r="B28" s="20"/>
      <c r="C28" s="21"/>
      <c r="D28" s="21"/>
      <c r="E28" s="21"/>
      <c r="F28" s="21"/>
      <c r="G28" s="21"/>
      <c r="H28" s="21"/>
      <c r="I28" s="21"/>
      <c r="J28" s="21"/>
      <c r="K28" s="21"/>
    </row>
    <row r="29" spans="1:11" ht="30" customHeight="1" thickBot="1" x14ac:dyDescent="0.3">
      <c r="A29" s="22" t="s">
        <v>20</v>
      </c>
      <c r="B29" s="23">
        <f>SUM(B26:B28)</f>
        <v>0</v>
      </c>
      <c r="C29" s="23">
        <f>SUM(C26:C28)</f>
        <v>0</v>
      </c>
      <c r="D29" s="33" t="e">
        <f>SUM(B29/C29)</f>
        <v>#DIV/0!</v>
      </c>
      <c r="E29" s="23">
        <f t="shared" ref="E29:J29" si="1">SUM(E26:E28)</f>
        <v>0</v>
      </c>
      <c r="F29" s="23">
        <f t="shared" si="1"/>
        <v>0</v>
      </c>
      <c r="G29" s="23">
        <f t="shared" si="1"/>
        <v>0</v>
      </c>
      <c r="H29" s="23">
        <f t="shared" si="1"/>
        <v>0</v>
      </c>
      <c r="I29" s="23">
        <f t="shared" si="1"/>
        <v>0</v>
      </c>
      <c r="J29" s="23">
        <f t="shared" si="1"/>
        <v>0</v>
      </c>
      <c r="K29" s="34" t="e">
        <f>SUM(G29/J29)</f>
        <v>#DIV/0!</v>
      </c>
    </row>
  </sheetData>
  <pageMargins left="0.7" right="0.7" top="0.75" bottom="0.75" header="0.3" footer="0.3"/>
  <pageSetup scale="7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A19" sqref="A19:A22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69</v>
      </c>
      <c r="B1" s="13"/>
      <c r="C1" s="14"/>
      <c r="D1" s="15"/>
      <c r="E1" s="13"/>
      <c r="F1" s="15"/>
    </row>
    <row r="4" spans="1:11" x14ac:dyDescent="0.25">
      <c r="A4" s="10" t="s">
        <v>12</v>
      </c>
    </row>
    <row r="5" spans="1:11" ht="30" customHeight="1" x14ac:dyDescent="0.25">
      <c r="A5" s="58" t="s">
        <v>64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28" t="s">
        <v>22</v>
      </c>
      <c r="B6" s="35">
        <v>2</v>
      </c>
      <c r="C6" s="45">
        <v>3</v>
      </c>
      <c r="D6" s="80">
        <f>SUM(B6/C6)</f>
        <v>0.66666666666666663</v>
      </c>
      <c r="E6" s="45">
        <v>0</v>
      </c>
      <c r="F6" s="45">
        <v>4</v>
      </c>
      <c r="G6" s="45">
        <v>0</v>
      </c>
      <c r="H6" s="45">
        <v>1</v>
      </c>
      <c r="I6" s="45">
        <v>1</v>
      </c>
      <c r="J6" s="45">
        <v>0</v>
      </c>
      <c r="K6" s="81" t="e">
        <f>SUM(G6/J6)</f>
        <v>#DIV/0!</v>
      </c>
    </row>
    <row r="7" spans="1:11" ht="30" customHeight="1" x14ac:dyDescent="0.25">
      <c r="A7" s="28" t="s">
        <v>27</v>
      </c>
      <c r="B7" s="35">
        <v>0</v>
      </c>
      <c r="C7" s="45">
        <v>3</v>
      </c>
      <c r="D7" s="80">
        <f>SUM(B7/C7)</f>
        <v>0</v>
      </c>
      <c r="E7" s="45">
        <v>0</v>
      </c>
      <c r="F7" s="45">
        <v>0</v>
      </c>
      <c r="G7" s="45">
        <v>1</v>
      </c>
      <c r="H7" s="45">
        <v>1</v>
      </c>
      <c r="I7" s="45">
        <v>0</v>
      </c>
      <c r="J7" s="45">
        <v>3</v>
      </c>
      <c r="K7" s="81">
        <f>SUM(G7/J7)</f>
        <v>0.33333333333333331</v>
      </c>
    </row>
    <row r="8" spans="1:11" ht="30" customHeight="1" thickBot="1" x14ac:dyDescent="0.3">
      <c r="A8" s="28" t="s">
        <v>23</v>
      </c>
      <c r="B8" s="48">
        <v>2</v>
      </c>
      <c r="C8" s="77">
        <v>9</v>
      </c>
      <c r="D8" s="78">
        <f>SUM(B8/C8)</f>
        <v>0.22222222222222221</v>
      </c>
      <c r="E8" s="77">
        <v>0</v>
      </c>
      <c r="F8" s="77">
        <v>2</v>
      </c>
      <c r="G8" s="77">
        <v>0</v>
      </c>
      <c r="H8" s="77">
        <v>0</v>
      </c>
      <c r="I8" s="77">
        <v>0</v>
      </c>
      <c r="J8" s="77">
        <v>2</v>
      </c>
      <c r="K8" s="79">
        <f>SUM(G8/J8)</f>
        <v>0</v>
      </c>
    </row>
    <row r="9" spans="1:11" ht="30" customHeight="1" thickBot="1" x14ac:dyDescent="0.3">
      <c r="A9" s="22" t="s">
        <v>20</v>
      </c>
      <c r="B9" s="50">
        <f>SUM(B6:B8)</f>
        <v>4</v>
      </c>
      <c r="C9" s="50">
        <f>SUM(C6:C8)</f>
        <v>15</v>
      </c>
      <c r="D9" s="51">
        <f>SUM(B9/C9)</f>
        <v>0.26666666666666666</v>
      </c>
      <c r="E9" s="50">
        <f t="shared" ref="E9:J9" si="0">SUM(E6:E8)</f>
        <v>0</v>
      </c>
      <c r="F9" s="50">
        <f t="shared" si="0"/>
        <v>6</v>
      </c>
      <c r="G9" s="50">
        <f t="shared" si="0"/>
        <v>1</v>
      </c>
      <c r="H9" s="50">
        <f t="shared" si="0"/>
        <v>2</v>
      </c>
      <c r="I9" s="50">
        <f t="shared" si="0"/>
        <v>1</v>
      </c>
      <c r="J9" s="50">
        <f t="shared" si="0"/>
        <v>5</v>
      </c>
      <c r="K9" s="52">
        <f>SUM(G9/J9)</f>
        <v>0.2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4" t="s">
        <v>60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65" t="s">
        <v>46</v>
      </c>
      <c r="B13" s="35">
        <v>6</v>
      </c>
      <c r="C13" s="45">
        <v>9</v>
      </c>
      <c r="D13" s="80">
        <f>SUM(B13/C13)</f>
        <v>0.66666666666666663</v>
      </c>
      <c r="E13" s="45">
        <v>4</v>
      </c>
      <c r="F13" s="45">
        <v>3</v>
      </c>
      <c r="G13" s="45">
        <v>2</v>
      </c>
      <c r="H13" s="45">
        <v>3</v>
      </c>
      <c r="I13" s="45">
        <v>1</v>
      </c>
      <c r="J13" s="45">
        <v>0</v>
      </c>
      <c r="K13" s="81" t="e">
        <f>SUM(G13/J13)</f>
        <v>#DIV/0!</v>
      </c>
    </row>
    <row r="14" spans="1:11" ht="30" customHeight="1" x14ac:dyDescent="0.25">
      <c r="A14" s="65" t="s">
        <v>42</v>
      </c>
      <c r="B14" s="35">
        <v>0</v>
      </c>
      <c r="C14" s="45">
        <v>2</v>
      </c>
      <c r="D14" s="80">
        <f>SUM(B14/C14)</f>
        <v>0</v>
      </c>
      <c r="E14" s="45">
        <v>0</v>
      </c>
      <c r="F14" s="45">
        <v>3</v>
      </c>
      <c r="G14" s="45">
        <v>2</v>
      </c>
      <c r="H14" s="45">
        <v>1</v>
      </c>
      <c r="I14" s="45">
        <v>2</v>
      </c>
      <c r="J14" s="45">
        <v>1</v>
      </c>
      <c r="K14" s="81">
        <f>SUM(G14/J14)</f>
        <v>2</v>
      </c>
    </row>
    <row r="15" spans="1:11" ht="30" customHeight="1" thickBot="1" x14ac:dyDescent="0.3">
      <c r="A15" s="65" t="s">
        <v>47</v>
      </c>
      <c r="B15" s="48">
        <v>3</v>
      </c>
      <c r="C15" s="77">
        <v>7</v>
      </c>
      <c r="D15" s="78">
        <f>SUM(B15/C15)</f>
        <v>0.42857142857142855</v>
      </c>
      <c r="E15" s="77">
        <v>0</v>
      </c>
      <c r="F15" s="77">
        <v>5</v>
      </c>
      <c r="G15" s="77">
        <v>1</v>
      </c>
      <c r="H15" s="77">
        <v>1</v>
      </c>
      <c r="I15" s="77">
        <v>1</v>
      </c>
      <c r="J15" s="77">
        <v>1</v>
      </c>
      <c r="K15" s="79">
        <f>SUM(G15/J15)</f>
        <v>1</v>
      </c>
    </row>
    <row r="16" spans="1:11" ht="30" customHeight="1" thickBot="1" x14ac:dyDescent="0.3">
      <c r="A16" s="22" t="s">
        <v>20</v>
      </c>
      <c r="B16" s="50">
        <f>SUM(B13:B15)</f>
        <v>9</v>
      </c>
      <c r="C16" s="50">
        <f>SUM(C13:C15)</f>
        <v>18</v>
      </c>
      <c r="D16" s="51">
        <f>SUM(B16/C16)</f>
        <v>0.5</v>
      </c>
      <c r="E16" s="50">
        <f t="shared" ref="E16:J16" si="1">SUM(E13:E15)</f>
        <v>4</v>
      </c>
      <c r="F16" s="50">
        <f t="shared" si="1"/>
        <v>11</v>
      </c>
      <c r="G16" s="50">
        <f t="shared" si="1"/>
        <v>5</v>
      </c>
      <c r="H16" s="50">
        <f t="shared" si="1"/>
        <v>5</v>
      </c>
      <c r="I16" s="50">
        <f t="shared" si="1"/>
        <v>4</v>
      </c>
      <c r="J16" s="50">
        <f t="shared" si="1"/>
        <v>2</v>
      </c>
      <c r="K16" s="52">
        <f>SUM(G16/J16)</f>
        <v>2.5</v>
      </c>
    </row>
  </sheetData>
  <pageMargins left="0.7" right="0.7" top="0.75" bottom="0.75" header="0.3" footer="0.3"/>
  <pageSetup scale="9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A19" sqref="A19:A22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55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60" t="s">
        <v>51</v>
      </c>
      <c r="B5" s="12" t="s">
        <v>3</v>
      </c>
      <c r="C5" s="12" t="s">
        <v>11</v>
      </c>
      <c r="D5" s="83" t="s">
        <v>9</v>
      </c>
      <c r="E5" s="83" t="s">
        <v>10</v>
      </c>
      <c r="F5" s="83" t="s">
        <v>4</v>
      </c>
      <c r="G5" s="83" t="s">
        <v>5</v>
      </c>
      <c r="H5" s="83" t="s">
        <v>6</v>
      </c>
      <c r="I5" s="83" t="s">
        <v>7</v>
      </c>
      <c r="J5" s="83" t="s">
        <v>8</v>
      </c>
      <c r="K5" s="84" t="s">
        <v>21</v>
      </c>
    </row>
    <row r="6" spans="1:11" ht="30" customHeight="1" x14ac:dyDescent="0.25">
      <c r="A6" s="61" t="s">
        <v>24</v>
      </c>
      <c r="B6" s="35">
        <v>0</v>
      </c>
      <c r="C6" s="45">
        <v>4</v>
      </c>
      <c r="D6" s="80">
        <f>SUM(B6/C6)</f>
        <v>0</v>
      </c>
      <c r="E6" s="45">
        <v>0</v>
      </c>
      <c r="F6" s="45">
        <v>1</v>
      </c>
      <c r="G6" s="45">
        <v>3</v>
      </c>
      <c r="H6" s="45">
        <v>0</v>
      </c>
      <c r="I6" s="45">
        <v>0</v>
      </c>
      <c r="J6" s="45">
        <v>1</v>
      </c>
      <c r="K6" s="81">
        <f>SUM(G6/J6)</f>
        <v>3</v>
      </c>
    </row>
    <row r="7" spans="1:11" ht="30" customHeight="1" x14ac:dyDescent="0.25">
      <c r="A7" s="61" t="s">
        <v>50</v>
      </c>
      <c r="B7" s="35">
        <v>1</v>
      </c>
      <c r="C7" s="45">
        <v>2</v>
      </c>
      <c r="D7" s="80">
        <f>SUM(B7/C7)</f>
        <v>0.5</v>
      </c>
      <c r="E7" s="45">
        <v>0</v>
      </c>
      <c r="F7" s="45">
        <v>3</v>
      </c>
      <c r="G7" s="45">
        <v>0</v>
      </c>
      <c r="H7" s="45">
        <v>0</v>
      </c>
      <c r="I7" s="45">
        <v>0</v>
      </c>
      <c r="J7" s="45">
        <v>1</v>
      </c>
      <c r="K7" s="81">
        <f>SUM(G7/J7)</f>
        <v>0</v>
      </c>
    </row>
    <row r="8" spans="1:11" ht="30" customHeight="1" thickBot="1" x14ac:dyDescent="0.3">
      <c r="A8" s="82" t="s">
        <v>31</v>
      </c>
      <c r="B8" s="48">
        <v>2</v>
      </c>
      <c r="C8" s="49">
        <v>6</v>
      </c>
      <c r="D8" s="78">
        <f>SUM(B8/C8)</f>
        <v>0.33333333333333331</v>
      </c>
      <c r="E8" s="77">
        <v>1</v>
      </c>
      <c r="F8" s="77">
        <v>1</v>
      </c>
      <c r="G8" s="77">
        <v>0</v>
      </c>
      <c r="H8" s="77">
        <v>0</v>
      </c>
      <c r="I8" s="77">
        <v>0</v>
      </c>
      <c r="J8" s="77">
        <v>2</v>
      </c>
      <c r="K8" s="79">
        <f>SUM(G8/J8)</f>
        <v>0</v>
      </c>
    </row>
    <row r="9" spans="1:11" ht="30" customHeight="1" thickBot="1" x14ac:dyDescent="0.3">
      <c r="A9" s="22" t="s">
        <v>20</v>
      </c>
      <c r="B9" s="50">
        <f>SUM(B6:B8)</f>
        <v>3</v>
      </c>
      <c r="C9" s="50">
        <f>SUM(C6:C8)</f>
        <v>12</v>
      </c>
      <c r="D9" s="51">
        <f>SUM(B9/C9)</f>
        <v>0.25</v>
      </c>
      <c r="E9" s="50">
        <f t="shared" ref="E9:J9" si="0">SUM(E6:E8)</f>
        <v>1</v>
      </c>
      <c r="F9" s="50">
        <f t="shared" si="0"/>
        <v>5</v>
      </c>
      <c r="G9" s="50">
        <f t="shared" si="0"/>
        <v>3</v>
      </c>
      <c r="H9" s="50">
        <f t="shared" si="0"/>
        <v>0</v>
      </c>
      <c r="I9" s="50">
        <f t="shared" si="0"/>
        <v>0</v>
      </c>
      <c r="J9" s="50">
        <f t="shared" si="0"/>
        <v>4</v>
      </c>
      <c r="K9" s="52">
        <f>SUM(G9/J9)</f>
        <v>0.75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6" t="s">
        <v>65</v>
      </c>
      <c r="B12" s="12" t="s">
        <v>3</v>
      </c>
      <c r="C12" s="12" t="s">
        <v>11</v>
      </c>
      <c r="D12" s="83" t="s">
        <v>9</v>
      </c>
      <c r="E12" s="83" t="s">
        <v>10</v>
      </c>
      <c r="F12" s="83" t="s">
        <v>4</v>
      </c>
      <c r="G12" s="83" t="s">
        <v>5</v>
      </c>
      <c r="H12" s="83" t="s">
        <v>6</v>
      </c>
      <c r="I12" s="83" t="s">
        <v>7</v>
      </c>
      <c r="J12" s="83" t="s">
        <v>8</v>
      </c>
      <c r="K12" s="84" t="s">
        <v>21</v>
      </c>
    </row>
    <row r="13" spans="1:11" ht="30" customHeight="1" x14ac:dyDescent="0.25">
      <c r="A13" s="67" t="s">
        <v>131</v>
      </c>
      <c r="B13" s="35">
        <v>4</v>
      </c>
      <c r="C13" s="45">
        <v>6</v>
      </c>
      <c r="D13" s="80">
        <f>SUM(B13/C13)</f>
        <v>0.66666666666666663</v>
      </c>
      <c r="E13" s="45">
        <v>1</v>
      </c>
      <c r="F13" s="45">
        <v>6</v>
      </c>
      <c r="G13" s="45">
        <v>1</v>
      </c>
      <c r="H13" s="45">
        <v>1</v>
      </c>
      <c r="I13" s="45">
        <v>0</v>
      </c>
      <c r="J13" s="45">
        <v>2</v>
      </c>
      <c r="K13" s="81">
        <f>SUM(G13/J13)</f>
        <v>0.5</v>
      </c>
    </row>
    <row r="14" spans="1:11" ht="30" customHeight="1" x14ac:dyDescent="0.25">
      <c r="A14" s="67" t="s">
        <v>49</v>
      </c>
      <c r="B14" s="35">
        <v>3</v>
      </c>
      <c r="C14" s="45">
        <v>5</v>
      </c>
      <c r="D14" s="80">
        <f>SUM(B14/C14)</f>
        <v>0.6</v>
      </c>
      <c r="E14" s="45">
        <v>1</v>
      </c>
      <c r="F14" s="45">
        <v>1</v>
      </c>
      <c r="G14" s="45">
        <v>1</v>
      </c>
      <c r="H14" s="45">
        <v>1</v>
      </c>
      <c r="I14" s="45">
        <v>0</v>
      </c>
      <c r="J14" s="45">
        <v>0</v>
      </c>
      <c r="K14" s="81" t="e">
        <f>SUM(G14/J14)</f>
        <v>#DIV/0!</v>
      </c>
    </row>
    <row r="15" spans="1:11" ht="30" customHeight="1" thickBot="1" x14ac:dyDescent="0.3">
      <c r="A15" s="67" t="s">
        <v>157</v>
      </c>
      <c r="B15" s="48">
        <v>1</v>
      </c>
      <c r="C15" s="49">
        <v>1</v>
      </c>
      <c r="D15" s="78">
        <f>SUM(B15/C15)</f>
        <v>1</v>
      </c>
      <c r="E15" s="77">
        <v>0</v>
      </c>
      <c r="F15" s="77">
        <v>0</v>
      </c>
      <c r="G15" s="77">
        <v>5</v>
      </c>
      <c r="H15" s="77">
        <v>2</v>
      </c>
      <c r="I15" s="77">
        <v>0</v>
      </c>
      <c r="J15" s="77">
        <v>0</v>
      </c>
      <c r="K15" s="79" t="e">
        <f>SUM(G15/J15)</f>
        <v>#DIV/0!</v>
      </c>
    </row>
    <row r="16" spans="1:11" ht="30" customHeight="1" thickBot="1" x14ac:dyDescent="0.3">
      <c r="A16" s="22" t="s">
        <v>20</v>
      </c>
      <c r="B16" s="50">
        <f>SUM(B13:B15)</f>
        <v>8</v>
      </c>
      <c r="C16" s="50">
        <f>SUM(C13:C15)</f>
        <v>12</v>
      </c>
      <c r="D16" s="51">
        <f>SUM(B16/C16)</f>
        <v>0.66666666666666663</v>
      </c>
      <c r="E16" s="50">
        <f t="shared" ref="E16:J16" si="1">SUM(E13:E15)</f>
        <v>2</v>
      </c>
      <c r="F16" s="50">
        <f t="shared" si="1"/>
        <v>7</v>
      </c>
      <c r="G16" s="50">
        <f t="shared" si="1"/>
        <v>7</v>
      </c>
      <c r="H16" s="50">
        <f t="shared" si="1"/>
        <v>4</v>
      </c>
      <c r="I16" s="50">
        <f t="shared" si="1"/>
        <v>0</v>
      </c>
      <c r="J16" s="50">
        <f t="shared" si="1"/>
        <v>2</v>
      </c>
      <c r="K16" s="52">
        <f>SUM(G16/J16)</f>
        <v>3.5</v>
      </c>
    </row>
  </sheetData>
  <pageMargins left="0.7" right="0.7" top="0.75" bottom="0.75" header="0.3" footer="0.3"/>
  <pageSetup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>
      <selection activeCell="A21" sqref="A21:A24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70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62" t="s">
        <v>52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63" t="s">
        <v>30</v>
      </c>
      <c r="B6" s="35">
        <v>1</v>
      </c>
      <c r="C6" s="45">
        <v>6</v>
      </c>
      <c r="D6" s="80">
        <f>SUM(B6/C6)</f>
        <v>0.16666666666666666</v>
      </c>
      <c r="E6" s="45">
        <v>0</v>
      </c>
      <c r="F6" s="45">
        <v>2</v>
      </c>
      <c r="G6" s="45">
        <v>2</v>
      </c>
      <c r="H6" s="45">
        <v>2</v>
      </c>
      <c r="I6" s="45">
        <v>1</v>
      </c>
      <c r="J6" s="45">
        <v>0</v>
      </c>
      <c r="K6" s="81" t="e">
        <f>SUM(G6/J6)</f>
        <v>#DIV/0!</v>
      </c>
    </row>
    <row r="7" spans="1:11" ht="30" customHeight="1" x14ac:dyDescent="0.25">
      <c r="A7" s="63" t="s">
        <v>45</v>
      </c>
      <c r="B7" s="35">
        <v>4</v>
      </c>
      <c r="C7" s="45">
        <v>4</v>
      </c>
      <c r="D7" s="80">
        <f>SUM(B7/C7)</f>
        <v>1</v>
      </c>
      <c r="E7" s="45">
        <v>0</v>
      </c>
      <c r="F7" s="45">
        <v>2</v>
      </c>
      <c r="G7" s="45">
        <v>0</v>
      </c>
      <c r="H7" s="45">
        <v>0</v>
      </c>
      <c r="I7" s="45">
        <v>0</v>
      </c>
      <c r="J7" s="45">
        <v>1</v>
      </c>
      <c r="K7" s="81">
        <f>SUM(G7/J7)</f>
        <v>0</v>
      </c>
    </row>
    <row r="8" spans="1:11" ht="30" customHeight="1" thickBot="1" x14ac:dyDescent="0.3">
      <c r="A8" s="63" t="s">
        <v>25</v>
      </c>
      <c r="B8" s="48">
        <v>1</v>
      </c>
      <c r="C8" s="77">
        <v>4</v>
      </c>
      <c r="D8" s="78">
        <f>SUM(B8/C8)</f>
        <v>0.25</v>
      </c>
      <c r="E8" s="77">
        <v>0</v>
      </c>
      <c r="F8" s="77">
        <v>4</v>
      </c>
      <c r="G8" s="77">
        <v>0</v>
      </c>
      <c r="H8" s="77">
        <v>0</v>
      </c>
      <c r="I8" s="77">
        <v>0</v>
      </c>
      <c r="J8" s="77">
        <v>1</v>
      </c>
      <c r="K8" s="79">
        <f>SUM(G8/J8)</f>
        <v>0</v>
      </c>
    </row>
    <row r="9" spans="1:11" ht="30" customHeight="1" thickBot="1" x14ac:dyDescent="0.3">
      <c r="A9" s="22" t="s">
        <v>20</v>
      </c>
      <c r="B9" s="50">
        <f>SUM(B6:B8)</f>
        <v>6</v>
      </c>
      <c r="C9" s="50">
        <f>SUM(C6:C8)</f>
        <v>14</v>
      </c>
      <c r="D9" s="51">
        <f>SUM(B9/C9)</f>
        <v>0.42857142857142855</v>
      </c>
      <c r="E9" s="50">
        <f t="shared" ref="E9:J9" si="0">SUM(E6:E8)</f>
        <v>0</v>
      </c>
      <c r="F9" s="50">
        <f t="shared" si="0"/>
        <v>8</v>
      </c>
      <c r="G9" s="50">
        <f t="shared" si="0"/>
        <v>2</v>
      </c>
      <c r="H9" s="50">
        <f t="shared" si="0"/>
        <v>2</v>
      </c>
      <c r="I9" s="50">
        <f t="shared" si="0"/>
        <v>1</v>
      </c>
      <c r="J9" s="50">
        <f t="shared" si="0"/>
        <v>2</v>
      </c>
      <c r="K9" s="52">
        <f>SUM(G9/J9)</f>
        <v>1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4" t="s">
        <v>61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65" t="s">
        <v>46</v>
      </c>
      <c r="B13" s="35">
        <v>3</v>
      </c>
      <c r="C13" s="45">
        <v>8</v>
      </c>
      <c r="D13" s="80">
        <f>SUM(B13/C13)</f>
        <v>0.375</v>
      </c>
      <c r="E13" s="45">
        <v>1</v>
      </c>
      <c r="F13" s="45">
        <v>6</v>
      </c>
      <c r="G13" s="45">
        <v>1</v>
      </c>
      <c r="H13" s="45">
        <v>0</v>
      </c>
      <c r="I13" s="45">
        <v>1</v>
      </c>
      <c r="J13" s="45">
        <v>0</v>
      </c>
      <c r="K13" s="81" t="e">
        <f>SUM(G13/J13)</f>
        <v>#DIV/0!</v>
      </c>
    </row>
    <row r="14" spans="1:11" ht="30" customHeight="1" x14ac:dyDescent="0.25">
      <c r="A14" s="65" t="s">
        <v>42</v>
      </c>
      <c r="B14" s="35">
        <v>2</v>
      </c>
      <c r="C14" s="45">
        <v>8</v>
      </c>
      <c r="D14" s="80">
        <f>SUM(B14/C14)</f>
        <v>0.25</v>
      </c>
      <c r="E14" s="45">
        <v>1</v>
      </c>
      <c r="F14" s="45">
        <v>4</v>
      </c>
      <c r="G14" s="45">
        <v>0</v>
      </c>
      <c r="H14" s="45">
        <v>1</v>
      </c>
      <c r="I14" s="45">
        <v>0</v>
      </c>
      <c r="J14" s="45">
        <v>1</v>
      </c>
      <c r="K14" s="81">
        <f>SUM(G14/J14)</f>
        <v>0</v>
      </c>
    </row>
    <row r="15" spans="1:11" ht="30" customHeight="1" thickBot="1" x14ac:dyDescent="0.3">
      <c r="A15" s="65" t="s">
        <v>47</v>
      </c>
      <c r="B15" s="48">
        <v>0</v>
      </c>
      <c r="C15" s="77">
        <v>3</v>
      </c>
      <c r="D15" s="78">
        <f>SUM(B15/C15)</f>
        <v>0</v>
      </c>
      <c r="E15" s="77">
        <v>0</v>
      </c>
      <c r="F15" s="77">
        <v>1</v>
      </c>
      <c r="G15" s="77">
        <v>0</v>
      </c>
      <c r="H15" s="77">
        <v>0</v>
      </c>
      <c r="I15" s="77">
        <v>0</v>
      </c>
      <c r="J15" s="77">
        <v>1</v>
      </c>
      <c r="K15" s="79">
        <f>SUM(G15/J15)</f>
        <v>0</v>
      </c>
    </row>
    <row r="16" spans="1:11" ht="30" customHeight="1" thickBot="1" x14ac:dyDescent="0.3">
      <c r="A16" s="22" t="s">
        <v>20</v>
      </c>
      <c r="B16" s="50">
        <f>SUM(B13:B15)</f>
        <v>5</v>
      </c>
      <c r="C16" s="50">
        <f>SUM(C13:C15)</f>
        <v>19</v>
      </c>
      <c r="D16" s="51">
        <f>SUM(B16/C16)</f>
        <v>0.26315789473684209</v>
      </c>
      <c r="E16" s="50">
        <f t="shared" ref="E16:J16" si="1">SUM(E13:E15)</f>
        <v>2</v>
      </c>
      <c r="F16" s="50">
        <f t="shared" si="1"/>
        <v>11</v>
      </c>
      <c r="G16" s="50">
        <f t="shared" si="1"/>
        <v>1</v>
      </c>
      <c r="H16" s="50">
        <f t="shared" si="1"/>
        <v>1</v>
      </c>
      <c r="I16" s="50">
        <f t="shared" si="1"/>
        <v>1</v>
      </c>
      <c r="J16" s="50">
        <f t="shared" si="1"/>
        <v>2</v>
      </c>
      <c r="K16" s="52">
        <f>SUM(G16/J16)</f>
        <v>0.5</v>
      </c>
    </row>
    <row r="19" spans="1:1" x14ac:dyDescent="0.25">
      <c r="A19" t="s">
        <v>125</v>
      </c>
    </row>
  </sheetData>
  <pageMargins left="0.7" right="0.7" top="0.75" bottom="0.75" header="0.3" footer="0.3"/>
  <pageSetup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T26" sqref="T26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120</v>
      </c>
      <c r="B1" s="13"/>
      <c r="C1" s="14"/>
      <c r="D1" s="15"/>
      <c r="E1" s="15"/>
    </row>
    <row r="4" spans="1:11" x14ac:dyDescent="0.25">
      <c r="A4" s="10" t="s">
        <v>12</v>
      </c>
    </row>
    <row r="5" spans="1:11" ht="30" customHeight="1" x14ac:dyDescent="0.25">
      <c r="A5" s="59" t="s">
        <v>117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57" t="s">
        <v>28</v>
      </c>
      <c r="B6" s="35">
        <v>4</v>
      </c>
      <c r="C6" s="45">
        <v>8</v>
      </c>
      <c r="D6" s="80">
        <f>SUM(B6/C6)</f>
        <v>0.5</v>
      </c>
      <c r="E6" s="45">
        <v>0</v>
      </c>
      <c r="F6" s="45">
        <v>5</v>
      </c>
      <c r="G6" s="45">
        <v>0</v>
      </c>
      <c r="H6" s="45">
        <v>1</v>
      </c>
      <c r="I6" s="45">
        <v>0</v>
      </c>
      <c r="J6" s="45">
        <v>1</v>
      </c>
      <c r="K6" s="81">
        <f>SUM(G6/J6)</f>
        <v>0</v>
      </c>
    </row>
    <row r="7" spans="1:11" ht="30" customHeight="1" x14ac:dyDescent="0.25">
      <c r="A7" s="57" t="s">
        <v>26</v>
      </c>
      <c r="B7" s="35">
        <v>1</v>
      </c>
      <c r="C7" s="45">
        <v>5</v>
      </c>
      <c r="D7" s="80">
        <f>SUM(B7/C7)</f>
        <v>0.2</v>
      </c>
      <c r="E7" s="45">
        <v>0</v>
      </c>
      <c r="F7" s="45">
        <v>1</v>
      </c>
      <c r="G7" s="45">
        <v>0</v>
      </c>
      <c r="H7" s="45">
        <v>0</v>
      </c>
      <c r="I7" s="45">
        <v>0</v>
      </c>
      <c r="J7" s="45">
        <v>1</v>
      </c>
      <c r="K7" s="81">
        <f>SUM(G7/J7)</f>
        <v>0</v>
      </c>
    </row>
    <row r="8" spans="1:11" ht="30" customHeight="1" thickBot="1" x14ac:dyDescent="0.3">
      <c r="A8" s="57" t="s">
        <v>29</v>
      </c>
      <c r="B8" s="48">
        <v>0</v>
      </c>
      <c r="C8" s="77">
        <v>2</v>
      </c>
      <c r="D8" s="78">
        <f>SUM(B8/C8)</f>
        <v>0</v>
      </c>
      <c r="E8" s="77">
        <v>0</v>
      </c>
      <c r="F8" s="77">
        <v>1</v>
      </c>
      <c r="G8" s="77">
        <v>3</v>
      </c>
      <c r="H8" s="77">
        <v>1</v>
      </c>
      <c r="I8" s="77">
        <v>0</v>
      </c>
      <c r="J8" s="77">
        <v>1</v>
      </c>
      <c r="K8" s="79">
        <f>SUM(G8/J8)</f>
        <v>3</v>
      </c>
    </row>
    <row r="9" spans="1:11" ht="30" customHeight="1" thickBot="1" x14ac:dyDescent="0.3">
      <c r="A9" s="22" t="s">
        <v>20</v>
      </c>
      <c r="B9" s="50">
        <f>SUM(B6:B8)</f>
        <v>5</v>
      </c>
      <c r="C9" s="50">
        <f>SUM(C6:C8)</f>
        <v>15</v>
      </c>
      <c r="D9" s="51">
        <f>SUM(B9/C9)</f>
        <v>0.33333333333333331</v>
      </c>
      <c r="E9" s="50">
        <f t="shared" ref="E9:J9" si="0">SUM(E6:E8)</f>
        <v>0</v>
      </c>
      <c r="F9" s="50">
        <f t="shared" si="0"/>
        <v>7</v>
      </c>
      <c r="G9" s="50">
        <f t="shared" si="0"/>
        <v>3</v>
      </c>
      <c r="H9" s="50">
        <f t="shared" si="0"/>
        <v>2</v>
      </c>
      <c r="I9" s="50">
        <f t="shared" si="0"/>
        <v>0</v>
      </c>
      <c r="J9" s="50">
        <f t="shared" si="0"/>
        <v>3</v>
      </c>
      <c r="K9" s="52">
        <f>SUM(G9/J9)</f>
        <v>1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58" t="s">
        <v>64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28" t="s">
        <v>22</v>
      </c>
      <c r="B13" s="35">
        <v>3</v>
      </c>
      <c r="C13" s="45">
        <v>4</v>
      </c>
      <c r="D13" s="80">
        <f>SUM(B13/C13)</f>
        <v>0.75</v>
      </c>
      <c r="E13" s="45">
        <v>0</v>
      </c>
      <c r="F13" s="45">
        <v>6</v>
      </c>
      <c r="G13" s="45">
        <v>3</v>
      </c>
      <c r="H13" s="45">
        <v>2</v>
      </c>
      <c r="I13" s="45">
        <v>1</v>
      </c>
      <c r="J13" s="45">
        <v>3</v>
      </c>
      <c r="K13" s="81">
        <f>SUM(G13/J13)</f>
        <v>1</v>
      </c>
    </row>
    <row r="14" spans="1:11" ht="30" customHeight="1" x14ac:dyDescent="0.25">
      <c r="A14" s="28" t="s">
        <v>27</v>
      </c>
      <c r="B14" s="35">
        <v>3</v>
      </c>
      <c r="C14" s="45">
        <v>5</v>
      </c>
      <c r="D14" s="80">
        <f>SUM(B14/C14)</f>
        <v>0.6</v>
      </c>
      <c r="E14" s="45">
        <v>1</v>
      </c>
      <c r="F14" s="45">
        <v>1</v>
      </c>
      <c r="G14" s="45">
        <v>1</v>
      </c>
      <c r="H14" s="45">
        <v>0</v>
      </c>
      <c r="I14" s="45">
        <v>0</v>
      </c>
      <c r="J14" s="45">
        <v>0</v>
      </c>
      <c r="K14" s="81" t="e">
        <f>SUM(G14/J14)</f>
        <v>#DIV/0!</v>
      </c>
    </row>
    <row r="15" spans="1:11" ht="30" customHeight="1" thickBot="1" x14ac:dyDescent="0.3">
      <c r="A15" s="28" t="s">
        <v>23</v>
      </c>
      <c r="B15" s="48">
        <v>1</v>
      </c>
      <c r="C15" s="77">
        <v>4</v>
      </c>
      <c r="D15" s="78">
        <f>SUM(B15/C15)</f>
        <v>0.25</v>
      </c>
      <c r="E15" s="77">
        <v>0</v>
      </c>
      <c r="F15" s="77">
        <v>2</v>
      </c>
      <c r="G15" s="77">
        <v>1</v>
      </c>
      <c r="H15" s="77">
        <v>0</v>
      </c>
      <c r="I15" s="77">
        <v>0</v>
      </c>
      <c r="J15" s="77">
        <v>1</v>
      </c>
      <c r="K15" s="79">
        <f>SUM(G15/J15)</f>
        <v>1</v>
      </c>
    </row>
    <row r="16" spans="1:11" ht="30" customHeight="1" thickBot="1" x14ac:dyDescent="0.3">
      <c r="A16" s="22" t="s">
        <v>20</v>
      </c>
      <c r="B16" s="50">
        <f>SUM(B13:B15)</f>
        <v>7</v>
      </c>
      <c r="C16" s="50">
        <f>SUM(C13:C15)</f>
        <v>13</v>
      </c>
      <c r="D16" s="51">
        <f>SUM(B16/C16)</f>
        <v>0.53846153846153844</v>
      </c>
      <c r="E16" s="50">
        <f t="shared" ref="E16:J16" si="1">SUM(E13:E15)</f>
        <v>1</v>
      </c>
      <c r="F16" s="50">
        <f t="shared" si="1"/>
        <v>9</v>
      </c>
      <c r="G16" s="50">
        <f t="shared" si="1"/>
        <v>5</v>
      </c>
      <c r="H16" s="50">
        <f t="shared" si="1"/>
        <v>2</v>
      </c>
      <c r="I16" s="50">
        <f t="shared" si="1"/>
        <v>1</v>
      </c>
      <c r="J16" s="50">
        <f t="shared" si="1"/>
        <v>4</v>
      </c>
      <c r="K16" s="52">
        <f>SUM(G16/J16)</f>
        <v>1.25</v>
      </c>
    </row>
  </sheetData>
  <pageMargins left="0.7" right="0.7" top="0.75" bottom="0.75" header="0.3" footer="0.3"/>
  <pageSetup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A23" sqref="A19:A23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68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66" t="s">
        <v>65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67" t="s">
        <v>131</v>
      </c>
      <c r="B6" s="35">
        <v>4</v>
      </c>
      <c r="C6" s="45">
        <v>9</v>
      </c>
      <c r="D6" s="80">
        <f>SUM(B6/C6)</f>
        <v>0.44444444444444442</v>
      </c>
      <c r="E6" s="45">
        <v>0</v>
      </c>
      <c r="F6" s="45">
        <v>5</v>
      </c>
      <c r="G6" s="45">
        <v>1</v>
      </c>
      <c r="H6" s="45">
        <v>1</v>
      </c>
      <c r="I6" s="45">
        <v>1</v>
      </c>
      <c r="J6" s="45">
        <v>1</v>
      </c>
      <c r="K6" s="81">
        <f>SUM(G6/J6)</f>
        <v>1</v>
      </c>
    </row>
    <row r="7" spans="1:11" ht="30" customHeight="1" x14ac:dyDescent="0.25">
      <c r="A7" s="67" t="s">
        <v>49</v>
      </c>
      <c r="B7" s="35">
        <v>1</v>
      </c>
      <c r="C7" s="45">
        <v>2</v>
      </c>
      <c r="D7" s="80">
        <f>SUM(B7/C7)</f>
        <v>0.5</v>
      </c>
      <c r="E7" s="45">
        <v>0</v>
      </c>
      <c r="F7" s="45">
        <v>4</v>
      </c>
      <c r="G7" s="45">
        <v>0</v>
      </c>
      <c r="H7" s="45">
        <v>0</v>
      </c>
      <c r="I7" s="45">
        <v>1</v>
      </c>
      <c r="J7" s="45">
        <v>0</v>
      </c>
      <c r="K7" s="81" t="e">
        <f>SUM(G7/J7)</f>
        <v>#DIV/0!</v>
      </c>
    </row>
    <row r="8" spans="1:11" ht="30" customHeight="1" thickBot="1" x14ac:dyDescent="0.3">
      <c r="A8" s="67" t="s">
        <v>157</v>
      </c>
      <c r="B8" s="48">
        <v>1</v>
      </c>
      <c r="C8" s="77">
        <v>2</v>
      </c>
      <c r="D8" s="78">
        <f>SUM(B8/C8)</f>
        <v>0.5</v>
      </c>
      <c r="E8" s="77">
        <v>0</v>
      </c>
      <c r="F8" s="77">
        <v>3</v>
      </c>
      <c r="G8" s="77">
        <v>2</v>
      </c>
      <c r="H8" s="77">
        <v>0</v>
      </c>
      <c r="I8" s="77">
        <v>0</v>
      </c>
      <c r="J8" s="77">
        <v>2</v>
      </c>
      <c r="K8" s="79">
        <f>SUM(G8/J8)</f>
        <v>1</v>
      </c>
    </row>
    <row r="9" spans="1:11" ht="30" customHeight="1" thickBot="1" x14ac:dyDescent="0.3">
      <c r="A9" s="22" t="s">
        <v>20</v>
      </c>
      <c r="B9" s="50">
        <f>SUM(B6:B8)</f>
        <v>6</v>
      </c>
      <c r="C9" s="50">
        <f>SUM(C6:C8)</f>
        <v>13</v>
      </c>
      <c r="D9" s="51">
        <f>SUM(B9/C9)</f>
        <v>0.46153846153846156</v>
      </c>
      <c r="E9" s="50">
        <f t="shared" ref="E9:J9" si="0">SUM(E6:E8)</f>
        <v>0</v>
      </c>
      <c r="F9" s="50">
        <f t="shared" si="0"/>
        <v>12</v>
      </c>
      <c r="G9" s="50">
        <f t="shared" si="0"/>
        <v>3</v>
      </c>
      <c r="H9" s="50">
        <f t="shared" si="0"/>
        <v>1</v>
      </c>
      <c r="I9" s="50">
        <f t="shared" si="0"/>
        <v>2</v>
      </c>
      <c r="J9" s="50">
        <f t="shared" si="0"/>
        <v>3</v>
      </c>
      <c r="K9" s="52">
        <f>SUM(G9/J9)</f>
        <v>1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2" t="s">
        <v>56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63" t="s">
        <v>30</v>
      </c>
      <c r="B13" s="35">
        <v>2</v>
      </c>
      <c r="C13" s="45">
        <v>6</v>
      </c>
      <c r="D13" s="80">
        <f>SUM(B13/C13)</f>
        <v>0.33333333333333331</v>
      </c>
      <c r="E13" s="45">
        <v>0</v>
      </c>
      <c r="F13" s="45">
        <v>3</v>
      </c>
      <c r="G13" s="45">
        <v>1</v>
      </c>
      <c r="H13" s="45">
        <v>0</v>
      </c>
      <c r="I13" s="45">
        <v>0</v>
      </c>
      <c r="J13" s="45">
        <v>0</v>
      </c>
      <c r="K13" s="81" t="e">
        <f>SUM(G13/J13)</f>
        <v>#DIV/0!</v>
      </c>
    </row>
    <row r="14" spans="1:11" ht="30" customHeight="1" x14ac:dyDescent="0.25">
      <c r="A14" s="63" t="s">
        <v>45</v>
      </c>
      <c r="B14" s="35">
        <v>2</v>
      </c>
      <c r="C14" s="45">
        <v>6</v>
      </c>
      <c r="D14" s="80">
        <f>SUM(B14/C14)</f>
        <v>0.33333333333333331</v>
      </c>
      <c r="E14" s="45">
        <v>0</v>
      </c>
      <c r="F14" s="45">
        <v>2</v>
      </c>
      <c r="G14" s="45">
        <v>0</v>
      </c>
      <c r="H14" s="45">
        <v>2</v>
      </c>
      <c r="I14" s="45">
        <v>0</v>
      </c>
      <c r="J14" s="45">
        <v>1</v>
      </c>
      <c r="K14" s="81">
        <f>SUM(G14/J14)</f>
        <v>0</v>
      </c>
    </row>
    <row r="15" spans="1:11" ht="30" customHeight="1" thickBot="1" x14ac:dyDescent="0.3">
      <c r="A15" s="63" t="s">
        <v>25</v>
      </c>
      <c r="B15" s="48">
        <v>0</v>
      </c>
      <c r="C15" s="77">
        <v>2</v>
      </c>
      <c r="D15" s="78">
        <f>SUM(B15/C15)</f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9" t="e">
        <f>SUM(G15/J15)</f>
        <v>#DIV/0!</v>
      </c>
    </row>
    <row r="16" spans="1:11" ht="30" customHeight="1" thickBot="1" x14ac:dyDescent="0.3">
      <c r="A16" s="22" t="s">
        <v>20</v>
      </c>
      <c r="B16" s="50">
        <f>SUM(B13:B15)</f>
        <v>4</v>
      </c>
      <c r="C16" s="50">
        <f>SUM(C13:C15)</f>
        <v>14</v>
      </c>
      <c r="D16" s="51">
        <f>SUM(B16/C16)</f>
        <v>0.2857142857142857</v>
      </c>
      <c r="E16" s="50">
        <f t="shared" ref="E16:J16" si="1">SUM(E13:E15)</f>
        <v>0</v>
      </c>
      <c r="F16" s="50">
        <f t="shared" si="1"/>
        <v>5</v>
      </c>
      <c r="G16" s="50">
        <f t="shared" si="1"/>
        <v>1</v>
      </c>
      <c r="H16" s="50">
        <f t="shared" si="1"/>
        <v>2</v>
      </c>
      <c r="I16" s="50">
        <f t="shared" si="1"/>
        <v>0</v>
      </c>
      <c r="J16" s="50">
        <f t="shared" si="1"/>
        <v>1</v>
      </c>
      <c r="K16" s="52">
        <f>SUM(G16/J16)</f>
        <v>1</v>
      </c>
    </row>
  </sheetData>
  <pageMargins left="0.7" right="0.7" top="0.75" bottom="0.75" header="0.3" footer="0.3"/>
  <pageSetup scale="9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A19" sqref="A19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62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64" t="s">
        <v>60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65" t="s">
        <v>46</v>
      </c>
      <c r="B6" s="35">
        <v>5</v>
      </c>
      <c r="C6" s="45">
        <v>5</v>
      </c>
      <c r="D6" s="80">
        <f>SUM(B6/C6)</f>
        <v>1</v>
      </c>
      <c r="E6" s="45">
        <v>0</v>
      </c>
      <c r="F6" s="45">
        <v>3</v>
      </c>
      <c r="G6" s="45">
        <v>2</v>
      </c>
      <c r="H6" s="45">
        <v>1</v>
      </c>
      <c r="I6" s="45">
        <v>0</v>
      </c>
      <c r="J6" s="45">
        <v>0</v>
      </c>
      <c r="K6" s="81" t="e">
        <f>SUM(G6/J6)</f>
        <v>#DIV/0!</v>
      </c>
    </row>
    <row r="7" spans="1:11" ht="30" customHeight="1" x14ac:dyDescent="0.25">
      <c r="A7" s="65" t="s">
        <v>42</v>
      </c>
      <c r="B7" s="35">
        <v>2</v>
      </c>
      <c r="C7" s="45">
        <v>5</v>
      </c>
      <c r="D7" s="80">
        <v>5</v>
      </c>
      <c r="E7" s="45">
        <v>0</v>
      </c>
      <c r="F7" s="45">
        <v>0</v>
      </c>
      <c r="G7" s="45">
        <v>1</v>
      </c>
      <c r="H7" s="45">
        <v>0</v>
      </c>
      <c r="I7" s="45">
        <v>1</v>
      </c>
      <c r="J7" s="45">
        <v>1</v>
      </c>
      <c r="K7" s="81">
        <f>SUM(G7/J7)</f>
        <v>1</v>
      </c>
    </row>
    <row r="8" spans="1:11" ht="30" customHeight="1" thickBot="1" x14ac:dyDescent="0.3">
      <c r="A8" s="65" t="s">
        <v>47</v>
      </c>
      <c r="B8" s="76">
        <v>1</v>
      </c>
      <c r="C8" s="77">
        <v>2</v>
      </c>
      <c r="D8" s="78">
        <f>SUM(B8/C8)</f>
        <v>0.5</v>
      </c>
      <c r="E8" s="77">
        <v>0</v>
      </c>
      <c r="F8" s="77">
        <v>0</v>
      </c>
      <c r="G8" s="77">
        <v>0</v>
      </c>
      <c r="H8" s="77">
        <v>1</v>
      </c>
      <c r="I8" s="77">
        <v>1</v>
      </c>
      <c r="J8" s="77">
        <v>1</v>
      </c>
      <c r="K8" s="79">
        <f>SUM(G8/J8)</f>
        <v>0</v>
      </c>
    </row>
    <row r="9" spans="1:11" ht="30" customHeight="1" thickBot="1" x14ac:dyDescent="0.3">
      <c r="A9" s="22" t="s">
        <v>20</v>
      </c>
      <c r="B9" s="50">
        <f>SUM(B6:B8)</f>
        <v>8</v>
      </c>
      <c r="C9" s="50">
        <f>SUM(C6:C8)</f>
        <v>12</v>
      </c>
      <c r="D9" s="51">
        <f>SUM(B9/C9)</f>
        <v>0.66666666666666663</v>
      </c>
      <c r="E9" s="50">
        <f t="shared" ref="E9:J9" si="0">SUM(E6:E8)</f>
        <v>0</v>
      </c>
      <c r="F9" s="50">
        <f t="shared" si="0"/>
        <v>3</v>
      </c>
      <c r="G9" s="50">
        <f t="shared" si="0"/>
        <v>3</v>
      </c>
      <c r="H9" s="50">
        <f t="shared" si="0"/>
        <v>2</v>
      </c>
      <c r="I9" s="50">
        <f t="shared" si="0"/>
        <v>2</v>
      </c>
      <c r="J9" s="50">
        <f t="shared" si="0"/>
        <v>2</v>
      </c>
      <c r="K9" s="52">
        <f>SUM(G9/J9)</f>
        <v>1.5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0" t="s">
        <v>51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61" t="s">
        <v>24</v>
      </c>
      <c r="B13" s="35">
        <v>3</v>
      </c>
      <c r="C13" s="45">
        <v>8</v>
      </c>
      <c r="D13" s="80">
        <f>SUM(B13/C13)</f>
        <v>0.375</v>
      </c>
      <c r="E13" s="45">
        <v>0</v>
      </c>
      <c r="F13" s="45">
        <v>2</v>
      </c>
      <c r="G13" s="45">
        <v>1</v>
      </c>
      <c r="H13" s="45">
        <v>0</v>
      </c>
      <c r="I13" s="45">
        <v>0</v>
      </c>
      <c r="J13" s="45">
        <v>1</v>
      </c>
      <c r="K13" s="81">
        <f>SUM(G13/J13)</f>
        <v>1</v>
      </c>
    </row>
    <row r="14" spans="1:11" ht="30" customHeight="1" x14ac:dyDescent="0.25">
      <c r="A14" s="61" t="s">
        <v>50</v>
      </c>
      <c r="B14" s="35">
        <v>2</v>
      </c>
      <c r="C14" s="45">
        <v>2</v>
      </c>
      <c r="D14" s="80">
        <f>SUM(B14/C14)</f>
        <v>1</v>
      </c>
      <c r="E14" s="45">
        <v>0</v>
      </c>
      <c r="F14" s="45">
        <v>0</v>
      </c>
      <c r="G14" s="45">
        <v>1</v>
      </c>
      <c r="H14" s="45">
        <v>0</v>
      </c>
      <c r="I14" s="45">
        <v>0</v>
      </c>
      <c r="J14" s="45">
        <v>1</v>
      </c>
      <c r="K14" s="81">
        <f>SUM(G14/J14)</f>
        <v>1</v>
      </c>
    </row>
    <row r="15" spans="1:11" ht="30" customHeight="1" thickBot="1" x14ac:dyDescent="0.3">
      <c r="A15" s="82" t="s">
        <v>31</v>
      </c>
      <c r="B15" s="76">
        <v>2</v>
      </c>
      <c r="C15" s="77">
        <v>4</v>
      </c>
      <c r="D15" s="78">
        <f>SUM(B15/C15)</f>
        <v>0.5</v>
      </c>
      <c r="E15" s="77">
        <v>1</v>
      </c>
      <c r="F15" s="77">
        <v>4</v>
      </c>
      <c r="G15" s="77">
        <v>1</v>
      </c>
      <c r="H15" s="77">
        <v>1</v>
      </c>
      <c r="I15" s="77">
        <v>0</v>
      </c>
      <c r="J15" s="77">
        <v>2</v>
      </c>
      <c r="K15" s="79">
        <f>SUM(G15/J15)</f>
        <v>0.5</v>
      </c>
    </row>
    <row r="16" spans="1:11" ht="30" customHeight="1" thickBot="1" x14ac:dyDescent="0.3">
      <c r="A16" s="22" t="s">
        <v>20</v>
      </c>
      <c r="B16" s="50">
        <f>SUM(B13:B15)</f>
        <v>7</v>
      </c>
      <c r="C16" s="50">
        <f>SUM(C13:C15)</f>
        <v>14</v>
      </c>
      <c r="D16" s="51">
        <f>SUM(B16/C16)</f>
        <v>0.5</v>
      </c>
      <c r="E16" s="50">
        <f t="shared" ref="E16:J16" si="1">SUM(E13:E15)</f>
        <v>1</v>
      </c>
      <c r="F16" s="50">
        <f t="shared" si="1"/>
        <v>6</v>
      </c>
      <c r="G16" s="50">
        <f t="shared" si="1"/>
        <v>3</v>
      </c>
      <c r="H16" s="50">
        <f t="shared" si="1"/>
        <v>1</v>
      </c>
      <c r="I16" s="50">
        <f t="shared" si="1"/>
        <v>0</v>
      </c>
      <c r="J16" s="50">
        <f t="shared" si="1"/>
        <v>4</v>
      </c>
      <c r="K16" s="52">
        <f>SUM(G16/J16)</f>
        <v>0.75</v>
      </c>
    </row>
  </sheetData>
  <pageMargins left="0.7" right="0.7" top="0.75" bottom="0.75" header="0.3" footer="0.3"/>
  <pageSetup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A6" sqref="A6:A8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63</v>
      </c>
      <c r="B1" s="13"/>
      <c r="C1" s="14"/>
      <c r="D1" s="13"/>
      <c r="E1" s="15"/>
    </row>
    <row r="4" spans="1:11" x14ac:dyDescent="0.25">
      <c r="A4" s="10" t="s">
        <v>12</v>
      </c>
    </row>
    <row r="5" spans="1:11" ht="30" customHeight="1" x14ac:dyDescent="0.25">
      <c r="A5" s="66" t="s">
        <v>65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67" t="s">
        <v>131</v>
      </c>
      <c r="B6" s="35">
        <v>3</v>
      </c>
      <c r="C6" s="45">
        <v>8</v>
      </c>
      <c r="D6" s="80">
        <f>SUM(B6/C6)</f>
        <v>0.375</v>
      </c>
      <c r="E6" s="45">
        <v>0</v>
      </c>
      <c r="F6" s="45">
        <v>2</v>
      </c>
      <c r="G6" s="45">
        <v>2</v>
      </c>
      <c r="H6" s="45">
        <v>1</v>
      </c>
      <c r="I6" s="45">
        <v>1</v>
      </c>
      <c r="J6" s="45">
        <v>1</v>
      </c>
      <c r="K6" s="81">
        <f>SUM(G6/J6)</f>
        <v>2</v>
      </c>
    </row>
    <row r="7" spans="1:11" ht="30" customHeight="1" x14ac:dyDescent="0.25">
      <c r="A7" s="67" t="s">
        <v>49</v>
      </c>
      <c r="B7" s="35">
        <v>3</v>
      </c>
      <c r="C7" s="45">
        <v>4</v>
      </c>
      <c r="D7" s="80">
        <f>SUM(B7/C7)</f>
        <v>0.75</v>
      </c>
      <c r="E7" s="45">
        <v>1</v>
      </c>
      <c r="F7" s="45">
        <v>1</v>
      </c>
      <c r="G7" s="45">
        <v>2</v>
      </c>
      <c r="H7" s="45">
        <v>0</v>
      </c>
      <c r="I7" s="45">
        <v>1</v>
      </c>
      <c r="J7" s="45">
        <v>1</v>
      </c>
      <c r="K7" s="81">
        <f>SUM(G7/J7)</f>
        <v>2</v>
      </c>
    </row>
    <row r="8" spans="1:11" ht="30" customHeight="1" thickBot="1" x14ac:dyDescent="0.3">
      <c r="A8" s="67" t="s">
        <v>157</v>
      </c>
      <c r="B8" s="48">
        <v>1</v>
      </c>
      <c r="C8" s="77">
        <v>3</v>
      </c>
      <c r="D8" s="78">
        <f>SUM(B8/C8)</f>
        <v>0.33333333333333331</v>
      </c>
      <c r="E8" s="77">
        <v>0</v>
      </c>
      <c r="F8" s="77">
        <v>1</v>
      </c>
      <c r="G8" s="77">
        <v>1</v>
      </c>
      <c r="H8" s="77">
        <v>1</v>
      </c>
      <c r="I8" s="77">
        <v>2</v>
      </c>
      <c r="J8" s="77">
        <v>1</v>
      </c>
      <c r="K8" s="79">
        <f>SUM(G8/J8)</f>
        <v>1</v>
      </c>
    </row>
    <row r="9" spans="1:11" ht="30" customHeight="1" thickBot="1" x14ac:dyDescent="0.3">
      <c r="A9" s="22" t="s">
        <v>20</v>
      </c>
      <c r="B9" s="50">
        <f>SUM(B6:B8)</f>
        <v>7</v>
      </c>
      <c r="C9" s="50">
        <f>SUM(C6:C8)</f>
        <v>15</v>
      </c>
      <c r="D9" s="51">
        <f>SUM(B9/C9)</f>
        <v>0.46666666666666667</v>
      </c>
      <c r="E9" s="50">
        <f t="shared" ref="E9:J9" si="0">SUM(E6:E8)</f>
        <v>1</v>
      </c>
      <c r="F9" s="50">
        <f t="shared" si="0"/>
        <v>4</v>
      </c>
      <c r="G9" s="50">
        <f t="shared" si="0"/>
        <v>5</v>
      </c>
      <c r="H9" s="50">
        <f t="shared" si="0"/>
        <v>2</v>
      </c>
      <c r="I9" s="50">
        <f t="shared" si="0"/>
        <v>4</v>
      </c>
      <c r="J9" s="50">
        <f t="shared" si="0"/>
        <v>3</v>
      </c>
      <c r="K9" s="52">
        <f>SUM(G9/J9)</f>
        <v>1.6666666666666667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58" t="s">
        <v>64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28" t="s">
        <v>22</v>
      </c>
      <c r="B13" s="35">
        <v>4</v>
      </c>
      <c r="C13" s="45">
        <v>4</v>
      </c>
      <c r="D13" s="80">
        <f>SUM(B13/C13)</f>
        <v>1</v>
      </c>
      <c r="E13" s="45">
        <v>0</v>
      </c>
      <c r="F13" s="45">
        <v>7</v>
      </c>
      <c r="G13" s="45">
        <v>2</v>
      </c>
      <c r="H13" s="45">
        <v>2</v>
      </c>
      <c r="I13" s="45">
        <v>1</v>
      </c>
      <c r="J13" s="45">
        <v>0</v>
      </c>
      <c r="K13" s="81" t="e">
        <f>SUM(G13/J13)</f>
        <v>#DIV/0!</v>
      </c>
    </row>
    <row r="14" spans="1:11" ht="30" customHeight="1" x14ac:dyDescent="0.25">
      <c r="A14" s="28" t="s">
        <v>27</v>
      </c>
      <c r="B14" s="35">
        <v>2</v>
      </c>
      <c r="C14" s="45">
        <v>5</v>
      </c>
      <c r="D14" s="80">
        <f>SUM(B14/C14)</f>
        <v>0.4</v>
      </c>
      <c r="E14" s="45">
        <v>2</v>
      </c>
      <c r="F14" s="45">
        <v>1</v>
      </c>
      <c r="G14" s="45">
        <v>0</v>
      </c>
      <c r="H14" s="45">
        <v>0</v>
      </c>
      <c r="I14" s="45">
        <v>0</v>
      </c>
      <c r="J14" s="45">
        <v>1</v>
      </c>
      <c r="K14" s="81">
        <f>SUM(G14/J14)</f>
        <v>0</v>
      </c>
    </row>
    <row r="15" spans="1:11" ht="30" customHeight="1" thickBot="1" x14ac:dyDescent="0.3">
      <c r="A15" s="28" t="s">
        <v>23</v>
      </c>
      <c r="B15" s="48">
        <v>3</v>
      </c>
      <c r="C15" s="77">
        <v>5</v>
      </c>
      <c r="D15" s="78">
        <f>SUM(B15/C15)</f>
        <v>0.6</v>
      </c>
      <c r="E15" s="77">
        <v>0</v>
      </c>
      <c r="F15" s="77">
        <v>0</v>
      </c>
      <c r="G15" s="77">
        <v>4</v>
      </c>
      <c r="H15" s="77">
        <v>0</v>
      </c>
      <c r="I15" s="77">
        <v>0</v>
      </c>
      <c r="J15" s="77">
        <v>4</v>
      </c>
      <c r="K15" s="79">
        <f>SUM(G15/J15)</f>
        <v>1</v>
      </c>
    </row>
    <row r="16" spans="1:11" ht="30" customHeight="1" thickBot="1" x14ac:dyDescent="0.3">
      <c r="A16" s="22" t="s">
        <v>20</v>
      </c>
      <c r="B16" s="50">
        <f>SUM(B13:B15)</f>
        <v>9</v>
      </c>
      <c r="C16" s="50">
        <f>SUM(C13:C15)</f>
        <v>14</v>
      </c>
      <c r="D16" s="51">
        <f>SUM(B16/C16)</f>
        <v>0.6428571428571429</v>
      </c>
      <c r="E16" s="50">
        <f t="shared" ref="E16:J16" si="1">SUM(E13:E15)</f>
        <v>2</v>
      </c>
      <c r="F16" s="50">
        <f t="shared" si="1"/>
        <v>8</v>
      </c>
      <c r="G16" s="50">
        <f t="shared" si="1"/>
        <v>6</v>
      </c>
      <c r="H16" s="50">
        <f t="shared" si="1"/>
        <v>2</v>
      </c>
      <c r="I16" s="50">
        <f t="shared" si="1"/>
        <v>1</v>
      </c>
      <c r="J16" s="50">
        <f t="shared" si="1"/>
        <v>5</v>
      </c>
      <c r="K16" s="52">
        <f>SUM(G16/J16)</f>
        <v>1.2</v>
      </c>
    </row>
  </sheetData>
  <pageMargins left="0.7" right="0.7" top="0.75" bottom="0.75" header="0.3" footer="0.3"/>
  <pageSetup scale="9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>
      <selection activeCell="A20" sqref="A20"/>
    </sheetView>
  </sheetViews>
  <sheetFormatPr defaultRowHeight="15" x14ac:dyDescent="0.25"/>
  <cols>
    <col min="1" max="1" width="22.28515625" bestFit="1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122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62" t="s">
        <v>52</v>
      </c>
      <c r="B5" s="12" t="s">
        <v>3</v>
      </c>
      <c r="C5" s="12" t="s">
        <v>11</v>
      </c>
      <c r="D5" s="83" t="s">
        <v>9</v>
      </c>
      <c r="E5" s="83" t="s">
        <v>10</v>
      </c>
      <c r="F5" s="83" t="s">
        <v>4</v>
      </c>
      <c r="G5" s="83" t="s">
        <v>5</v>
      </c>
      <c r="H5" s="83" t="s">
        <v>6</v>
      </c>
      <c r="I5" s="83" t="s">
        <v>7</v>
      </c>
      <c r="J5" s="83" t="s">
        <v>8</v>
      </c>
      <c r="K5" s="84" t="s">
        <v>21</v>
      </c>
    </row>
    <row r="6" spans="1:11" ht="30" customHeight="1" x14ac:dyDescent="0.25">
      <c r="A6" s="63" t="s">
        <v>30</v>
      </c>
      <c r="B6" s="35">
        <v>1</v>
      </c>
      <c r="C6" s="45">
        <v>7</v>
      </c>
      <c r="D6" s="80">
        <f>SUM(B6/C6)</f>
        <v>0.14285714285714285</v>
      </c>
      <c r="E6" s="45">
        <v>0</v>
      </c>
      <c r="F6" s="45">
        <v>3</v>
      </c>
      <c r="G6" s="45">
        <v>5</v>
      </c>
      <c r="H6" s="45">
        <v>0</v>
      </c>
      <c r="I6" s="45">
        <v>0</v>
      </c>
      <c r="J6" s="45">
        <v>1</v>
      </c>
      <c r="K6" s="81">
        <f>SUM(G6/J6)</f>
        <v>5</v>
      </c>
    </row>
    <row r="7" spans="1:11" ht="30" customHeight="1" x14ac:dyDescent="0.25">
      <c r="A7" s="63" t="s">
        <v>45</v>
      </c>
      <c r="B7" s="35">
        <v>3</v>
      </c>
      <c r="C7" s="45">
        <v>12</v>
      </c>
      <c r="D7" s="80">
        <f>SUM(B7/C7)</f>
        <v>0.25</v>
      </c>
      <c r="E7" s="45">
        <v>0</v>
      </c>
      <c r="F7" s="45">
        <v>4</v>
      </c>
      <c r="G7" s="45">
        <v>0</v>
      </c>
      <c r="H7" s="45">
        <v>1</v>
      </c>
      <c r="I7" s="45">
        <v>0</v>
      </c>
      <c r="J7" s="45">
        <v>0</v>
      </c>
      <c r="K7" s="81" t="e">
        <f>SUM(G7/J7)</f>
        <v>#DIV/0!</v>
      </c>
    </row>
    <row r="8" spans="1:11" ht="30" customHeight="1" thickBot="1" x14ac:dyDescent="0.3">
      <c r="A8" s="63" t="s">
        <v>25</v>
      </c>
      <c r="B8" s="48">
        <v>3</v>
      </c>
      <c r="C8" s="49">
        <v>8</v>
      </c>
      <c r="D8" s="78">
        <f>SUM(B8/C8)</f>
        <v>0.375</v>
      </c>
      <c r="E8" s="77">
        <v>0</v>
      </c>
      <c r="F8" s="77">
        <v>6</v>
      </c>
      <c r="G8" s="77">
        <v>0</v>
      </c>
      <c r="H8" s="77">
        <v>0</v>
      </c>
      <c r="I8" s="77">
        <v>0</v>
      </c>
      <c r="J8" s="77">
        <v>0</v>
      </c>
      <c r="K8" s="79" t="e">
        <f>SUM(G8/J8)</f>
        <v>#DIV/0!</v>
      </c>
    </row>
    <row r="9" spans="1:11" ht="30" customHeight="1" thickBot="1" x14ac:dyDescent="0.3">
      <c r="A9" s="22" t="s">
        <v>20</v>
      </c>
      <c r="B9" s="50">
        <f>SUM(B6:B8)</f>
        <v>7</v>
      </c>
      <c r="C9" s="50">
        <f>SUM(C6:C8)</f>
        <v>27</v>
      </c>
      <c r="D9" s="51">
        <f>SUM(B9/C9)</f>
        <v>0.25925925925925924</v>
      </c>
      <c r="E9" s="50">
        <f t="shared" ref="E9:J9" si="0">SUM(E6:E8)</f>
        <v>0</v>
      </c>
      <c r="F9" s="50">
        <f t="shared" si="0"/>
        <v>13</v>
      </c>
      <c r="G9" s="50">
        <f t="shared" si="0"/>
        <v>5</v>
      </c>
      <c r="H9" s="50">
        <f t="shared" si="0"/>
        <v>1</v>
      </c>
      <c r="I9" s="50">
        <f t="shared" si="0"/>
        <v>0</v>
      </c>
      <c r="J9" s="50">
        <f t="shared" si="0"/>
        <v>1</v>
      </c>
      <c r="K9" s="52">
        <f>SUM(G9/J9)</f>
        <v>5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59" t="s">
        <v>116</v>
      </c>
      <c r="B12" s="12" t="s">
        <v>3</v>
      </c>
      <c r="C12" s="12" t="s">
        <v>11</v>
      </c>
      <c r="D12" s="83" t="s">
        <v>9</v>
      </c>
      <c r="E12" s="83" t="s">
        <v>10</v>
      </c>
      <c r="F12" s="83" t="s">
        <v>4</v>
      </c>
      <c r="G12" s="83" t="s">
        <v>5</v>
      </c>
      <c r="H12" s="83" t="s">
        <v>6</v>
      </c>
      <c r="I12" s="83" t="s">
        <v>7</v>
      </c>
      <c r="J12" s="83" t="s">
        <v>8</v>
      </c>
      <c r="K12" s="84" t="s">
        <v>21</v>
      </c>
    </row>
    <row r="13" spans="1:11" ht="30" customHeight="1" x14ac:dyDescent="0.25">
      <c r="A13" s="57" t="s">
        <v>28</v>
      </c>
      <c r="B13" s="35">
        <v>3</v>
      </c>
      <c r="C13" s="45">
        <v>5</v>
      </c>
      <c r="D13" s="80">
        <f>SUM(B13/C13)</f>
        <v>0.6</v>
      </c>
      <c r="E13" s="45">
        <v>0</v>
      </c>
      <c r="F13" s="45">
        <v>2</v>
      </c>
      <c r="G13" s="45">
        <v>4</v>
      </c>
      <c r="H13" s="45">
        <v>0</v>
      </c>
      <c r="I13" s="45">
        <v>1</v>
      </c>
      <c r="J13" s="45">
        <v>0</v>
      </c>
      <c r="K13" s="81" t="e">
        <f>SUM(G13/J13)</f>
        <v>#DIV/0!</v>
      </c>
    </row>
    <row r="14" spans="1:11" ht="30" customHeight="1" x14ac:dyDescent="0.25">
      <c r="A14" s="57" t="s">
        <v>26</v>
      </c>
      <c r="B14" s="35">
        <v>2</v>
      </c>
      <c r="C14" s="45">
        <v>7</v>
      </c>
      <c r="D14" s="80">
        <f>SUM(B14/C14)</f>
        <v>0.2857142857142857</v>
      </c>
      <c r="E14" s="45">
        <v>0</v>
      </c>
      <c r="F14" s="45">
        <v>4</v>
      </c>
      <c r="G14" s="45">
        <v>1</v>
      </c>
      <c r="H14" s="45">
        <v>0</v>
      </c>
      <c r="I14" s="45">
        <v>0</v>
      </c>
      <c r="J14" s="45">
        <v>0</v>
      </c>
      <c r="K14" s="81" t="e">
        <f>SUM(G14/J14)</f>
        <v>#DIV/0!</v>
      </c>
    </row>
    <row r="15" spans="1:11" ht="30" customHeight="1" thickBot="1" x14ac:dyDescent="0.3">
      <c r="A15" s="57" t="s">
        <v>29</v>
      </c>
      <c r="B15" s="48">
        <v>3</v>
      </c>
      <c r="C15" s="49">
        <v>4</v>
      </c>
      <c r="D15" s="78">
        <f>SUM(B15/C15)</f>
        <v>0.75</v>
      </c>
      <c r="E15" s="77">
        <v>2</v>
      </c>
      <c r="F15" s="77">
        <v>4</v>
      </c>
      <c r="G15" s="77">
        <v>1</v>
      </c>
      <c r="H15" s="77">
        <v>1</v>
      </c>
      <c r="I15" s="77">
        <v>1</v>
      </c>
      <c r="J15" s="77">
        <v>4</v>
      </c>
      <c r="K15" s="79">
        <f>SUM(G15/J15)</f>
        <v>0.25</v>
      </c>
    </row>
    <row r="16" spans="1:11" ht="30" customHeight="1" thickBot="1" x14ac:dyDescent="0.3">
      <c r="A16" s="22" t="s">
        <v>20</v>
      </c>
      <c r="B16" s="50">
        <f>SUM(B13:B15)</f>
        <v>8</v>
      </c>
      <c r="C16" s="50">
        <f>SUM(C13:C15)</f>
        <v>16</v>
      </c>
      <c r="D16" s="51">
        <f>SUM(B16/C16)</f>
        <v>0.5</v>
      </c>
      <c r="E16" s="50">
        <f t="shared" ref="E16:J16" si="1">SUM(E13:E15)</f>
        <v>2</v>
      </c>
      <c r="F16" s="50">
        <f t="shared" si="1"/>
        <v>10</v>
      </c>
      <c r="G16" s="50">
        <f t="shared" si="1"/>
        <v>6</v>
      </c>
      <c r="H16" s="50">
        <f t="shared" si="1"/>
        <v>1</v>
      </c>
      <c r="I16" s="50">
        <f t="shared" si="1"/>
        <v>2</v>
      </c>
      <c r="J16" s="50">
        <f t="shared" si="1"/>
        <v>4</v>
      </c>
      <c r="K16" s="52">
        <f>SUM(G16/J16)</f>
        <v>1.5</v>
      </c>
    </row>
    <row r="19" spans="1:1" x14ac:dyDescent="0.25">
      <c r="A19" t="s">
        <v>182</v>
      </c>
    </row>
  </sheetData>
  <pageMargins left="0.7" right="0.7" top="0.75" bottom="0.75" header="0.3" footer="0.3"/>
  <pageSetup scale="9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R22" sqref="R22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71</v>
      </c>
      <c r="B1" s="13"/>
      <c r="C1" s="14"/>
      <c r="D1" s="15"/>
      <c r="E1" s="15"/>
    </row>
    <row r="4" spans="1:11" x14ac:dyDescent="0.25">
      <c r="A4" s="10" t="s">
        <v>12</v>
      </c>
    </row>
    <row r="5" spans="1:11" ht="30" customHeight="1" x14ac:dyDescent="0.25">
      <c r="A5" s="60" t="s">
        <v>53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61" t="s">
        <v>24</v>
      </c>
      <c r="B6" s="35">
        <v>1</v>
      </c>
      <c r="C6" s="45">
        <v>10</v>
      </c>
      <c r="D6" s="80">
        <f>SUM(B6/C6)</f>
        <v>0.1</v>
      </c>
      <c r="E6" s="45">
        <v>0</v>
      </c>
      <c r="F6" s="45">
        <v>3</v>
      </c>
      <c r="G6" s="45">
        <v>4</v>
      </c>
      <c r="H6" s="45">
        <v>0</v>
      </c>
      <c r="I6" s="45">
        <v>0</v>
      </c>
      <c r="J6" s="45">
        <v>0</v>
      </c>
      <c r="K6" s="81" t="e">
        <f>SUM(G6/J6)</f>
        <v>#DIV/0!</v>
      </c>
    </row>
    <row r="7" spans="1:11" ht="30" customHeight="1" x14ac:dyDescent="0.25">
      <c r="A7" s="61" t="s">
        <v>50</v>
      </c>
      <c r="B7" s="35">
        <v>1</v>
      </c>
      <c r="C7" s="45">
        <v>2</v>
      </c>
      <c r="D7" s="80">
        <f>SUM(B7/C7)</f>
        <v>0.5</v>
      </c>
      <c r="E7" s="45">
        <v>0</v>
      </c>
      <c r="F7" s="45">
        <v>2</v>
      </c>
      <c r="G7" s="45">
        <v>1</v>
      </c>
      <c r="H7" s="45">
        <v>1</v>
      </c>
      <c r="I7" s="45">
        <v>1</v>
      </c>
      <c r="J7" s="45">
        <v>1</v>
      </c>
      <c r="K7" s="81">
        <f>SUM(G7/J7)</f>
        <v>1</v>
      </c>
    </row>
    <row r="8" spans="1:11" ht="30" customHeight="1" thickBot="1" x14ac:dyDescent="0.3">
      <c r="A8" s="82" t="s">
        <v>31</v>
      </c>
      <c r="B8" s="48">
        <v>4</v>
      </c>
      <c r="C8" s="77">
        <v>5</v>
      </c>
      <c r="D8" s="78">
        <f>SUM(B8/C8)</f>
        <v>0.8</v>
      </c>
      <c r="E8" s="77">
        <v>1</v>
      </c>
      <c r="F8" s="77">
        <v>2</v>
      </c>
      <c r="G8" s="77">
        <v>0</v>
      </c>
      <c r="H8" s="77">
        <v>0</v>
      </c>
      <c r="I8" s="77">
        <v>1</v>
      </c>
      <c r="J8" s="77">
        <v>0</v>
      </c>
      <c r="K8" s="79" t="e">
        <f>SUM(G8/J8)</f>
        <v>#DIV/0!</v>
      </c>
    </row>
    <row r="9" spans="1:11" ht="30" customHeight="1" thickBot="1" x14ac:dyDescent="0.3">
      <c r="A9" s="22" t="s">
        <v>20</v>
      </c>
      <c r="B9" s="50">
        <f>SUM(B6:B8)</f>
        <v>6</v>
      </c>
      <c r="C9" s="50">
        <f>SUM(C6:C8)</f>
        <v>17</v>
      </c>
      <c r="D9" s="51">
        <f>SUM(B9/C9)</f>
        <v>0.35294117647058826</v>
      </c>
      <c r="E9" s="50">
        <f t="shared" ref="E9:J9" si="0">SUM(E6:E8)</f>
        <v>1</v>
      </c>
      <c r="F9" s="50">
        <f t="shared" si="0"/>
        <v>7</v>
      </c>
      <c r="G9" s="50">
        <f t="shared" si="0"/>
        <v>5</v>
      </c>
      <c r="H9" s="50">
        <f t="shared" si="0"/>
        <v>1</v>
      </c>
      <c r="I9" s="50">
        <f t="shared" si="0"/>
        <v>2</v>
      </c>
      <c r="J9" s="50">
        <f t="shared" si="0"/>
        <v>1</v>
      </c>
      <c r="K9" s="52">
        <f>SUM(G9/J9)</f>
        <v>5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58" t="s">
        <v>64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28" t="s">
        <v>22</v>
      </c>
      <c r="B13" s="35">
        <v>3</v>
      </c>
      <c r="C13" s="45">
        <v>5</v>
      </c>
      <c r="D13" s="80">
        <f>SUM(B13/C13)</f>
        <v>0.6</v>
      </c>
      <c r="E13" s="45">
        <v>0</v>
      </c>
      <c r="F13" s="45">
        <v>5</v>
      </c>
      <c r="G13" s="45">
        <v>3</v>
      </c>
      <c r="H13" s="45">
        <v>0</v>
      </c>
      <c r="I13" s="45">
        <v>0</v>
      </c>
      <c r="J13" s="45">
        <v>1</v>
      </c>
      <c r="K13" s="81">
        <f>SUM(G13/J13)</f>
        <v>3</v>
      </c>
    </row>
    <row r="14" spans="1:11" ht="30" customHeight="1" x14ac:dyDescent="0.25">
      <c r="A14" s="28" t="s">
        <v>27</v>
      </c>
      <c r="B14" s="35">
        <v>1</v>
      </c>
      <c r="C14" s="45">
        <v>1</v>
      </c>
      <c r="D14" s="80">
        <f>SUM(B14/C14)</f>
        <v>1</v>
      </c>
      <c r="E14" s="45">
        <v>1</v>
      </c>
      <c r="F14" s="45">
        <v>1</v>
      </c>
      <c r="G14" s="45">
        <v>0</v>
      </c>
      <c r="H14" s="45">
        <v>0</v>
      </c>
      <c r="I14" s="45">
        <v>0</v>
      </c>
      <c r="J14" s="45">
        <v>0</v>
      </c>
      <c r="K14" s="81" t="e">
        <f>SUM(G14/J14)</f>
        <v>#DIV/0!</v>
      </c>
    </row>
    <row r="15" spans="1:11" ht="30" customHeight="1" thickBot="1" x14ac:dyDescent="0.3">
      <c r="A15" s="28" t="s">
        <v>23</v>
      </c>
      <c r="B15" s="48">
        <v>3</v>
      </c>
      <c r="C15" s="77">
        <v>6</v>
      </c>
      <c r="D15" s="78">
        <f>SUM(B15/C15)</f>
        <v>0.5</v>
      </c>
      <c r="E15" s="77">
        <v>0</v>
      </c>
      <c r="F15" s="77">
        <v>0</v>
      </c>
      <c r="G15" s="77">
        <v>2</v>
      </c>
      <c r="H15" s="77">
        <v>0</v>
      </c>
      <c r="I15" s="77">
        <v>0</v>
      </c>
      <c r="J15" s="77">
        <v>1</v>
      </c>
      <c r="K15" s="79">
        <f>SUM(G15/J15)</f>
        <v>2</v>
      </c>
    </row>
    <row r="16" spans="1:11" ht="30" customHeight="1" thickBot="1" x14ac:dyDescent="0.3">
      <c r="A16" s="22" t="s">
        <v>20</v>
      </c>
      <c r="B16" s="50">
        <f>SUM(B13:B15)</f>
        <v>7</v>
      </c>
      <c r="C16" s="50">
        <f>SUM(C13:C15)</f>
        <v>12</v>
      </c>
      <c r="D16" s="51">
        <f>SUM(B16/C16)</f>
        <v>0.58333333333333337</v>
      </c>
      <c r="E16" s="50">
        <f t="shared" ref="E16:J16" si="1">SUM(E13:E15)</f>
        <v>1</v>
      </c>
      <c r="F16" s="50">
        <f t="shared" si="1"/>
        <v>6</v>
      </c>
      <c r="G16" s="50">
        <f t="shared" si="1"/>
        <v>5</v>
      </c>
      <c r="H16" s="50">
        <f t="shared" si="1"/>
        <v>0</v>
      </c>
      <c r="I16" s="50">
        <f t="shared" si="1"/>
        <v>0</v>
      </c>
      <c r="J16" s="50">
        <f t="shared" si="1"/>
        <v>2</v>
      </c>
      <c r="K16" s="52">
        <f>SUM(G16/J16)</f>
        <v>2.5</v>
      </c>
    </row>
  </sheetData>
  <pageMargins left="0.7" right="0.7" top="0.75" bottom="0.75" header="0.3" footer="0.3"/>
  <pageSetup scale="9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>
      <selection activeCell="D26" sqref="D26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121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59" t="s">
        <v>117</v>
      </c>
      <c r="B5" s="12" t="s">
        <v>3</v>
      </c>
      <c r="C5" s="83" t="s">
        <v>11</v>
      </c>
      <c r="D5" s="83" t="s">
        <v>9</v>
      </c>
      <c r="E5" s="83" t="s">
        <v>10</v>
      </c>
      <c r="F5" s="83" t="s">
        <v>4</v>
      </c>
      <c r="G5" s="83" t="s">
        <v>5</v>
      </c>
      <c r="H5" s="83" t="s">
        <v>6</v>
      </c>
      <c r="I5" s="83" t="s">
        <v>7</v>
      </c>
      <c r="J5" s="83" t="s">
        <v>8</v>
      </c>
      <c r="K5" s="84" t="s">
        <v>21</v>
      </c>
    </row>
    <row r="6" spans="1:11" ht="30" customHeight="1" x14ac:dyDescent="0.25">
      <c r="A6" s="57" t="s">
        <v>28</v>
      </c>
      <c r="B6" s="35">
        <v>5</v>
      </c>
      <c r="C6" s="45">
        <v>6</v>
      </c>
      <c r="D6" s="80">
        <f>SUM(B6/C6)</f>
        <v>0.83333333333333337</v>
      </c>
      <c r="E6" s="45">
        <v>0</v>
      </c>
      <c r="F6" s="45">
        <v>3</v>
      </c>
      <c r="G6" s="45">
        <v>2</v>
      </c>
      <c r="H6" s="45">
        <v>1</v>
      </c>
      <c r="I6" s="45">
        <v>0</v>
      </c>
      <c r="J6" s="45">
        <v>1</v>
      </c>
      <c r="K6" s="81">
        <f>SUM(G6/J6)</f>
        <v>2</v>
      </c>
    </row>
    <row r="7" spans="1:11" ht="30" customHeight="1" x14ac:dyDescent="0.25">
      <c r="A7" s="57" t="s">
        <v>26</v>
      </c>
      <c r="B7" s="35">
        <v>1</v>
      </c>
      <c r="C7" s="45">
        <v>4</v>
      </c>
      <c r="D7" s="80">
        <f>SUM(B7/C7)</f>
        <v>0.25</v>
      </c>
      <c r="E7" s="45">
        <v>0</v>
      </c>
      <c r="F7" s="45">
        <v>3</v>
      </c>
      <c r="G7" s="45">
        <v>1</v>
      </c>
      <c r="H7" s="45">
        <v>0</v>
      </c>
      <c r="I7" s="45">
        <v>0</v>
      </c>
      <c r="J7" s="45">
        <v>0</v>
      </c>
      <c r="K7" s="81" t="e">
        <f>SUM(G7/J7)</f>
        <v>#DIV/0!</v>
      </c>
    </row>
    <row r="8" spans="1:11" ht="30" customHeight="1" thickBot="1" x14ac:dyDescent="0.3">
      <c r="A8" s="57" t="s">
        <v>29</v>
      </c>
      <c r="B8" s="48">
        <v>1</v>
      </c>
      <c r="C8" s="77">
        <v>4</v>
      </c>
      <c r="D8" s="78">
        <f>SUM(B8/C8)</f>
        <v>0.25</v>
      </c>
      <c r="E8" s="77">
        <v>1</v>
      </c>
      <c r="F8" s="77">
        <v>2</v>
      </c>
      <c r="G8" s="77">
        <v>1</v>
      </c>
      <c r="H8" s="77">
        <v>3</v>
      </c>
      <c r="I8" s="77">
        <v>0</v>
      </c>
      <c r="J8" s="77">
        <v>2</v>
      </c>
      <c r="K8" s="79">
        <f>SUM(G8/J8)</f>
        <v>0.5</v>
      </c>
    </row>
    <row r="9" spans="1:11" ht="30" customHeight="1" thickBot="1" x14ac:dyDescent="0.3">
      <c r="A9" s="22" t="s">
        <v>20</v>
      </c>
      <c r="B9" s="50">
        <f>SUM(B6:B8)</f>
        <v>7</v>
      </c>
      <c r="C9" s="50">
        <f>SUM(C6:C8)</f>
        <v>14</v>
      </c>
      <c r="D9" s="51">
        <f>SUM(B9/C9)</f>
        <v>0.5</v>
      </c>
      <c r="E9" s="50">
        <f t="shared" ref="E9:J9" si="0">SUM(E6:E8)</f>
        <v>1</v>
      </c>
      <c r="F9" s="50">
        <f t="shared" si="0"/>
        <v>8</v>
      </c>
      <c r="G9" s="50">
        <f t="shared" si="0"/>
        <v>4</v>
      </c>
      <c r="H9" s="50">
        <f t="shared" si="0"/>
        <v>4</v>
      </c>
      <c r="I9" s="50">
        <f t="shared" si="0"/>
        <v>0</v>
      </c>
      <c r="J9" s="50">
        <f t="shared" si="0"/>
        <v>3</v>
      </c>
      <c r="K9" s="52">
        <f>SUM(G9/J9)</f>
        <v>1.3333333333333333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4" t="s">
        <v>61</v>
      </c>
      <c r="B12" s="12" t="s">
        <v>3</v>
      </c>
      <c r="C12" s="83" t="s">
        <v>11</v>
      </c>
      <c r="D12" s="83" t="s">
        <v>9</v>
      </c>
      <c r="E12" s="83" t="s">
        <v>10</v>
      </c>
      <c r="F12" s="83" t="s">
        <v>4</v>
      </c>
      <c r="G12" s="83" t="s">
        <v>5</v>
      </c>
      <c r="H12" s="83" t="s">
        <v>6</v>
      </c>
      <c r="I12" s="83" t="s">
        <v>7</v>
      </c>
      <c r="J12" s="83" t="s">
        <v>8</v>
      </c>
      <c r="K12" s="84" t="s">
        <v>21</v>
      </c>
    </row>
    <row r="13" spans="1:11" ht="30" customHeight="1" x14ac:dyDescent="0.25">
      <c r="A13" s="65" t="s">
        <v>46</v>
      </c>
      <c r="B13" s="35">
        <v>3</v>
      </c>
      <c r="C13" s="45">
        <v>5</v>
      </c>
      <c r="D13" s="80">
        <f>SUM(B13/C13)</f>
        <v>0.6</v>
      </c>
      <c r="E13" s="45">
        <v>1</v>
      </c>
      <c r="F13" s="45">
        <v>6</v>
      </c>
      <c r="G13" s="45">
        <v>1</v>
      </c>
      <c r="H13" s="45">
        <v>0</v>
      </c>
      <c r="I13" s="45">
        <v>1</v>
      </c>
      <c r="J13" s="45">
        <v>1</v>
      </c>
      <c r="K13" s="81">
        <f>SUM(G13/J13)</f>
        <v>1</v>
      </c>
    </row>
    <row r="14" spans="1:11" ht="30" customHeight="1" x14ac:dyDescent="0.25">
      <c r="A14" s="65" t="s">
        <v>42</v>
      </c>
      <c r="B14" s="35">
        <v>2</v>
      </c>
      <c r="C14" s="45">
        <v>7</v>
      </c>
      <c r="D14" s="80">
        <f>SUM(B14/C14)</f>
        <v>0.2857142857142857</v>
      </c>
      <c r="E14" s="45">
        <v>0</v>
      </c>
      <c r="F14" s="45">
        <v>2</v>
      </c>
      <c r="G14" s="45">
        <v>0</v>
      </c>
      <c r="H14" s="45">
        <v>0</v>
      </c>
      <c r="I14" s="45">
        <v>2</v>
      </c>
      <c r="J14" s="45">
        <v>2</v>
      </c>
      <c r="K14" s="81">
        <f>SUM(G14/J14)</f>
        <v>0</v>
      </c>
    </row>
    <row r="15" spans="1:11" ht="30" customHeight="1" thickBot="1" x14ac:dyDescent="0.3">
      <c r="A15" s="65" t="s">
        <v>47</v>
      </c>
      <c r="B15" s="48">
        <v>1</v>
      </c>
      <c r="C15" s="77">
        <v>4</v>
      </c>
      <c r="D15" s="78">
        <f>SUM(B15/C15)</f>
        <v>0.25</v>
      </c>
      <c r="E15" s="77">
        <v>0</v>
      </c>
      <c r="F15" s="77">
        <v>1</v>
      </c>
      <c r="G15" s="77">
        <v>0</v>
      </c>
      <c r="H15" s="77">
        <v>0</v>
      </c>
      <c r="I15" s="77">
        <v>0</v>
      </c>
      <c r="J15" s="77">
        <v>1</v>
      </c>
      <c r="K15" s="79">
        <f>SUM(G15/J15)</f>
        <v>0</v>
      </c>
    </row>
    <row r="16" spans="1:11" ht="30" customHeight="1" thickBot="1" x14ac:dyDescent="0.3">
      <c r="A16" s="22" t="s">
        <v>20</v>
      </c>
      <c r="B16" s="50">
        <f>SUM(B13:B15)</f>
        <v>6</v>
      </c>
      <c r="C16" s="50">
        <f>SUM(C13:C15)</f>
        <v>16</v>
      </c>
      <c r="D16" s="51">
        <f>SUM(B16/C16)</f>
        <v>0.375</v>
      </c>
      <c r="E16" s="50">
        <f t="shared" ref="E16:J16" si="1">SUM(E13:E15)</f>
        <v>1</v>
      </c>
      <c r="F16" s="50">
        <f t="shared" si="1"/>
        <v>9</v>
      </c>
      <c r="G16" s="50">
        <f t="shared" si="1"/>
        <v>1</v>
      </c>
      <c r="H16" s="50">
        <f t="shared" si="1"/>
        <v>0</v>
      </c>
      <c r="I16" s="50">
        <f t="shared" si="1"/>
        <v>3</v>
      </c>
      <c r="J16" s="50">
        <f t="shared" si="1"/>
        <v>4</v>
      </c>
      <c r="K16" s="52">
        <f>SUM(G16/J16)</f>
        <v>0.25</v>
      </c>
    </row>
    <row r="19" spans="1:1" x14ac:dyDescent="0.25">
      <c r="A19" t="s">
        <v>183</v>
      </c>
    </row>
  </sheetData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H14" sqref="H14"/>
    </sheetView>
  </sheetViews>
  <sheetFormatPr defaultRowHeight="15" x14ac:dyDescent="0.25"/>
  <cols>
    <col min="1" max="1" width="10.85546875" customWidth="1"/>
    <col min="2" max="2" width="9.42578125" customWidth="1"/>
    <col min="5" max="5" width="12" customWidth="1"/>
    <col min="8" max="8" width="15.140625" customWidth="1"/>
  </cols>
  <sheetData>
    <row r="1" spans="1:11" ht="18.75" x14ac:dyDescent="0.3">
      <c r="A1" s="135" t="s">
        <v>161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3" spans="1:11" x14ac:dyDescent="0.25">
      <c r="A3" s="174" t="s">
        <v>138</v>
      </c>
      <c r="B3" s="175"/>
      <c r="D3" s="176" t="s">
        <v>139</v>
      </c>
      <c r="E3" s="177"/>
      <c r="G3" s="174" t="s">
        <v>140</v>
      </c>
      <c r="H3" s="175"/>
      <c r="J3" s="174" t="s">
        <v>141</v>
      </c>
      <c r="K3" s="175"/>
    </row>
    <row r="4" spans="1:11" x14ac:dyDescent="0.25">
      <c r="A4" s="178" t="s">
        <v>130</v>
      </c>
      <c r="B4" s="179"/>
      <c r="C4" s="1"/>
      <c r="D4" s="184" t="s">
        <v>130</v>
      </c>
      <c r="E4" s="184"/>
      <c r="F4" s="1"/>
      <c r="G4" s="180" t="s">
        <v>132</v>
      </c>
      <c r="H4" s="181"/>
      <c r="I4" s="1"/>
      <c r="J4" s="178" t="s">
        <v>134</v>
      </c>
      <c r="K4" s="179"/>
    </row>
    <row r="5" spans="1:11" x14ac:dyDescent="0.25">
      <c r="A5" s="174" t="s">
        <v>144</v>
      </c>
      <c r="B5" s="175"/>
      <c r="D5" s="185" t="s">
        <v>154</v>
      </c>
      <c r="E5" s="185"/>
      <c r="F5" s="1"/>
      <c r="G5" s="195" t="s">
        <v>126</v>
      </c>
      <c r="H5" s="196"/>
      <c r="I5" s="1"/>
      <c r="J5" s="191" t="s">
        <v>142</v>
      </c>
      <c r="K5" s="192"/>
    </row>
    <row r="6" spans="1:11" x14ac:dyDescent="0.25">
      <c r="A6" s="186" t="s">
        <v>133</v>
      </c>
      <c r="B6" s="187"/>
      <c r="D6" s="188" t="s">
        <v>133</v>
      </c>
      <c r="E6" s="188"/>
      <c r="F6" s="1"/>
      <c r="G6" s="178" t="s">
        <v>156</v>
      </c>
      <c r="H6" s="179"/>
      <c r="I6" s="1"/>
      <c r="J6" s="182" t="s">
        <v>24</v>
      </c>
      <c r="K6" s="183"/>
    </row>
    <row r="8" spans="1:11" x14ac:dyDescent="0.25">
      <c r="A8" s="174" t="s">
        <v>148</v>
      </c>
      <c r="B8" s="175"/>
      <c r="D8" s="174" t="s">
        <v>149</v>
      </c>
      <c r="E8" s="175"/>
      <c r="G8" s="174" t="s">
        <v>150</v>
      </c>
      <c r="H8" s="175"/>
    </row>
    <row r="9" spans="1:11" x14ac:dyDescent="0.25">
      <c r="A9" s="182" t="s">
        <v>127</v>
      </c>
      <c r="B9" s="183"/>
      <c r="C9" s="1"/>
      <c r="D9" s="193" t="s">
        <v>133</v>
      </c>
      <c r="E9" s="194"/>
      <c r="F9" s="1"/>
      <c r="G9" s="191" t="s">
        <v>142</v>
      </c>
      <c r="H9" s="192"/>
    </row>
    <row r="10" spans="1:11" x14ac:dyDescent="0.25">
      <c r="A10" s="174" t="s">
        <v>151</v>
      </c>
      <c r="B10" s="175"/>
      <c r="D10" s="178" t="s">
        <v>130</v>
      </c>
      <c r="E10" s="179"/>
      <c r="F10" s="1"/>
      <c r="G10" s="191" t="s">
        <v>154</v>
      </c>
      <c r="H10" s="192"/>
    </row>
    <row r="11" spans="1:11" x14ac:dyDescent="0.25">
      <c r="A11" s="178" t="s">
        <v>156</v>
      </c>
      <c r="B11" s="179"/>
      <c r="C11" s="1"/>
      <c r="D11" s="189" t="s">
        <v>156</v>
      </c>
      <c r="E11" s="190"/>
      <c r="F11" s="1"/>
      <c r="G11" s="180" t="s">
        <v>132</v>
      </c>
      <c r="H11" s="181"/>
    </row>
    <row r="13" spans="1:11" x14ac:dyDescent="0.25">
      <c r="A13" s="25" t="s">
        <v>153</v>
      </c>
      <c r="B13" s="16"/>
      <c r="C13" s="16"/>
      <c r="D13" s="16"/>
      <c r="E13" s="16"/>
      <c r="F13" s="16"/>
      <c r="G13" s="16"/>
    </row>
    <row r="14" spans="1:11" x14ac:dyDescent="0.25">
      <c r="A14" t="s">
        <v>162</v>
      </c>
    </row>
    <row r="16" spans="1:11" x14ac:dyDescent="0.25">
      <c r="A16" s="25" t="s">
        <v>155</v>
      </c>
      <c r="B16" s="16"/>
      <c r="C16" s="16"/>
      <c r="D16" s="16"/>
      <c r="E16" s="16"/>
      <c r="F16" s="16"/>
      <c r="G16" s="16"/>
    </row>
    <row r="17" spans="1:2" x14ac:dyDescent="0.25">
      <c r="A17" t="s">
        <v>178</v>
      </c>
    </row>
    <row r="18" spans="1:2" x14ac:dyDescent="0.25">
      <c r="B18" t="s">
        <v>163</v>
      </c>
    </row>
    <row r="19" spans="1:2" x14ac:dyDescent="0.25">
      <c r="A19" t="s">
        <v>179</v>
      </c>
    </row>
    <row r="20" spans="1:2" x14ac:dyDescent="0.25">
      <c r="B20" t="s">
        <v>180</v>
      </c>
    </row>
  </sheetData>
  <mergeCells count="28">
    <mergeCell ref="J5:K5"/>
    <mergeCell ref="J4:K4"/>
    <mergeCell ref="D9:E9"/>
    <mergeCell ref="D10:E10"/>
    <mergeCell ref="G6:H6"/>
    <mergeCell ref="G5:H5"/>
    <mergeCell ref="G11:H11"/>
    <mergeCell ref="G10:H10"/>
    <mergeCell ref="G9:H9"/>
    <mergeCell ref="G8:H8"/>
    <mergeCell ref="J6:K6"/>
    <mergeCell ref="A9:B9"/>
    <mergeCell ref="A10:B10"/>
    <mergeCell ref="A11:B11"/>
    <mergeCell ref="D4:E4"/>
    <mergeCell ref="D5:E5"/>
    <mergeCell ref="A5:B5"/>
    <mergeCell ref="A6:B6"/>
    <mergeCell ref="D6:E6"/>
    <mergeCell ref="A8:B8"/>
    <mergeCell ref="D8:E8"/>
    <mergeCell ref="D11:E11"/>
    <mergeCell ref="A3:B3"/>
    <mergeCell ref="D3:E3"/>
    <mergeCell ref="G3:H3"/>
    <mergeCell ref="J3:K3"/>
    <mergeCell ref="A4:B4"/>
    <mergeCell ref="G4:H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>
      <selection activeCell="Q26" sqref="Q26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123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60" t="s">
        <v>53</v>
      </c>
      <c r="B5" s="83" t="s">
        <v>3</v>
      </c>
      <c r="C5" s="83" t="s">
        <v>11</v>
      </c>
      <c r="D5" s="83" t="s">
        <v>9</v>
      </c>
      <c r="E5" s="83" t="s">
        <v>10</v>
      </c>
      <c r="F5" s="83" t="s">
        <v>4</v>
      </c>
      <c r="G5" s="83" t="s">
        <v>5</v>
      </c>
      <c r="H5" s="83" t="s">
        <v>6</v>
      </c>
      <c r="I5" s="83" t="s">
        <v>7</v>
      </c>
      <c r="J5" s="83" t="s">
        <v>8</v>
      </c>
      <c r="K5" s="84" t="s">
        <v>21</v>
      </c>
    </row>
    <row r="6" spans="1:11" ht="30" customHeight="1" x14ac:dyDescent="0.25">
      <c r="A6" s="61" t="s">
        <v>24</v>
      </c>
      <c r="B6" s="35">
        <v>3</v>
      </c>
      <c r="C6" s="45">
        <v>6</v>
      </c>
      <c r="D6" s="80">
        <f>SUM(B6/C6)</f>
        <v>0.5</v>
      </c>
      <c r="E6" s="45">
        <v>0</v>
      </c>
      <c r="F6" s="45">
        <v>0</v>
      </c>
      <c r="G6" s="45">
        <v>0</v>
      </c>
      <c r="H6" s="45">
        <v>1</v>
      </c>
      <c r="I6" s="45">
        <v>0</v>
      </c>
      <c r="J6" s="45">
        <v>1</v>
      </c>
      <c r="K6" s="81">
        <f>SUM(G6/J6)</f>
        <v>0</v>
      </c>
    </row>
    <row r="7" spans="1:11" ht="30" customHeight="1" x14ac:dyDescent="0.25">
      <c r="A7" s="61" t="s">
        <v>50</v>
      </c>
      <c r="B7" s="35">
        <v>2</v>
      </c>
      <c r="C7" s="45">
        <v>6</v>
      </c>
      <c r="D7" s="80">
        <f>SUM(B7/C7)</f>
        <v>0.33333333333333331</v>
      </c>
      <c r="E7" s="45">
        <v>0</v>
      </c>
      <c r="F7" s="45">
        <v>1</v>
      </c>
      <c r="G7" s="45">
        <v>1</v>
      </c>
      <c r="H7" s="45">
        <v>0</v>
      </c>
      <c r="I7" s="45">
        <v>0</v>
      </c>
      <c r="J7" s="45">
        <v>0</v>
      </c>
      <c r="K7" s="81" t="e">
        <f>SUM(G7/J7)</f>
        <v>#DIV/0!</v>
      </c>
    </row>
    <row r="8" spans="1:11" ht="30" customHeight="1" thickBot="1" x14ac:dyDescent="0.3">
      <c r="A8" s="82" t="s">
        <v>31</v>
      </c>
      <c r="B8" s="48">
        <v>0</v>
      </c>
      <c r="C8" s="77">
        <v>2</v>
      </c>
      <c r="D8" s="78">
        <f>SUM(B8/C8)</f>
        <v>0</v>
      </c>
      <c r="E8" s="77">
        <v>0</v>
      </c>
      <c r="F8" s="77">
        <v>0</v>
      </c>
      <c r="G8" s="77">
        <v>0</v>
      </c>
      <c r="H8" s="77">
        <v>0</v>
      </c>
      <c r="I8" s="77">
        <v>2</v>
      </c>
      <c r="J8" s="77">
        <v>0</v>
      </c>
      <c r="K8" s="79" t="e">
        <f>SUM(G8/J8)</f>
        <v>#DIV/0!</v>
      </c>
    </row>
    <row r="9" spans="1:11" ht="30" customHeight="1" thickBot="1" x14ac:dyDescent="0.3">
      <c r="A9" s="22" t="s">
        <v>20</v>
      </c>
      <c r="B9" s="50">
        <f>SUM(B6:B8)</f>
        <v>5</v>
      </c>
      <c r="C9" s="50">
        <f>SUM(C6:C8)</f>
        <v>14</v>
      </c>
      <c r="D9" s="51">
        <f>SUM(B9/C9)</f>
        <v>0.35714285714285715</v>
      </c>
      <c r="E9" s="50">
        <f t="shared" ref="E9:J9" si="0">SUM(E6:E8)</f>
        <v>0</v>
      </c>
      <c r="F9" s="50">
        <f t="shared" si="0"/>
        <v>1</v>
      </c>
      <c r="G9" s="50">
        <f t="shared" si="0"/>
        <v>1</v>
      </c>
      <c r="H9" s="50">
        <f t="shared" si="0"/>
        <v>1</v>
      </c>
      <c r="I9" s="50">
        <f t="shared" si="0"/>
        <v>2</v>
      </c>
      <c r="J9" s="50">
        <f t="shared" si="0"/>
        <v>1</v>
      </c>
      <c r="K9" s="52">
        <f>SUM(G9/J9)</f>
        <v>1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4" t="s">
        <v>61</v>
      </c>
      <c r="B12" s="83" t="s">
        <v>3</v>
      </c>
      <c r="C12" s="83" t="s">
        <v>11</v>
      </c>
      <c r="D12" s="83" t="s">
        <v>9</v>
      </c>
      <c r="E12" s="83" t="s">
        <v>10</v>
      </c>
      <c r="F12" s="83" t="s">
        <v>4</v>
      </c>
      <c r="G12" s="83" t="s">
        <v>5</v>
      </c>
      <c r="H12" s="83" t="s">
        <v>6</v>
      </c>
      <c r="I12" s="83" t="s">
        <v>7</v>
      </c>
      <c r="J12" s="83" t="s">
        <v>8</v>
      </c>
      <c r="K12" s="84" t="s">
        <v>21</v>
      </c>
    </row>
    <row r="13" spans="1:11" ht="30" customHeight="1" x14ac:dyDescent="0.25">
      <c r="A13" s="65" t="s">
        <v>46</v>
      </c>
      <c r="B13" s="35">
        <v>4</v>
      </c>
      <c r="C13" s="45">
        <v>5</v>
      </c>
      <c r="D13" s="80">
        <f>SUM(B13/C13)</f>
        <v>0.8</v>
      </c>
      <c r="E13" s="45">
        <v>0</v>
      </c>
      <c r="F13" s="45">
        <v>6</v>
      </c>
      <c r="G13" s="45">
        <v>5</v>
      </c>
      <c r="H13" s="45">
        <v>1</v>
      </c>
      <c r="I13" s="45">
        <v>0</v>
      </c>
      <c r="J13" s="45">
        <v>1</v>
      </c>
      <c r="K13" s="81">
        <f>SUM(G13/J13)</f>
        <v>5</v>
      </c>
    </row>
    <row r="14" spans="1:11" ht="30" customHeight="1" x14ac:dyDescent="0.25">
      <c r="A14" s="65" t="s">
        <v>42</v>
      </c>
      <c r="B14" s="35">
        <v>6</v>
      </c>
      <c r="C14" s="45">
        <v>10</v>
      </c>
      <c r="D14" s="80">
        <f>SUM(B14/C14)</f>
        <v>0.6</v>
      </c>
      <c r="E14" s="45">
        <v>0</v>
      </c>
      <c r="F14" s="45">
        <v>5</v>
      </c>
      <c r="G14" s="45">
        <v>0</v>
      </c>
      <c r="H14" s="45">
        <v>0</v>
      </c>
      <c r="I14" s="45">
        <v>1</v>
      </c>
      <c r="J14" s="45">
        <v>1</v>
      </c>
      <c r="K14" s="81">
        <f>SUM(G14/J14)</f>
        <v>0</v>
      </c>
    </row>
    <row r="15" spans="1:11" ht="30" customHeight="1" thickBot="1" x14ac:dyDescent="0.3">
      <c r="A15" s="65" t="s">
        <v>47</v>
      </c>
      <c r="B15" s="48">
        <v>0</v>
      </c>
      <c r="C15" s="77">
        <v>3</v>
      </c>
      <c r="D15" s="78">
        <f>SUM(B15/C15)</f>
        <v>0</v>
      </c>
      <c r="E15" s="77">
        <v>0</v>
      </c>
      <c r="F15" s="77">
        <v>2</v>
      </c>
      <c r="G15" s="77">
        <v>0</v>
      </c>
      <c r="H15" s="77">
        <v>0</v>
      </c>
      <c r="I15" s="77">
        <v>0</v>
      </c>
      <c r="J15" s="77">
        <v>0</v>
      </c>
      <c r="K15" s="79" t="e">
        <f>SUM(G15/J15)</f>
        <v>#DIV/0!</v>
      </c>
    </row>
    <row r="16" spans="1:11" ht="30" customHeight="1" thickBot="1" x14ac:dyDescent="0.3">
      <c r="A16" s="22" t="s">
        <v>20</v>
      </c>
      <c r="B16" s="50">
        <f>SUM(B13:B15)</f>
        <v>10</v>
      </c>
      <c r="C16" s="50">
        <f>SUM(C13:C15)</f>
        <v>18</v>
      </c>
      <c r="D16" s="51">
        <f>SUM(B16/C16)</f>
        <v>0.55555555555555558</v>
      </c>
      <c r="E16" s="50">
        <f t="shared" ref="E16:J16" si="1">SUM(E13:E15)</f>
        <v>0</v>
      </c>
      <c r="F16" s="50">
        <f t="shared" si="1"/>
        <v>13</v>
      </c>
      <c r="G16" s="50">
        <f t="shared" si="1"/>
        <v>5</v>
      </c>
      <c r="H16" s="50">
        <f t="shared" si="1"/>
        <v>1</v>
      </c>
      <c r="I16" s="50">
        <f t="shared" si="1"/>
        <v>1</v>
      </c>
      <c r="J16" s="50">
        <f t="shared" si="1"/>
        <v>2</v>
      </c>
      <c r="K16" s="52">
        <f>SUM(G16/J16)</f>
        <v>2.5</v>
      </c>
    </row>
    <row r="19" spans="1:1" x14ac:dyDescent="0.25">
      <c r="A19" t="s">
        <v>136</v>
      </c>
    </row>
  </sheetData>
  <pageMargins left="0.7" right="0.7" top="0.75" bottom="0.75" header="0.3" footer="0.3"/>
  <pageSetup scale="9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>
      <selection activeCell="N26" sqref="N26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67</v>
      </c>
      <c r="B1" s="13"/>
      <c r="C1" s="14"/>
      <c r="D1" s="15"/>
    </row>
    <row r="4" spans="1:11" x14ac:dyDescent="0.25">
      <c r="A4" s="10" t="s">
        <v>12</v>
      </c>
    </row>
    <row r="5" spans="1:11" ht="30" customHeight="1" x14ac:dyDescent="0.25">
      <c r="A5" s="64" t="s">
        <v>60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65" t="s">
        <v>46</v>
      </c>
      <c r="B6" s="35">
        <v>4</v>
      </c>
      <c r="C6" s="45">
        <v>7</v>
      </c>
      <c r="D6" s="80">
        <f>SUM(B6/C6)</f>
        <v>0.5714285714285714</v>
      </c>
      <c r="E6" s="45">
        <v>2</v>
      </c>
      <c r="F6" s="45">
        <v>2</v>
      </c>
      <c r="G6" s="45">
        <v>2</v>
      </c>
      <c r="H6" s="45">
        <v>0</v>
      </c>
      <c r="I6" s="45">
        <v>0</v>
      </c>
      <c r="J6" s="45">
        <v>1</v>
      </c>
      <c r="K6" s="81">
        <f>SUM(G6/J6)</f>
        <v>2</v>
      </c>
    </row>
    <row r="7" spans="1:11" ht="30" customHeight="1" x14ac:dyDescent="0.25">
      <c r="A7" s="65" t="s">
        <v>42</v>
      </c>
      <c r="B7" s="35">
        <v>2</v>
      </c>
      <c r="C7" s="45">
        <v>7</v>
      </c>
      <c r="D7" s="80">
        <f>SUM(B7/C7)</f>
        <v>0.2857142857142857</v>
      </c>
      <c r="E7" s="45">
        <v>2</v>
      </c>
      <c r="F7" s="45">
        <v>4</v>
      </c>
      <c r="G7" s="45">
        <v>2</v>
      </c>
      <c r="H7" s="45">
        <v>0</v>
      </c>
      <c r="I7" s="45">
        <v>2</v>
      </c>
      <c r="J7" s="45">
        <v>0</v>
      </c>
      <c r="K7" s="81" t="e">
        <f>SUM(G7/J7)</f>
        <v>#DIV/0!</v>
      </c>
    </row>
    <row r="8" spans="1:11" ht="30" customHeight="1" thickBot="1" x14ac:dyDescent="0.3">
      <c r="A8" s="65" t="s">
        <v>47</v>
      </c>
      <c r="B8" s="48">
        <v>1</v>
      </c>
      <c r="C8" s="77">
        <v>3</v>
      </c>
      <c r="D8" s="78">
        <f>SUM(B8/C8)</f>
        <v>0.33333333333333331</v>
      </c>
      <c r="E8" s="77">
        <v>0</v>
      </c>
      <c r="F8" s="77">
        <v>2</v>
      </c>
      <c r="G8" s="77">
        <v>0</v>
      </c>
      <c r="H8" s="77">
        <v>1</v>
      </c>
      <c r="I8" s="77">
        <v>1</v>
      </c>
      <c r="J8" s="77">
        <v>1</v>
      </c>
      <c r="K8" s="79">
        <f>SUM(G8/J8)</f>
        <v>0</v>
      </c>
    </row>
    <row r="9" spans="1:11" ht="30" customHeight="1" thickBot="1" x14ac:dyDescent="0.3">
      <c r="A9" s="22" t="s">
        <v>20</v>
      </c>
      <c r="B9" s="50">
        <f>SUM(B6:B8)</f>
        <v>7</v>
      </c>
      <c r="C9" s="50">
        <f>SUM(C6:C8)</f>
        <v>17</v>
      </c>
      <c r="D9" s="51">
        <f>SUM(B9/C9)</f>
        <v>0.41176470588235292</v>
      </c>
      <c r="E9" s="50">
        <f t="shared" ref="E9:J9" si="0">SUM(E6:E8)</f>
        <v>4</v>
      </c>
      <c r="F9" s="50">
        <f t="shared" si="0"/>
        <v>8</v>
      </c>
      <c r="G9" s="50">
        <f t="shared" si="0"/>
        <v>4</v>
      </c>
      <c r="H9" s="50">
        <f t="shared" si="0"/>
        <v>1</v>
      </c>
      <c r="I9" s="50">
        <f t="shared" si="0"/>
        <v>3</v>
      </c>
      <c r="J9" s="50">
        <f t="shared" si="0"/>
        <v>2</v>
      </c>
      <c r="K9" s="52">
        <f>SUM(G9/J9)</f>
        <v>2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6" t="s">
        <v>54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67" t="s">
        <v>131</v>
      </c>
      <c r="B13" s="35">
        <v>7</v>
      </c>
      <c r="C13" s="45">
        <v>12</v>
      </c>
      <c r="D13" s="80">
        <f>SUM(B13/C13)</f>
        <v>0.58333333333333337</v>
      </c>
      <c r="E13" s="45">
        <v>0</v>
      </c>
      <c r="F13" s="45">
        <v>5</v>
      </c>
      <c r="G13" s="45">
        <v>1</v>
      </c>
      <c r="H13" s="45">
        <v>1</v>
      </c>
      <c r="I13" s="45">
        <v>2</v>
      </c>
      <c r="J13" s="45">
        <v>0</v>
      </c>
      <c r="K13" s="81" t="e">
        <f>SUM(G13/J13)</f>
        <v>#DIV/0!</v>
      </c>
    </row>
    <row r="14" spans="1:11" ht="30" customHeight="1" x14ac:dyDescent="0.25">
      <c r="A14" s="67" t="s">
        <v>49</v>
      </c>
      <c r="B14" s="35">
        <v>2</v>
      </c>
      <c r="C14" s="45">
        <v>5</v>
      </c>
      <c r="D14" s="80">
        <f>SUM(B14/C14)</f>
        <v>0.4</v>
      </c>
      <c r="E14" s="45">
        <v>1</v>
      </c>
      <c r="F14" s="45">
        <v>1</v>
      </c>
      <c r="G14" s="45">
        <v>0</v>
      </c>
      <c r="H14" s="45">
        <v>1</v>
      </c>
      <c r="I14" s="45">
        <v>0</v>
      </c>
      <c r="J14" s="45">
        <v>0</v>
      </c>
      <c r="K14" s="81" t="e">
        <f>SUM(G14/J14)</f>
        <v>#DIV/0!</v>
      </c>
    </row>
    <row r="15" spans="1:11" ht="30" customHeight="1" thickBot="1" x14ac:dyDescent="0.3">
      <c r="A15" s="67" t="s">
        <v>157</v>
      </c>
      <c r="B15" s="48">
        <v>0</v>
      </c>
      <c r="C15" s="77">
        <v>2</v>
      </c>
      <c r="D15" s="78">
        <f>SUM(B15/C15)</f>
        <v>0</v>
      </c>
      <c r="E15" s="77">
        <v>0</v>
      </c>
      <c r="F15" s="77">
        <v>3</v>
      </c>
      <c r="G15" s="77">
        <v>6</v>
      </c>
      <c r="H15" s="77">
        <v>0</v>
      </c>
      <c r="I15" s="77">
        <v>0</v>
      </c>
      <c r="J15" s="77">
        <v>1</v>
      </c>
      <c r="K15" s="79">
        <f>SUM(G15/J15)</f>
        <v>6</v>
      </c>
    </row>
    <row r="16" spans="1:11" ht="30" customHeight="1" thickBot="1" x14ac:dyDescent="0.3">
      <c r="A16" s="22" t="s">
        <v>20</v>
      </c>
      <c r="B16" s="50">
        <f>SUM(B13:B15)</f>
        <v>9</v>
      </c>
      <c r="C16" s="50">
        <f>SUM(C13:C15)</f>
        <v>19</v>
      </c>
      <c r="D16" s="51">
        <f>SUM(B16/C16)</f>
        <v>0.47368421052631576</v>
      </c>
      <c r="E16" s="50">
        <f t="shared" ref="E16:J16" si="1">SUM(E13:E15)</f>
        <v>1</v>
      </c>
      <c r="F16" s="50">
        <f t="shared" si="1"/>
        <v>9</v>
      </c>
      <c r="G16" s="50">
        <f t="shared" si="1"/>
        <v>7</v>
      </c>
      <c r="H16" s="50">
        <f t="shared" si="1"/>
        <v>2</v>
      </c>
      <c r="I16" s="50">
        <f t="shared" si="1"/>
        <v>2</v>
      </c>
      <c r="J16" s="50">
        <f t="shared" si="1"/>
        <v>1</v>
      </c>
      <c r="K16" s="52">
        <f>SUM(G16/J16)</f>
        <v>7</v>
      </c>
    </row>
    <row r="19" spans="1:1" x14ac:dyDescent="0.25">
      <c r="A19" t="s">
        <v>128</v>
      </c>
    </row>
  </sheetData>
  <pageMargins left="0.7" right="0.7" top="0.75" bottom="0.75" header="0.3" footer="0.3"/>
  <pageSetup scale="9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A18" sqref="A18:A21"/>
    </sheetView>
  </sheetViews>
  <sheetFormatPr defaultRowHeight="15" x14ac:dyDescent="0.25"/>
  <cols>
    <col min="1" max="1" width="22.42578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120</v>
      </c>
      <c r="B1" s="13"/>
      <c r="C1" s="14"/>
      <c r="D1" s="13"/>
      <c r="E1" s="15"/>
    </row>
    <row r="4" spans="1:11" x14ac:dyDescent="0.25">
      <c r="A4" s="10" t="s">
        <v>12</v>
      </c>
    </row>
    <row r="5" spans="1:11" ht="30" customHeight="1" x14ac:dyDescent="0.25">
      <c r="A5" s="59" t="s">
        <v>117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57" t="s">
        <v>28</v>
      </c>
      <c r="B6" s="35">
        <v>2</v>
      </c>
      <c r="C6" s="45">
        <v>5</v>
      </c>
      <c r="D6" s="80">
        <f>SUM(B6/C6)</f>
        <v>0.4</v>
      </c>
      <c r="E6" s="45">
        <v>0</v>
      </c>
      <c r="F6" s="45">
        <v>4</v>
      </c>
      <c r="G6" s="45">
        <v>1</v>
      </c>
      <c r="H6" s="45">
        <v>2</v>
      </c>
      <c r="I6" s="45">
        <v>1</v>
      </c>
      <c r="J6" s="45">
        <v>1</v>
      </c>
      <c r="K6" s="81">
        <f>SUM(G6/J6)</f>
        <v>1</v>
      </c>
    </row>
    <row r="7" spans="1:11" ht="30" customHeight="1" x14ac:dyDescent="0.25">
      <c r="A7" s="57" t="s">
        <v>26</v>
      </c>
      <c r="B7" s="35">
        <v>4</v>
      </c>
      <c r="C7" s="45">
        <v>9</v>
      </c>
      <c r="D7" s="80">
        <f>SUM(B7/C7)</f>
        <v>0.44444444444444442</v>
      </c>
      <c r="E7" s="45">
        <v>0</v>
      </c>
      <c r="F7" s="45">
        <v>1</v>
      </c>
      <c r="G7" s="45">
        <v>0</v>
      </c>
      <c r="H7" s="45">
        <v>0</v>
      </c>
      <c r="I7" s="45">
        <v>0</v>
      </c>
      <c r="J7" s="45">
        <v>1</v>
      </c>
      <c r="K7" s="81">
        <f>SUM(G7/J7)</f>
        <v>0</v>
      </c>
    </row>
    <row r="8" spans="1:11" ht="30" customHeight="1" thickBot="1" x14ac:dyDescent="0.3">
      <c r="A8" s="57" t="s">
        <v>29</v>
      </c>
      <c r="B8" s="48">
        <v>0</v>
      </c>
      <c r="C8" s="77">
        <v>1</v>
      </c>
      <c r="D8" s="78">
        <f>SUM(B8/C8)</f>
        <v>0</v>
      </c>
      <c r="E8" s="77">
        <v>0</v>
      </c>
      <c r="F8" s="77">
        <v>0</v>
      </c>
      <c r="G8" s="77">
        <v>1</v>
      </c>
      <c r="H8" s="77">
        <v>0</v>
      </c>
      <c r="I8" s="77">
        <v>0</v>
      </c>
      <c r="J8" s="77">
        <v>0</v>
      </c>
      <c r="K8" s="79" t="e">
        <f>SUM(G8/J8)</f>
        <v>#DIV/0!</v>
      </c>
    </row>
    <row r="9" spans="1:11" ht="30" customHeight="1" thickBot="1" x14ac:dyDescent="0.3">
      <c r="A9" s="22" t="s">
        <v>20</v>
      </c>
      <c r="B9" s="50">
        <f>SUM(B6:B8)</f>
        <v>6</v>
      </c>
      <c r="C9" s="50">
        <f>SUM(C6:C8)</f>
        <v>15</v>
      </c>
      <c r="D9" s="51">
        <f>SUM(B9/C9)</f>
        <v>0.4</v>
      </c>
      <c r="E9" s="50">
        <f t="shared" ref="E9:J9" si="0">SUM(E6:E8)</f>
        <v>0</v>
      </c>
      <c r="F9" s="50">
        <f t="shared" si="0"/>
        <v>5</v>
      </c>
      <c r="G9" s="50">
        <f t="shared" si="0"/>
        <v>2</v>
      </c>
      <c r="H9" s="50">
        <f t="shared" si="0"/>
        <v>2</v>
      </c>
      <c r="I9" s="50">
        <f t="shared" si="0"/>
        <v>1</v>
      </c>
      <c r="J9" s="50">
        <f t="shared" si="0"/>
        <v>2</v>
      </c>
      <c r="K9" s="52">
        <f>SUM(G9/J9)</f>
        <v>1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58" t="s">
        <v>64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28" t="s">
        <v>22</v>
      </c>
      <c r="B13" s="35">
        <v>2</v>
      </c>
      <c r="C13" s="45">
        <v>2</v>
      </c>
      <c r="D13" s="80">
        <f>SUM(B13/C13)</f>
        <v>1</v>
      </c>
      <c r="E13" s="45">
        <v>0</v>
      </c>
      <c r="F13" s="45">
        <v>4</v>
      </c>
      <c r="G13" s="45">
        <v>1</v>
      </c>
      <c r="H13" s="45">
        <v>0</v>
      </c>
      <c r="I13" s="45">
        <v>2</v>
      </c>
      <c r="J13" s="45">
        <v>0</v>
      </c>
      <c r="K13" s="81" t="e">
        <f>SUM(G13/J13)</f>
        <v>#DIV/0!</v>
      </c>
    </row>
    <row r="14" spans="1:11" ht="30" customHeight="1" x14ac:dyDescent="0.25">
      <c r="A14" s="28" t="s">
        <v>27</v>
      </c>
      <c r="B14" s="35">
        <v>1</v>
      </c>
      <c r="C14" s="45">
        <v>1</v>
      </c>
      <c r="D14" s="80">
        <f>SUM(B14/C14)</f>
        <v>1</v>
      </c>
      <c r="E14" s="45">
        <v>1</v>
      </c>
      <c r="F14" s="45">
        <v>1</v>
      </c>
      <c r="G14" s="45">
        <v>4</v>
      </c>
      <c r="H14" s="45">
        <v>2</v>
      </c>
      <c r="I14" s="45">
        <v>0</v>
      </c>
      <c r="J14" s="45">
        <v>2</v>
      </c>
      <c r="K14" s="81">
        <f>SUM(G14/J14)</f>
        <v>2</v>
      </c>
    </row>
    <row r="15" spans="1:11" ht="30" customHeight="1" thickBot="1" x14ac:dyDescent="0.3">
      <c r="A15" s="28" t="s">
        <v>23</v>
      </c>
      <c r="B15" s="48">
        <v>4</v>
      </c>
      <c r="C15" s="77">
        <v>7</v>
      </c>
      <c r="D15" s="78">
        <f>SUM(B15/C15)</f>
        <v>0.5714285714285714</v>
      </c>
      <c r="E15" s="77">
        <v>0</v>
      </c>
      <c r="F15" s="77">
        <v>0</v>
      </c>
      <c r="G15" s="77">
        <v>1</v>
      </c>
      <c r="H15" s="77">
        <v>0</v>
      </c>
      <c r="I15" s="77">
        <v>0</v>
      </c>
      <c r="J15" s="77">
        <v>1</v>
      </c>
      <c r="K15" s="79">
        <f>SUM(G15/J15)</f>
        <v>1</v>
      </c>
    </row>
    <row r="16" spans="1:11" ht="30" customHeight="1" thickBot="1" x14ac:dyDescent="0.3">
      <c r="A16" s="22" t="s">
        <v>20</v>
      </c>
      <c r="B16" s="50">
        <f>SUM(B13:B15)</f>
        <v>7</v>
      </c>
      <c r="C16" s="50">
        <f>SUM(C13:C15)</f>
        <v>10</v>
      </c>
      <c r="D16" s="51">
        <f>SUM(B16/C16)</f>
        <v>0.7</v>
      </c>
      <c r="E16" s="50">
        <f t="shared" ref="E16:J16" si="1">SUM(E13:E15)</f>
        <v>1</v>
      </c>
      <c r="F16" s="50">
        <f t="shared" si="1"/>
        <v>5</v>
      </c>
      <c r="G16" s="50">
        <f t="shared" si="1"/>
        <v>6</v>
      </c>
      <c r="H16" s="50">
        <f t="shared" si="1"/>
        <v>2</v>
      </c>
      <c r="I16" s="50">
        <f t="shared" si="1"/>
        <v>2</v>
      </c>
      <c r="J16" s="50">
        <f t="shared" si="1"/>
        <v>3</v>
      </c>
      <c r="K16" s="52">
        <f>SUM(G16/J16)</f>
        <v>2</v>
      </c>
    </row>
  </sheetData>
  <pageMargins left="0.7" right="0.7" top="0.75" bottom="0.75" header="0.3" footer="0.3"/>
  <pageSetup scale="9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zoomScaleNormal="100" workbookViewId="0">
      <selection activeCell="D20" sqref="D20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58</v>
      </c>
      <c r="B1" s="13"/>
      <c r="C1" s="14"/>
      <c r="D1" s="13"/>
      <c r="E1" s="13"/>
      <c r="F1" s="15"/>
    </row>
    <row r="4" spans="1:11" x14ac:dyDescent="0.25">
      <c r="A4" s="10" t="s">
        <v>12</v>
      </c>
    </row>
    <row r="5" spans="1:11" ht="30" customHeight="1" x14ac:dyDescent="0.25">
      <c r="A5" s="58" t="s">
        <v>57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28" t="s">
        <v>22</v>
      </c>
      <c r="B6" s="35">
        <v>4</v>
      </c>
      <c r="C6" s="45">
        <v>5</v>
      </c>
      <c r="D6" s="80">
        <f>SUM(B6/C6)</f>
        <v>0.8</v>
      </c>
      <c r="E6" s="45">
        <v>1</v>
      </c>
      <c r="F6" s="45">
        <v>6</v>
      </c>
      <c r="G6" s="45">
        <v>2</v>
      </c>
      <c r="H6" s="45">
        <v>0</v>
      </c>
      <c r="I6" s="45">
        <v>1</v>
      </c>
      <c r="J6" s="45">
        <v>0</v>
      </c>
      <c r="K6" s="81" t="e">
        <f>SUM(G6/J6)</f>
        <v>#DIV/0!</v>
      </c>
    </row>
    <row r="7" spans="1:11" ht="30" customHeight="1" x14ac:dyDescent="0.25">
      <c r="A7" s="28" t="s">
        <v>27</v>
      </c>
      <c r="B7" s="35">
        <v>1</v>
      </c>
      <c r="C7" s="45">
        <v>2</v>
      </c>
      <c r="D7" s="80">
        <f>SUM(B7/C7)</f>
        <v>0.5</v>
      </c>
      <c r="E7" s="45">
        <v>1</v>
      </c>
      <c r="F7" s="45">
        <v>1</v>
      </c>
      <c r="G7" s="45">
        <v>0</v>
      </c>
      <c r="H7" s="45">
        <v>0</v>
      </c>
      <c r="I7" s="45">
        <v>1</v>
      </c>
      <c r="J7" s="45">
        <v>1</v>
      </c>
      <c r="K7" s="81">
        <f>SUM(G7/J7)</f>
        <v>0</v>
      </c>
    </row>
    <row r="8" spans="1:11" ht="30" customHeight="1" thickBot="1" x14ac:dyDescent="0.3">
      <c r="A8" s="28" t="s">
        <v>23</v>
      </c>
      <c r="B8" s="48">
        <v>1</v>
      </c>
      <c r="C8" s="77">
        <v>4</v>
      </c>
      <c r="D8" s="78">
        <f>SUM(B8/C8)</f>
        <v>0.25</v>
      </c>
      <c r="E8" s="77">
        <v>0</v>
      </c>
      <c r="F8" s="77">
        <v>1</v>
      </c>
      <c r="G8" s="77">
        <v>2</v>
      </c>
      <c r="H8" s="77">
        <v>0</v>
      </c>
      <c r="I8" s="77">
        <v>0</v>
      </c>
      <c r="J8" s="77">
        <v>3</v>
      </c>
      <c r="K8" s="79">
        <f>SUM(G8/J8)</f>
        <v>0.66666666666666663</v>
      </c>
    </row>
    <row r="9" spans="1:11" ht="30" customHeight="1" thickBot="1" x14ac:dyDescent="0.3">
      <c r="A9" s="22" t="s">
        <v>20</v>
      </c>
      <c r="B9" s="50">
        <f>SUM(B6:B8)</f>
        <v>6</v>
      </c>
      <c r="C9" s="50">
        <f>SUM(C6:C8)</f>
        <v>11</v>
      </c>
      <c r="D9" s="51">
        <f>SUM(B9/C9)</f>
        <v>0.54545454545454541</v>
      </c>
      <c r="E9" s="50">
        <f t="shared" ref="E9:J9" si="0">SUM(E6:E8)</f>
        <v>2</v>
      </c>
      <c r="F9" s="50">
        <f t="shared" si="0"/>
        <v>8</v>
      </c>
      <c r="G9" s="50">
        <f t="shared" si="0"/>
        <v>4</v>
      </c>
      <c r="H9" s="50">
        <f t="shared" si="0"/>
        <v>0</v>
      </c>
      <c r="I9" s="50">
        <f t="shared" si="0"/>
        <v>2</v>
      </c>
      <c r="J9" s="50">
        <f t="shared" si="0"/>
        <v>4</v>
      </c>
      <c r="K9" s="52">
        <f>SUM(G9/J9)</f>
        <v>1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2" t="s">
        <v>56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63" t="s">
        <v>30</v>
      </c>
      <c r="B13" s="35">
        <v>4</v>
      </c>
      <c r="C13" s="45">
        <v>9</v>
      </c>
      <c r="D13" s="80">
        <f>SUM(B13/C13)</f>
        <v>0.44444444444444442</v>
      </c>
      <c r="E13" s="45">
        <v>0</v>
      </c>
      <c r="F13" s="45">
        <v>3</v>
      </c>
      <c r="G13" s="45">
        <v>1</v>
      </c>
      <c r="H13" s="45">
        <v>0</v>
      </c>
      <c r="I13" s="45">
        <v>0</v>
      </c>
      <c r="J13" s="45">
        <v>0</v>
      </c>
      <c r="K13" s="81" t="e">
        <f>SUM(G13/J13)</f>
        <v>#DIV/0!</v>
      </c>
    </row>
    <row r="14" spans="1:11" ht="30" customHeight="1" x14ac:dyDescent="0.25">
      <c r="A14" s="63" t="s">
        <v>45</v>
      </c>
      <c r="B14" s="35">
        <v>1</v>
      </c>
      <c r="C14" s="45">
        <v>6</v>
      </c>
      <c r="D14" s="80">
        <f>SUM(B14/C14)</f>
        <v>0.16666666666666666</v>
      </c>
      <c r="E14" s="45">
        <v>0</v>
      </c>
      <c r="F14" s="45">
        <v>3</v>
      </c>
      <c r="G14" s="45">
        <v>1</v>
      </c>
      <c r="H14" s="45">
        <v>1</v>
      </c>
      <c r="I14" s="45">
        <v>0</v>
      </c>
      <c r="J14" s="45">
        <v>0</v>
      </c>
      <c r="K14" s="81" t="e">
        <f>SUM(G14/J14)</f>
        <v>#DIV/0!</v>
      </c>
    </row>
    <row r="15" spans="1:11" ht="30" customHeight="1" thickBot="1" x14ac:dyDescent="0.3">
      <c r="A15" s="63" t="s">
        <v>25</v>
      </c>
      <c r="B15" s="48">
        <v>3</v>
      </c>
      <c r="C15" s="77">
        <v>4</v>
      </c>
      <c r="D15" s="78">
        <f>SUM(B15/C15)</f>
        <v>0.75</v>
      </c>
      <c r="E15" s="77">
        <v>1</v>
      </c>
      <c r="F15" s="77">
        <v>2</v>
      </c>
      <c r="G15" s="77">
        <v>0</v>
      </c>
      <c r="H15" s="77">
        <v>1</v>
      </c>
      <c r="I15" s="77">
        <v>0</v>
      </c>
      <c r="J15" s="77">
        <v>0</v>
      </c>
      <c r="K15" s="79" t="e">
        <f>SUM(G15/J15)</f>
        <v>#DIV/0!</v>
      </c>
    </row>
    <row r="16" spans="1:11" ht="30" customHeight="1" thickBot="1" x14ac:dyDescent="0.3">
      <c r="A16" s="22" t="s">
        <v>20</v>
      </c>
      <c r="B16" s="50">
        <f>SUM(B13:B15)</f>
        <v>8</v>
      </c>
      <c r="C16" s="50">
        <f>SUM(C13:C15)</f>
        <v>19</v>
      </c>
      <c r="D16" s="51">
        <f>SUM(B16/C16)</f>
        <v>0.42105263157894735</v>
      </c>
      <c r="E16" s="50">
        <f t="shared" ref="E16:J16" si="1">SUM(E13:E15)</f>
        <v>1</v>
      </c>
      <c r="F16" s="50">
        <f t="shared" si="1"/>
        <v>8</v>
      </c>
      <c r="G16" s="50">
        <f t="shared" si="1"/>
        <v>2</v>
      </c>
      <c r="H16" s="50">
        <f t="shared" si="1"/>
        <v>2</v>
      </c>
      <c r="I16" s="50">
        <f t="shared" si="1"/>
        <v>0</v>
      </c>
      <c r="J16" s="50">
        <f t="shared" si="1"/>
        <v>0</v>
      </c>
      <c r="K16" s="52" t="e">
        <f>SUM(G16/J16)</f>
        <v>#DIV/0!</v>
      </c>
    </row>
    <row r="19" spans="1:1" x14ac:dyDescent="0.25">
      <c r="A19" t="s">
        <v>125</v>
      </c>
    </row>
    <row r="20" spans="1:1" x14ac:dyDescent="0.25">
      <c r="A20" t="s">
        <v>128</v>
      </c>
    </row>
  </sheetData>
  <pageMargins left="0.7" right="0.7" top="0.75" bottom="0.75" header="0.3" footer="0.3"/>
  <pageSetup scale="9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B21" sqref="B21"/>
    </sheetView>
  </sheetViews>
  <sheetFormatPr defaultRowHeight="15" x14ac:dyDescent="0.25"/>
  <cols>
    <col min="1" max="1" width="22.285156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124</v>
      </c>
      <c r="B1" s="13"/>
      <c r="C1" s="14"/>
      <c r="D1" s="13"/>
      <c r="E1" s="15"/>
    </row>
    <row r="4" spans="1:11" x14ac:dyDescent="0.25">
      <c r="A4" s="10" t="s">
        <v>12</v>
      </c>
    </row>
    <row r="5" spans="1:11" ht="30" customHeight="1" x14ac:dyDescent="0.25">
      <c r="A5" s="62" t="s">
        <v>52</v>
      </c>
      <c r="B5" s="12" t="s">
        <v>3</v>
      </c>
      <c r="C5" s="12" t="s">
        <v>11</v>
      </c>
      <c r="D5" s="12" t="s">
        <v>9</v>
      </c>
      <c r="E5" s="12" t="s">
        <v>10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24" t="s">
        <v>21</v>
      </c>
    </row>
    <row r="6" spans="1:11" ht="30" customHeight="1" x14ac:dyDescent="0.25">
      <c r="A6" s="63" t="s">
        <v>30</v>
      </c>
      <c r="B6" s="35">
        <v>4</v>
      </c>
      <c r="C6" s="45">
        <v>8</v>
      </c>
      <c r="D6" s="80">
        <f>SUM(B6/C6)</f>
        <v>0.5</v>
      </c>
      <c r="E6" s="45">
        <v>0</v>
      </c>
      <c r="F6" s="45">
        <v>2</v>
      </c>
      <c r="G6" s="45">
        <v>0</v>
      </c>
      <c r="H6" s="45">
        <v>3</v>
      </c>
      <c r="I6" s="45">
        <v>0</v>
      </c>
      <c r="J6" s="45">
        <v>1</v>
      </c>
      <c r="K6" s="81">
        <f>SUM(G6/J6)</f>
        <v>0</v>
      </c>
    </row>
    <row r="7" spans="1:11" ht="30" customHeight="1" x14ac:dyDescent="0.25">
      <c r="A7" s="63" t="s">
        <v>45</v>
      </c>
      <c r="B7" s="35">
        <v>0</v>
      </c>
      <c r="C7" s="45">
        <v>2</v>
      </c>
      <c r="D7" s="80">
        <f>SUM(B7/C7)</f>
        <v>0</v>
      </c>
      <c r="E7" s="45">
        <v>0</v>
      </c>
      <c r="F7" s="45">
        <v>1</v>
      </c>
      <c r="G7" s="45">
        <v>1</v>
      </c>
      <c r="H7" s="45">
        <v>0</v>
      </c>
      <c r="I7" s="45">
        <v>0</v>
      </c>
      <c r="J7" s="45">
        <v>0</v>
      </c>
      <c r="K7" s="81" t="e">
        <f>SUM(G7/J7)</f>
        <v>#DIV/0!</v>
      </c>
    </row>
    <row r="8" spans="1:11" ht="30" customHeight="1" thickBot="1" x14ac:dyDescent="0.3">
      <c r="A8" s="63" t="s">
        <v>25</v>
      </c>
      <c r="B8" s="48">
        <v>1</v>
      </c>
      <c r="C8" s="77">
        <v>4</v>
      </c>
      <c r="D8" s="78">
        <f>SUM(B8/C8)</f>
        <v>0.25</v>
      </c>
      <c r="E8" s="77">
        <v>0</v>
      </c>
      <c r="F8" s="77">
        <v>2</v>
      </c>
      <c r="G8" s="77">
        <v>0</v>
      </c>
      <c r="H8" s="77">
        <v>0</v>
      </c>
      <c r="I8" s="77">
        <v>0</v>
      </c>
      <c r="J8" s="77">
        <v>1</v>
      </c>
      <c r="K8" s="79">
        <f>SUM(G8/J8)</f>
        <v>0</v>
      </c>
    </row>
    <row r="9" spans="1:11" ht="30" customHeight="1" thickBot="1" x14ac:dyDescent="0.3">
      <c r="A9" s="22" t="s">
        <v>20</v>
      </c>
      <c r="B9" s="50">
        <f>SUM(B6:B8)</f>
        <v>5</v>
      </c>
      <c r="C9" s="50">
        <f>SUM(C6:C8)</f>
        <v>14</v>
      </c>
      <c r="D9" s="51">
        <f>SUM(B9/C9)</f>
        <v>0.35714285714285715</v>
      </c>
      <c r="E9" s="50">
        <f t="shared" ref="E9:J9" si="0">SUM(E6:E8)</f>
        <v>0</v>
      </c>
      <c r="F9" s="50">
        <f t="shared" si="0"/>
        <v>5</v>
      </c>
      <c r="G9" s="50">
        <f t="shared" si="0"/>
        <v>1</v>
      </c>
      <c r="H9" s="50">
        <f t="shared" si="0"/>
        <v>3</v>
      </c>
      <c r="I9" s="50">
        <f t="shared" si="0"/>
        <v>0</v>
      </c>
      <c r="J9" s="50">
        <f t="shared" si="0"/>
        <v>2</v>
      </c>
      <c r="K9" s="52">
        <f>SUM(G9/J9)</f>
        <v>0.5</v>
      </c>
    </row>
    <row r="10" spans="1:1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10" t="s">
        <v>12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30" customHeight="1" x14ac:dyDescent="0.25">
      <c r="A12" s="66" t="s">
        <v>54</v>
      </c>
      <c r="B12" s="12" t="s">
        <v>3</v>
      </c>
      <c r="C12" s="12" t="s">
        <v>11</v>
      </c>
      <c r="D12" s="12" t="s">
        <v>9</v>
      </c>
      <c r="E12" s="12" t="s">
        <v>10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4" t="s">
        <v>21</v>
      </c>
    </row>
    <row r="13" spans="1:11" ht="30" customHeight="1" x14ac:dyDescent="0.25">
      <c r="A13" s="67" t="s">
        <v>131</v>
      </c>
      <c r="B13" s="35">
        <v>3</v>
      </c>
      <c r="C13" s="45">
        <v>7</v>
      </c>
      <c r="D13" s="80">
        <f>SUM(B13/C13)</f>
        <v>0.42857142857142855</v>
      </c>
      <c r="E13" s="45">
        <v>1</v>
      </c>
      <c r="F13" s="45">
        <v>3</v>
      </c>
      <c r="G13" s="45">
        <v>2</v>
      </c>
      <c r="H13" s="45">
        <v>1</v>
      </c>
      <c r="I13" s="45">
        <v>0</v>
      </c>
      <c r="J13" s="45">
        <v>2</v>
      </c>
      <c r="K13" s="81">
        <f>SUM(G13/J13)</f>
        <v>1</v>
      </c>
    </row>
    <row r="14" spans="1:11" ht="30" customHeight="1" x14ac:dyDescent="0.25">
      <c r="A14" s="67" t="s">
        <v>49</v>
      </c>
      <c r="B14" s="35">
        <v>2</v>
      </c>
      <c r="C14" s="45">
        <v>4</v>
      </c>
      <c r="D14" s="80">
        <f>SUM(B14/C14)</f>
        <v>0.5</v>
      </c>
      <c r="E14" s="45">
        <v>1</v>
      </c>
      <c r="F14" s="45">
        <v>2</v>
      </c>
      <c r="G14" s="45">
        <v>0</v>
      </c>
      <c r="H14" s="45">
        <v>0</v>
      </c>
      <c r="I14" s="45">
        <v>0</v>
      </c>
      <c r="J14" s="45">
        <v>0</v>
      </c>
      <c r="K14" s="81" t="e">
        <f>SUM(G14/J14)</f>
        <v>#DIV/0!</v>
      </c>
    </row>
    <row r="15" spans="1:11" ht="30" customHeight="1" thickBot="1" x14ac:dyDescent="0.3">
      <c r="A15" s="67" t="s">
        <v>157</v>
      </c>
      <c r="B15" s="48">
        <v>3</v>
      </c>
      <c r="C15" s="77">
        <v>3</v>
      </c>
      <c r="D15" s="78">
        <f>SUM(B15/C15)</f>
        <v>1</v>
      </c>
      <c r="E15" s="77">
        <v>0</v>
      </c>
      <c r="F15" s="77">
        <v>3</v>
      </c>
      <c r="G15" s="77">
        <v>3</v>
      </c>
      <c r="H15" s="77">
        <v>1</v>
      </c>
      <c r="I15" s="77">
        <v>0</v>
      </c>
      <c r="J15" s="77">
        <v>1</v>
      </c>
      <c r="K15" s="79">
        <f>SUM(G15/J15)</f>
        <v>3</v>
      </c>
    </row>
    <row r="16" spans="1:11" ht="30" customHeight="1" thickBot="1" x14ac:dyDescent="0.3">
      <c r="A16" s="22" t="s">
        <v>20</v>
      </c>
      <c r="B16" s="50">
        <f>SUM(B13:B15)</f>
        <v>8</v>
      </c>
      <c r="C16" s="50">
        <f>SUM(C13:C15)</f>
        <v>14</v>
      </c>
      <c r="D16" s="51">
        <f>SUM(B16/C16)</f>
        <v>0.5714285714285714</v>
      </c>
      <c r="E16" s="50">
        <f t="shared" ref="E16:J16" si="1">SUM(E13:E15)</f>
        <v>2</v>
      </c>
      <c r="F16" s="50">
        <f t="shared" si="1"/>
        <v>8</v>
      </c>
      <c r="G16" s="50">
        <f t="shared" si="1"/>
        <v>5</v>
      </c>
      <c r="H16" s="50">
        <f t="shared" si="1"/>
        <v>2</v>
      </c>
      <c r="I16" s="50">
        <f t="shared" si="1"/>
        <v>0</v>
      </c>
      <c r="J16" s="50">
        <f t="shared" si="1"/>
        <v>3</v>
      </c>
      <c r="K16" s="52">
        <f>SUM(G16/J16)</f>
        <v>1.6666666666666667</v>
      </c>
    </row>
  </sheetData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showGridLines="0" workbookViewId="0">
      <selection activeCell="D39" sqref="D39"/>
    </sheetView>
  </sheetViews>
  <sheetFormatPr defaultRowHeight="15" x14ac:dyDescent="0.25"/>
  <cols>
    <col min="1" max="1" width="14.5703125" customWidth="1"/>
    <col min="3" max="3" width="18.28515625" bestFit="1" customWidth="1"/>
  </cols>
  <sheetData>
    <row r="1" spans="1:5" x14ac:dyDescent="0.25">
      <c r="A1" s="10" t="s">
        <v>166</v>
      </c>
    </row>
    <row r="2" spans="1:5" x14ac:dyDescent="0.25">
      <c r="A2" s="171" t="s">
        <v>167</v>
      </c>
      <c r="B2" s="171" t="s">
        <v>168</v>
      </c>
      <c r="C2" s="171" t="s">
        <v>159</v>
      </c>
      <c r="D2" s="171" t="s">
        <v>169</v>
      </c>
    </row>
    <row r="3" spans="1:5" x14ac:dyDescent="0.25">
      <c r="A3" s="2" t="s">
        <v>3</v>
      </c>
      <c r="B3" s="2">
        <v>13</v>
      </c>
      <c r="C3" s="2" t="s">
        <v>133</v>
      </c>
      <c r="D3" s="2">
        <v>2005</v>
      </c>
    </row>
    <row r="4" spans="1:5" x14ac:dyDescent="0.25">
      <c r="A4" s="2" t="s">
        <v>170</v>
      </c>
      <c r="B4" s="167"/>
      <c r="C4" s="167"/>
      <c r="D4" s="167"/>
    </row>
    <row r="5" spans="1:5" x14ac:dyDescent="0.25">
      <c r="A5" s="2" t="s">
        <v>171</v>
      </c>
      <c r="B5" s="167"/>
      <c r="C5" s="167"/>
      <c r="D5" s="167"/>
    </row>
    <row r="6" spans="1:5" x14ac:dyDescent="0.25">
      <c r="A6" s="2" t="s">
        <v>4</v>
      </c>
      <c r="B6" s="2">
        <v>17</v>
      </c>
      <c r="C6" s="2" t="s">
        <v>133</v>
      </c>
      <c r="D6" s="2">
        <v>2005</v>
      </c>
    </row>
    <row r="7" spans="1:5" x14ac:dyDescent="0.25">
      <c r="A7" s="2" t="s">
        <v>5</v>
      </c>
      <c r="B7" s="2">
        <v>7</v>
      </c>
      <c r="C7" s="2" t="s">
        <v>133</v>
      </c>
      <c r="D7" s="2">
        <v>2007</v>
      </c>
    </row>
    <row r="8" spans="1:5" x14ac:dyDescent="0.25">
      <c r="A8" s="2" t="s">
        <v>6</v>
      </c>
      <c r="B8" s="2">
        <v>6</v>
      </c>
      <c r="C8" s="2" t="s">
        <v>133</v>
      </c>
      <c r="D8" s="2">
        <v>2005</v>
      </c>
    </row>
    <row r="9" spans="1:5" x14ac:dyDescent="0.25">
      <c r="A9" s="2" t="s">
        <v>7</v>
      </c>
      <c r="B9" s="2">
        <v>5</v>
      </c>
      <c r="C9" s="2" t="s">
        <v>133</v>
      </c>
      <c r="D9" s="2">
        <v>2005</v>
      </c>
    </row>
    <row r="10" spans="1:5" x14ac:dyDescent="0.25">
      <c r="A10" s="2" t="s">
        <v>21</v>
      </c>
      <c r="B10" s="167"/>
      <c r="C10" s="167"/>
      <c r="D10" s="167"/>
    </row>
    <row r="12" spans="1:5" x14ac:dyDescent="0.25">
      <c r="A12" s="10" t="s">
        <v>172</v>
      </c>
    </row>
    <row r="13" spans="1:5" x14ac:dyDescent="0.25">
      <c r="A13" s="171" t="s">
        <v>167</v>
      </c>
      <c r="B13" s="171" t="s">
        <v>168</v>
      </c>
      <c r="C13" s="171" t="s">
        <v>159</v>
      </c>
      <c r="D13" s="171" t="s">
        <v>169</v>
      </c>
    </row>
    <row r="14" spans="1:5" x14ac:dyDescent="0.25">
      <c r="A14" s="2" t="s">
        <v>3</v>
      </c>
      <c r="B14" s="2">
        <v>31</v>
      </c>
      <c r="C14" s="2" t="s">
        <v>135</v>
      </c>
      <c r="D14" s="2">
        <v>2005</v>
      </c>
      <c r="E14" t="s">
        <v>173</v>
      </c>
    </row>
    <row r="15" spans="1:5" x14ac:dyDescent="0.25">
      <c r="A15" s="2" t="s">
        <v>3</v>
      </c>
      <c r="B15" s="2">
        <v>39</v>
      </c>
      <c r="C15" s="2" t="s">
        <v>174</v>
      </c>
      <c r="D15" s="2">
        <v>2009</v>
      </c>
    </row>
    <row r="16" spans="1:5" x14ac:dyDescent="0.25">
      <c r="A16" s="2" t="s">
        <v>170</v>
      </c>
      <c r="B16" s="2">
        <v>89</v>
      </c>
      <c r="C16" s="2" t="s">
        <v>24</v>
      </c>
      <c r="D16" s="2">
        <v>2010</v>
      </c>
    </row>
    <row r="17" spans="1:4" x14ac:dyDescent="0.25">
      <c r="A17" s="2" t="s">
        <v>9</v>
      </c>
      <c r="B17" s="168">
        <v>0.7</v>
      </c>
      <c r="C17" s="2" t="s">
        <v>133</v>
      </c>
      <c r="D17" s="2">
        <v>2012</v>
      </c>
    </row>
    <row r="18" spans="1:4" x14ac:dyDescent="0.25">
      <c r="A18" s="2" t="s">
        <v>4</v>
      </c>
      <c r="B18" s="2">
        <v>52</v>
      </c>
      <c r="C18" s="2" t="s">
        <v>133</v>
      </c>
      <c r="D18" s="2">
        <v>2006</v>
      </c>
    </row>
    <row r="19" spans="1:4" x14ac:dyDescent="0.25">
      <c r="A19" s="2" t="s">
        <v>5</v>
      </c>
      <c r="B19" s="2">
        <v>22</v>
      </c>
      <c r="C19" s="2" t="s">
        <v>156</v>
      </c>
      <c r="D19" s="2">
        <v>2012</v>
      </c>
    </row>
    <row r="20" spans="1:4" x14ac:dyDescent="0.25">
      <c r="A20" s="2" t="s">
        <v>6</v>
      </c>
      <c r="B20" s="2">
        <v>13</v>
      </c>
      <c r="C20" s="2" t="s">
        <v>133</v>
      </c>
      <c r="D20" s="2">
        <v>2005</v>
      </c>
    </row>
    <row r="21" spans="1:4" x14ac:dyDescent="0.25">
      <c r="A21" s="2" t="s">
        <v>7</v>
      </c>
      <c r="B21" s="2">
        <v>11</v>
      </c>
      <c r="C21" s="2" t="s">
        <v>133</v>
      </c>
      <c r="D21" s="2">
        <v>2005</v>
      </c>
    </row>
    <row r="22" spans="1:4" x14ac:dyDescent="0.25">
      <c r="A22" s="2" t="s">
        <v>21</v>
      </c>
      <c r="B22" s="173">
        <v>7</v>
      </c>
      <c r="C22" s="136" t="s">
        <v>137</v>
      </c>
      <c r="D22" s="136">
        <v>2010</v>
      </c>
    </row>
    <row r="24" spans="1:4" x14ac:dyDescent="0.25">
      <c r="A24" s="10" t="s">
        <v>175</v>
      </c>
    </row>
    <row r="25" spans="1:4" x14ac:dyDescent="0.25">
      <c r="A25" s="171" t="s">
        <v>167</v>
      </c>
      <c r="B25" s="171" t="s">
        <v>168</v>
      </c>
      <c r="C25" s="171" t="s">
        <v>159</v>
      </c>
    </row>
    <row r="26" spans="1:4" x14ac:dyDescent="0.25">
      <c r="A26" s="2" t="s">
        <v>3</v>
      </c>
      <c r="B26" s="2">
        <v>245</v>
      </c>
      <c r="C26" s="2" t="s">
        <v>133</v>
      </c>
    </row>
    <row r="27" spans="1:4" x14ac:dyDescent="0.25">
      <c r="A27" s="2" t="s">
        <v>170</v>
      </c>
      <c r="B27" s="2">
        <v>361</v>
      </c>
      <c r="C27" s="2" t="s">
        <v>133</v>
      </c>
    </row>
    <row r="28" spans="1:4" x14ac:dyDescent="0.25">
      <c r="A28" s="2" t="s">
        <v>10</v>
      </c>
      <c r="B28" s="2">
        <v>84</v>
      </c>
      <c r="C28" s="2" t="s">
        <v>133</v>
      </c>
    </row>
    <row r="29" spans="1:4" x14ac:dyDescent="0.25">
      <c r="A29" s="2" t="s">
        <v>4</v>
      </c>
      <c r="B29" s="2">
        <v>358</v>
      </c>
      <c r="C29" s="2" t="s">
        <v>133</v>
      </c>
    </row>
    <row r="30" spans="1:4" x14ac:dyDescent="0.25">
      <c r="A30" s="2" t="s">
        <v>5</v>
      </c>
      <c r="B30" s="2">
        <v>103</v>
      </c>
      <c r="C30" s="2" t="s">
        <v>133</v>
      </c>
    </row>
    <row r="31" spans="1:4" x14ac:dyDescent="0.25">
      <c r="A31" s="2" t="s">
        <v>6</v>
      </c>
      <c r="B31" s="2">
        <v>72</v>
      </c>
      <c r="C31" s="2" t="s">
        <v>133</v>
      </c>
    </row>
    <row r="32" spans="1:4" x14ac:dyDescent="0.25">
      <c r="A32" s="2" t="s">
        <v>7</v>
      </c>
      <c r="B32" s="2">
        <v>67</v>
      </c>
      <c r="C32" s="2" t="s">
        <v>133</v>
      </c>
    </row>
    <row r="33" spans="1:3" x14ac:dyDescent="0.25">
      <c r="A33" s="2" t="s">
        <v>164</v>
      </c>
      <c r="B33" s="2">
        <v>49</v>
      </c>
      <c r="C33" s="2" t="s">
        <v>133</v>
      </c>
    </row>
    <row r="35" spans="1:3" x14ac:dyDescent="0.25">
      <c r="A35" s="10" t="s">
        <v>176</v>
      </c>
    </row>
    <row r="36" spans="1:3" x14ac:dyDescent="0.25">
      <c r="A36" s="171" t="s">
        <v>167</v>
      </c>
      <c r="B36" s="171" t="s">
        <v>168</v>
      </c>
      <c r="C36" s="171" t="s">
        <v>159</v>
      </c>
    </row>
    <row r="37" spans="1:3" x14ac:dyDescent="0.25">
      <c r="A37" s="2" t="s">
        <v>3</v>
      </c>
      <c r="B37" s="169">
        <v>5</v>
      </c>
      <c r="C37" s="2" t="s">
        <v>133</v>
      </c>
    </row>
    <row r="38" spans="1:3" x14ac:dyDescent="0.25">
      <c r="A38" s="2" t="s">
        <v>170</v>
      </c>
      <c r="B38" s="169">
        <v>9.1</v>
      </c>
      <c r="C38" s="2" t="s">
        <v>177</v>
      </c>
    </row>
    <row r="39" spans="1:3" x14ac:dyDescent="0.25">
      <c r="A39" s="2" t="s">
        <v>9</v>
      </c>
      <c r="B39" s="2">
        <v>0.67900000000000005</v>
      </c>
      <c r="C39" s="2" t="s">
        <v>133</v>
      </c>
    </row>
    <row r="40" spans="1:3" x14ac:dyDescent="0.25">
      <c r="A40" s="2" t="s">
        <v>10</v>
      </c>
      <c r="B40" s="169">
        <v>1.7</v>
      </c>
      <c r="C40" s="2" t="s">
        <v>133</v>
      </c>
    </row>
    <row r="41" spans="1:3" x14ac:dyDescent="0.25">
      <c r="A41" s="2" t="s">
        <v>4</v>
      </c>
      <c r="B41" s="169">
        <v>7.3</v>
      </c>
      <c r="C41" s="2" t="s">
        <v>133</v>
      </c>
    </row>
    <row r="42" spans="1:3" x14ac:dyDescent="0.25">
      <c r="A42" s="2" t="s">
        <v>5</v>
      </c>
      <c r="B42" s="169">
        <v>3.1</v>
      </c>
      <c r="C42" s="2" t="s">
        <v>156</v>
      </c>
    </row>
    <row r="43" spans="1:3" x14ac:dyDescent="0.25">
      <c r="A43" s="2" t="s">
        <v>6</v>
      </c>
      <c r="B43" s="169">
        <v>1.8</v>
      </c>
      <c r="C43" s="2" t="s">
        <v>165</v>
      </c>
    </row>
    <row r="44" spans="1:3" x14ac:dyDescent="0.25">
      <c r="A44" s="2" t="s">
        <v>7</v>
      </c>
      <c r="B44" s="169">
        <v>1.4</v>
      </c>
      <c r="C44" s="2" t="s">
        <v>133</v>
      </c>
    </row>
    <row r="45" spans="1:3" x14ac:dyDescent="0.25">
      <c r="A45" s="2" t="s">
        <v>21</v>
      </c>
      <c r="B45" s="170">
        <v>3.67</v>
      </c>
      <c r="C45" s="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75" zoomScaleNormal="75" workbookViewId="0">
      <selection activeCell="Q23" sqref="Q23"/>
    </sheetView>
  </sheetViews>
  <sheetFormatPr defaultRowHeight="15" x14ac:dyDescent="0.25"/>
  <cols>
    <col min="1" max="1" width="19.140625" bestFit="1" customWidth="1"/>
    <col min="3" max="3" width="10.140625" customWidth="1"/>
    <col min="4" max="4" width="8.42578125" customWidth="1"/>
    <col min="5" max="5" width="7" bestFit="1" customWidth="1"/>
    <col min="6" max="6" width="7.7109375" bestFit="1" customWidth="1"/>
    <col min="7" max="7" width="7" bestFit="1" customWidth="1"/>
    <col min="8" max="8" width="8.42578125" bestFit="1" customWidth="1"/>
    <col min="9" max="9" width="6.85546875" bestFit="1" customWidth="1"/>
    <col min="10" max="10" width="10.28515625" bestFit="1" customWidth="1"/>
    <col min="11" max="11" width="10" bestFit="1" customWidth="1"/>
  </cols>
  <sheetData>
    <row r="1" spans="1:13" ht="18.75" x14ac:dyDescent="0.3">
      <c r="A1" s="172" t="s">
        <v>181</v>
      </c>
    </row>
    <row r="3" spans="1:13" ht="30" customHeight="1" x14ac:dyDescent="0.25">
      <c r="A3" s="59" t="s">
        <v>159</v>
      </c>
      <c r="B3" s="59" t="s">
        <v>3</v>
      </c>
      <c r="C3" s="152" t="s">
        <v>11</v>
      </c>
      <c r="D3" s="59" t="s">
        <v>9</v>
      </c>
      <c r="E3" s="59" t="s">
        <v>10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  <c r="K3" s="59" t="s">
        <v>21</v>
      </c>
      <c r="L3" s="59" t="s">
        <v>160</v>
      </c>
    </row>
    <row r="4" spans="1:13" ht="30" customHeight="1" x14ac:dyDescent="0.25">
      <c r="A4" s="57" t="s">
        <v>24</v>
      </c>
      <c r="B4" s="70">
        <v>2.2000000000000002</v>
      </c>
      <c r="C4" s="70">
        <v>7</v>
      </c>
      <c r="D4" s="138">
        <v>0.31428571428571428</v>
      </c>
      <c r="E4" s="70">
        <v>0</v>
      </c>
      <c r="F4" s="70">
        <v>5.2</v>
      </c>
      <c r="G4" s="70">
        <v>1.8</v>
      </c>
      <c r="H4" s="70">
        <v>0.2</v>
      </c>
      <c r="I4" s="70">
        <v>0.2</v>
      </c>
      <c r="J4" s="70">
        <v>0.8</v>
      </c>
      <c r="K4" s="137">
        <v>2.25</v>
      </c>
      <c r="L4" s="158">
        <v>2011</v>
      </c>
      <c r="M4" s="53"/>
    </row>
    <row r="5" spans="1:13" ht="30" customHeight="1" x14ac:dyDescent="0.25">
      <c r="A5" s="61" t="s">
        <v>24</v>
      </c>
      <c r="B5" s="144">
        <v>2</v>
      </c>
      <c r="C5" s="144">
        <v>6.166666666666667</v>
      </c>
      <c r="D5" s="145">
        <v>0.32432432432432429</v>
      </c>
      <c r="E5" s="144">
        <v>0</v>
      </c>
      <c r="F5" s="144">
        <v>1.6666666666666667</v>
      </c>
      <c r="G5" s="144">
        <v>2.1666666666666665</v>
      </c>
      <c r="H5" s="144">
        <v>0.16666666666666666</v>
      </c>
      <c r="I5" s="144">
        <v>0</v>
      </c>
      <c r="J5" s="144">
        <v>1</v>
      </c>
      <c r="K5" s="153">
        <v>2.1666666666666665</v>
      </c>
      <c r="L5" s="161">
        <v>2012</v>
      </c>
      <c r="M5" s="53"/>
    </row>
    <row r="6" spans="1:13" ht="30" customHeight="1" x14ac:dyDescent="0.25">
      <c r="A6" s="57" t="s">
        <v>134</v>
      </c>
      <c r="B6" s="70">
        <v>2.6</v>
      </c>
      <c r="C6" s="70">
        <v>6.4</v>
      </c>
      <c r="D6" s="138">
        <v>0.40625</v>
      </c>
      <c r="E6" s="70">
        <v>0.4</v>
      </c>
      <c r="F6" s="70">
        <v>1.8</v>
      </c>
      <c r="G6" s="70">
        <v>1.2</v>
      </c>
      <c r="H6" s="70">
        <v>0.4</v>
      </c>
      <c r="I6" s="70">
        <v>0.2</v>
      </c>
      <c r="J6" s="70">
        <v>0.6</v>
      </c>
      <c r="K6" s="137">
        <v>2</v>
      </c>
      <c r="L6" s="159">
        <v>2011</v>
      </c>
    </row>
    <row r="7" spans="1:13" ht="30" customHeight="1" x14ac:dyDescent="0.25">
      <c r="A7" s="148" t="s">
        <v>49</v>
      </c>
      <c r="B7" s="149">
        <v>2.8571428571428572</v>
      </c>
      <c r="C7" s="149">
        <v>5.1428571428571432</v>
      </c>
      <c r="D7" s="150">
        <v>0.55555555555555558</v>
      </c>
      <c r="E7" s="149">
        <v>0.5714285714285714</v>
      </c>
      <c r="F7" s="149">
        <v>1.7142857142857142</v>
      </c>
      <c r="G7" s="149">
        <v>0.42857142857142855</v>
      </c>
      <c r="H7" s="149">
        <v>0.5714285714285714</v>
      </c>
      <c r="I7" s="149">
        <v>0.2857142857142857</v>
      </c>
      <c r="J7" s="149">
        <v>0.2857142857142857</v>
      </c>
      <c r="K7" s="157">
        <v>1.5</v>
      </c>
      <c r="L7" s="163">
        <v>2012</v>
      </c>
    </row>
    <row r="8" spans="1:13" ht="30" customHeight="1" x14ac:dyDescent="0.25">
      <c r="A8" s="57" t="s">
        <v>129</v>
      </c>
      <c r="B8" s="70">
        <v>4.5</v>
      </c>
      <c r="C8" s="70">
        <v>8.1999999999999993</v>
      </c>
      <c r="D8" s="138">
        <v>0.55102040816326525</v>
      </c>
      <c r="E8" s="70">
        <v>1.2</v>
      </c>
      <c r="F8" s="70">
        <v>4</v>
      </c>
      <c r="G8" s="70">
        <v>1.7</v>
      </c>
      <c r="H8" s="70">
        <v>0.5</v>
      </c>
      <c r="I8" s="70">
        <v>0.5</v>
      </c>
      <c r="J8" s="70">
        <v>0.5</v>
      </c>
      <c r="K8" s="137">
        <v>3.3333333333333335</v>
      </c>
      <c r="L8" s="159">
        <v>2011</v>
      </c>
    </row>
    <row r="9" spans="1:13" ht="30" customHeight="1" x14ac:dyDescent="0.25">
      <c r="A9" s="65" t="s">
        <v>46</v>
      </c>
      <c r="B9" s="146">
        <v>4.2857142857142856</v>
      </c>
      <c r="C9" s="146">
        <v>6.8571428571428568</v>
      </c>
      <c r="D9" s="147">
        <v>0.625</v>
      </c>
      <c r="E9" s="146">
        <v>1.5714285714285714</v>
      </c>
      <c r="F9" s="146">
        <v>4.1428571428571432</v>
      </c>
      <c r="G9" s="146">
        <v>2</v>
      </c>
      <c r="H9" s="146">
        <v>0.7142857142857143</v>
      </c>
      <c r="I9" s="146">
        <v>0.7142857142857143</v>
      </c>
      <c r="J9" s="146">
        <v>0.8571428571428571</v>
      </c>
      <c r="K9" s="155">
        <v>2.3333333333333335</v>
      </c>
      <c r="L9" s="164">
        <v>2012</v>
      </c>
    </row>
    <row r="10" spans="1:13" ht="30" customHeight="1" x14ac:dyDescent="0.25">
      <c r="A10" s="57" t="s">
        <v>126</v>
      </c>
      <c r="B10" s="70">
        <v>3.5</v>
      </c>
      <c r="C10" s="70">
        <v>8.6999999999999993</v>
      </c>
      <c r="D10" s="138">
        <v>0.40384615384615385</v>
      </c>
      <c r="E10" s="70">
        <v>0</v>
      </c>
      <c r="F10" s="70">
        <v>2.8</v>
      </c>
      <c r="G10" s="70">
        <v>1.7</v>
      </c>
      <c r="H10" s="70">
        <v>0.7</v>
      </c>
      <c r="I10" s="70">
        <v>0.2</v>
      </c>
      <c r="J10" s="70">
        <v>1.3</v>
      </c>
      <c r="K10" s="137">
        <v>1.25</v>
      </c>
      <c r="L10" s="159">
        <v>2011</v>
      </c>
    </row>
    <row r="11" spans="1:13" ht="30" customHeight="1" x14ac:dyDescent="0.25">
      <c r="A11" s="63" t="s">
        <v>30</v>
      </c>
      <c r="B11" s="141">
        <v>2.8571428571428572</v>
      </c>
      <c r="C11" s="141">
        <v>6.8571428571428568</v>
      </c>
      <c r="D11" s="142">
        <v>0.41666666666666669</v>
      </c>
      <c r="E11" s="141">
        <v>0</v>
      </c>
      <c r="F11" s="141">
        <v>2.4285714285714284</v>
      </c>
      <c r="G11" s="141">
        <v>1.5714285714285714</v>
      </c>
      <c r="H11" s="141">
        <v>0.8571428571428571</v>
      </c>
      <c r="I11" s="141">
        <v>0.2857142857142857</v>
      </c>
      <c r="J11" s="141">
        <v>0.5714285714285714</v>
      </c>
      <c r="K11" s="140">
        <v>2.75</v>
      </c>
      <c r="L11" s="165">
        <v>2012</v>
      </c>
    </row>
    <row r="12" spans="1:13" ht="30" customHeight="1" x14ac:dyDescent="0.25">
      <c r="A12" s="57" t="s">
        <v>142</v>
      </c>
      <c r="B12" s="70">
        <v>2</v>
      </c>
      <c r="C12" s="70">
        <v>4.3</v>
      </c>
      <c r="D12" s="138">
        <v>0.46153846153846156</v>
      </c>
      <c r="E12" s="70">
        <v>0.2</v>
      </c>
      <c r="F12" s="70">
        <v>3</v>
      </c>
      <c r="G12" s="70">
        <v>0.8</v>
      </c>
      <c r="H12" s="70">
        <v>0</v>
      </c>
      <c r="I12" s="70">
        <v>0.2</v>
      </c>
      <c r="J12" s="70">
        <v>1</v>
      </c>
      <c r="K12" s="137">
        <v>0.83333333333333337</v>
      </c>
      <c r="L12" s="159">
        <v>2011</v>
      </c>
    </row>
    <row r="13" spans="1:13" ht="30" customHeight="1" x14ac:dyDescent="0.25">
      <c r="A13" s="65" t="s">
        <v>42</v>
      </c>
      <c r="B13" s="146">
        <v>2.2857142857142856</v>
      </c>
      <c r="C13" s="146">
        <v>6.2857142857142856</v>
      </c>
      <c r="D13" s="147">
        <v>0.36363636363636365</v>
      </c>
      <c r="E13" s="146">
        <v>0.42857142857142855</v>
      </c>
      <c r="F13" s="146">
        <v>3</v>
      </c>
      <c r="G13" s="146">
        <v>1</v>
      </c>
      <c r="H13" s="146">
        <v>0.42857142857142855</v>
      </c>
      <c r="I13" s="146">
        <v>1.1428571428571428</v>
      </c>
      <c r="J13" s="146">
        <v>1.1428571428571428</v>
      </c>
      <c r="K13" s="155">
        <v>0.875</v>
      </c>
      <c r="L13" s="164">
        <v>2012</v>
      </c>
    </row>
    <row r="14" spans="1:13" ht="30" customHeight="1" x14ac:dyDescent="0.25">
      <c r="A14" s="57" t="s">
        <v>143</v>
      </c>
      <c r="B14" s="70">
        <v>2.6</v>
      </c>
      <c r="C14" s="70">
        <v>7</v>
      </c>
      <c r="D14" s="138">
        <v>0.37142857142857144</v>
      </c>
      <c r="E14" s="70">
        <v>0</v>
      </c>
      <c r="F14" s="70">
        <v>2</v>
      </c>
      <c r="G14" s="70">
        <v>1.4</v>
      </c>
      <c r="H14" s="70">
        <v>1</v>
      </c>
      <c r="I14" s="70">
        <v>0</v>
      </c>
      <c r="J14" s="70">
        <v>1</v>
      </c>
      <c r="K14" s="137">
        <v>1.4</v>
      </c>
      <c r="L14" s="159">
        <v>2011</v>
      </c>
    </row>
    <row r="15" spans="1:13" ht="30" customHeight="1" x14ac:dyDescent="0.25">
      <c r="A15" s="139" t="s">
        <v>23</v>
      </c>
      <c r="B15" s="131">
        <v>2.1428571428571428</v>
      </c>
      <c r="C15" s="131">
        <v>6.2857142857142856</v>
      </c>
      <c r="D15" s="143">
        <v>0.34090909090909088</v>
      </c>
      <c r="E15" s="131">
        <v>0</v>
      </c>
      <c r="F15" s="131">
        <v>0.8571428571428571</v>
      </c>
      <c r="G15" s="131">
        <v>1.5714285714285714</v>
      </c>
      <c r="H15" s="131">
        <v>0</v>
      </c>
      <c r="I15" s="131">
        <v>0</v>
      </c>
      <c r="J15" s="131">
        <v>1.7142857142857142</v>
      </c>
      <c r="K15" s="154">
        <v>0.91666666666666674</v>
      </c>
      <c r="L15" s="160">
        <v>2012</v>
      </c>
    </row>
    <row r="16" spans="1:13" ht="30" customHeight="1" x14ac:dyDescent="0.25">
      <c r="A16" s="57" t="s">
        <v>145</v>
      </c>
      <c r="B16" s="70">
        <v>2.4</v>
      </c>
      <c r="C16" s="70">
        <v>5.8</v>
      </c>
      <c r="D16" s="138">
        <v>0.41379310344827586</v>
      </c>
      <c r="E16" s="70">
        <v>0</v>
      </c>
      <c r="F16" s="70">
        <v>1.6</v>
      </c>
      <c r="G16" s="70">
        <v>0.4</v>
      </c>
      <c r="H16" s="70">
        <v>0.6</v>
      </c>
      <c r="I16" s="70">
        <v>0.4</v>
      </c>
      <c r="J16" s="70">
        <v>0.4</v>
      </c>
      <c r="K16" s="137">
        <v>1</v>
      </c>
      <c r="L16" s="159">
        <v>2011</v>
      </c>
    </row>
    <row r="17" spans="1:12" ht="30" customHeight="1" x14ac:dyDescent="0.25">
      <c r="A17" s="151" t="s">
        <v>26</v>
      </c>
      <c r="B17" s="130">
        <v>2</v>
      </c>
      <c r="C17" s="130">
        <v>6.833333333333333</v>
      </c>
      <c r="D17" s="128">
        <v>0.29268292682926833</v>
      </c>
      <c r="E17" s="130">
        <v>0</v>
      </c>
      <c r="F17" s="130">
        <v>2.1666666666666665</v>
      </c>
      <c r="G17" s="130">
        <v>0.33333333333333331</v>
      </c>
      <c r="H17" s="130">
        <v>0</v>
      </c>
      <c r="I17" s="130">
        <v>0</v>
      </c>
      <c r="J17" s="130">
        <v>0.33333333333333331</v>
      </c>
      <c r="K17" s="156">
        <v>1</v>
      </c>
      <c r="L17" s="166">
        <v>2012</v>
      </c>
    </row>
    <row r="18" spans="1:12" ht="30" customHeight="1" x14ac:dyDescent="0.25">
      <c r="A18" s="57" t="s">
        <v>127</v>
      </c>
      <c r="B18" s="70">
        <v>1.5</v>
      </c>
      <c r="C18" s="70">
        <v>4.7</v>
      </c>
      <c r="D18" s="138">
        <v>0.32142857142857145</v>
      </c>
      <c r="E18" s="70">
        <v>0.7</v>
      </c>
      <c r="F18" s="70">
        <v>1.8</v>
      </c>
      <c r="G18" s="70">
        <v>0.2</v>
      </c>
      <c r="H18" s="70">
        <v>0.3</v>
      </c>
      <c r="I18" s="70">
        <v>0.5</v>
      </c>
      <c r="J18" s="70">
        <v>0.2</v>
      </c>
      <c r="K18" s="137">
        <v>1</v>
      </c>
      <c r="L18" s="159">
        <v>2011</v>
      </c>
    </row>
    <row r="19" spans="1:12" ht="30" customHeight="1" x14ac:dyDescent="0.25">
      <c r="A19" s="61" t="s">
        <v>31</v>
      </c>
      <c r="B19" s="144">
        <v>2.1666666666666665</v>
      </c>
      <c r="C19" s="144">
        <v>3.8333333333333335</v>
      </c>
      <c r="D19" s="145">
        <v>0.56521739130434778</v>
      </c>
      <c r="E19" s="144">
        <v>1</v>
      </c>
      <c r="F19" s="144">
        <v>2</v>
      </c>
      <c r="G19" s="144">
        <v>0.83333333333333337</v>
      </c>
      <c r="H19" s="144">
        <v>0.33333333333333331</v>
      </c>
      <c r="I19" s="144">
        <v>0.83333333333333337</v>
      </c>
      <c r="J19" s="144">
        <v>0.83333333333333337</v>
      </c>
      <c r="K19" s="153">
        <v>1</v>
      </c>
      <c r="L19" s="162">
        <v>2012</v>
      </c>
    </row>
    <row r="20" spans="1:12" ht="30" customHeight="1" x14ac:dyDescent="0.25">
      <c r="A20" s="57" t="s">
        <v>152</v>
      </c>
      <c r="B20" s="70">
        <v>1.2</v>
      </c>
      <c r="C20" s="70">
        <v>2</v>
      </c>
      <c r="D20" s="138">
        <v>0.6</v>
      </c>
      <c r="E20" s="70">
        <v>0</v>
      </c>
      <c r="F20" s="70">
        <v>1</v>
      </c>
      <c r="G20" s="70">
        <v>0.4</v>
      </c>
      <c r="H20" s="70">
        <v>0.8</v>
      </c>
      <c r="I20" s="70">
        <v>0</v>
      </c>
      <c r="J20" s="70">
        <v>0.2</v>
      </c>
      <c r="K20" s="137">
        <v>2</v>
      </c>
      <c r="L20" s="159">
        <v>2011</v>
      </c>
    </row>
    <row r="21" spans="1:12" ht="30" customHeight="1" x14ac:dyDescent="0.25">
      <c r="A21" s="139" t="s">
        <v>27</v>
      </c>
      <c r="B21" s="131">
        <v>1.1428571428571428</v>
      </c>
      <c r="C21" s="131">
        <v>2.5714285714285716</v>
      </c>
      <c r="D21" s="143">
        <v>0.44444444444444436</v>
      </c>
      <c r="E21" s="131">
        <v>0.8571428571428571</v>
      </c>
      <c r="F21" s="131">
        <v>1.2857142857142858</v>
      </c>
      <c r="G21" s="131">
        <v>0.8571428571428571</v>
      </c>
      <c r="H21" s="131">
        <v>0.42857142857142855</v>
      </c>
      <c r="I21" s="131">
        <v>0.14285714285714285</v>
      </c>
      <c r="J21" s="131">
        <v>1.2857142857142858</v>
      </c>
      <c r="K21" s="154">
        <v>0.66666666666666663</v>
      </c>
      <c r="L21" s="160">
        <v>2012</v>
      </c>
    </row>
    <row r="22" spans="1:12" ht="30" customHeight="1" x14ac:dyDescent="0.25">
      <c r="A22" s="57" t="s">
        <v>133</v>
      </c>
      <c r="B22" s="70">
        <v>4.7</v>
      </c>
      <c r="C22" s="70">
        <v>6.8</v>
      </c>
      <c r="D22" s="138">
        <v>0.68292682926829273</v>
      </c>
      <c r="E22" s="70">
        <v>1.2</v>
      </c>
      <c r="F22" s="70">
        <v>6.7</v>
      </c>
      <c r="G22" s="70">
        <v>1.8</v>
      </c>
      <c r="H22" s="70">
        <v>0.5</v>
      </c>
      <c r="I22" s="70">
        <v>1</v>
      </c>
      <c r="J22" s="70">
        <v>1</v>
      </c>
      <c r="K22" s="137">
        <v>1.8333333333333333</v>
      </c>
      <c r="L22" s="159">
        <v>2011</v>
      </c>
    </row>
    <row r="23" spans="1:12" ht="30" customHeight="1" x14ac:dyDescent="0.25">
      <c r="A23" s="139" t="s">
        <v>22</v>
      </c>
      <c r="B23" s="131">
        <v>3</v>
      </c>
      <c r="C23" s="131">
        <v>4.2857142857142856</v>
      </c>
      <c r="D23" s="143">
        <v>0.70000000000000007</v>
      </c>
      <c r="E23" s="131">
        <v>0.2857142857142857</v>
      </c>
      <c r="F23" s="131">
        <v>5.5714285714285712</v>
      </c>
      <c r="G23" s="131">
        <v>1.7142857142857142</v>
      </c>
      <c r="H23" s="131">
        <v>1</v>
      </c>
      <c r="I23" s="131">
        <v>0.8571428571428571</v>
      </c>
      <c r="J23" s="131">
        <v>0.5714285714285714</v>
      </c>
      <c r="K23" s="154">
        <v>3</v>
      </c>
      <c r="L23" s="160">
        <v>2012</v>
      </c>
    </row>
    <row r="24" spans="1:12" ht="30" customHeight="1" x14ac:dyDescent="0.25">
      <c r="A24" s="57" t="s">
        <v>146</v>
      </c>
      <c r="B24" s="70">
        <v>2.6</v>
      </c>
      <c r="C24" s="70">
        <v>5</v>
      </c>
      <c r="D24" s="138">
        <v>0.52</v>
      </c>
      <c r="E24" s="70">
        <v>0.4</v>
      </c>
      <c r="F24" s="70">
        <v>2.8</v>
      </c>
      <c r="G24" s="70">
        <v>0.6</v>
      </c>
      <c r="H24" s="70">
        <v>0.2</v>
      </c>
      <c r="I24" s="70">
        <v>0</v>
      </c>
      <c r="J24" s="70">
        <v>0.8</v>
      </c>
      <c r="K24" s="137">
        <v>0.75</v>
      </c>
      <c r="L24" s="159">
        <v>2011</v>
      </c>
    </row>
    <row r="25" spans="1:12" ht="30" customHeight="1" x14ac:dyDescent="0.25">
      <c r="A25" s="61" t="s">
        <v>50</v>
      </c>
      <c r="B25" s="144">
        <v>1.6666666666666667</v>
      </c>
      <c r="C25" s="144">
        <v>3.3333333333333335</v>
      </c>
      <c r="D25" s="145">
        <v>0.5</v>
      </c>
      <c r="E25" s="144">
        <v>0</v>
      </c>
      <c r="F25" s="144">
        <v>1.6666666666666667</v>
      </c>
      <c r="G25" s="144">
        <v>0.5</v>
      </c>
      <c r="H25" s="144">
        <v>0.33333333333333331</v>
      </c>
      <c r="I25" s="144">
        <v>0.33333333333333331</v>
      </c>
      <c r="J25" s="144">
        <v>0.83333333333333337</v>
      </c>
      <c r="K25" s="153">
        <v>0.6</v>
      </c>
      <c r="L25" s="162">
        <v>2012</v>
      </c>
    </row>
    <row r="26" spans="1:12" ht="30" customHeight="1" x14ac:dyDescent="0.25">
      <c r="A26" s="57" t="s">
        <v>137</v>
      </c>
      <c r="B26" s="70">
        <v>1</v>
      </c>
      <c r="C26" s="70">
        <v>5.2</v>
      </c>
      <c r="D26" s="138">
        <v>0.19354838709677419</v>
      </c>
      <c r="E26" s="70">
        <v>0.2</v>
      </c>
      <c r="F26" s="70">
        <v>3</v>
      </c>
      <c r="G26" s="70">
        <v>1.5</v>
      </c>
      <c r="H26" s="70">
        <v>1</v>
      </c>
      <c r="I26" s="70">
        <v>0.2</v>
      </c>
      <c r="J26" s="70">
        <v>1</v>
      </c>
      <c r="K26" s="137">
        <v>1.5</v>
      </c>
      <c r="L26" s="159">
        <v>2011</v>
      </c>
    </row>
    <row r="27" spans="1:12" ht="30" customHeight="1" x14ac:dyDescent="0.25">
      <c r="A27" s="63" t="s">
        <v>25</v>
      </c>
      <c r="B27" s="141">
        <v>1.5714285714285714</v>
      </c>
      <c r="C27" s="141">
        <v>3.7142857142857144</v>
      </c>
      <c r="D27" s="142">
        <v>0.42307692307692307</v>
      </c>
      <c r="E27" s="141">
        <v>0.14285714285714285</v>
      </c>
      <c r="F27" s="141">
        <v>2.7142857142857144</v>
      </c>
      <c r="G27" s="141">
        <v>0.14285714285714285</v>
      </c>
      <c r="H27" s="141">
        <v>0.2857142857142857</v>
      </c>
      <c r="I27" s="141">
        <v>0.14285714285714285</v>
      </c>
      <c r="J27" s="141">
        <v>0.42857142857142855</v>
      </c>
      <c r="K27" s="140">
        <v>0.33333333333333331</v>
      </c>
      <c r="L27" s="165">
        <v>2012</v>
      </c>
    </row>
    <row r="28" spans="1:12" ht="30" customHeight="1" x14ac:dyDescent="0.25">
      <c r="A28" s="57" t="s">
        <v>135</v>
      </c>
      <c r="B28" s="70">
        <v>2.5</v>
      </c>
      <c r="C28" s="70">
        <v>5.8</v>
      </c>
      <c r="D28" s="138">
        <v>0.42857142857142855</v>
      </c>
      <c r="E28" s="70">
        <v>0</v>
      </c>
      <c r="F28" s="70">
        <v>1.3</v>
      </c>
      <c r="G28" s="70">
        <v>0.8</v>
      </c>
      <c r="H28" s="70">
        <v>0.7</v>
      </c>
      <c r="I28" s="70">
        <v>0.2</v>
      </c>
      <c r="J28" s="70">
        <v>0.5</v>
      </c>
      <c r="K28" s="137">
        <v>1.6666666666666667</v>
      </c>
      <c r="L28" s="159">
        <v>2011</v>
      </c>
    </row>
    <row r="29" spans="1:12" ht="30" customHeight="1" x14ac:dyDescent="0.25">
      <c r="A29" s="63" t="s">
        <v>45</v>
      </c>
      <c r="B29" s="141">
        <v>1.5714285714285714</v>
      </c>
      <c r="C29" s="141">
        <v>5.1428571428571432</v>
      </c>
      <c r="D29" s="142">
        <v>0.30555555555555552</v>
      </c>
      <c r="E29" s="141">
        <v>0</v>
      </c>
      <c r="F29" s="141">
        <v>2</v>
      </c>
      <c r="G29" s="141">
        <v>0.42857142857142855</v>
      </c>
      <c r="H29" s="141">
        <v>0.8571428571428571</v>
      </c>
      <c r="I29" s="141">
        <v>0</v>
      </c>
      <c r="J29" s="141">
        <v>0.42857142857142855</v>
      </c>
      <c r="K29" s="140">
        <v>1</v>
      </c>
      <c r="L29" s="165">
        <v>2012</v>
      </c>
    </row>
    <row r="30" spans="1:12" ht="30" customHeight="1" x14ac:dyDescent="0.25">
      <c r="A30" s="57" t="s">
        <v>147</v>
      </c>
      <c r="B30" s="70">
        <v>1.7</v>
      </c>
      <c r="C30" s="70">
        <v>2.5</v>
      </c>
      <c r="D30" s="138">
        <v>0.66666666666666663</v>
      </c>
      <c r="E30" s="70">
        <v>0.2</v>
      </c>
      <c r="F30" s="70">
        <v>1.2</v>
      </c>
      <c r="G30" s="70">
        <v>0.8</v>
      </c>
      <c r="H30" s="70">
        <v>1.3</v>
      </c>
      <c r="I30" s="70">
        <v>0</v>
      </c>
      <c r="J30" s="70">
        <v>0.5</v>
      </c>
      <c r="K30" s="137">
        <v>1.6666666666666667</v>
      </c>
      <c r="L30" s="159">
        <v>2011</v>
      </c>
    </row>
    <row r="31" spans="1:12" ht="30" customHeight="1" x14ac:dyDescent="0.25">
      <c r="A31" s="65" t="s">
        <v>47</v>
      </c>
      <c r="B31" s="146">
        <v>0.8571428571428571</v>
      </c>
      <c r="C31" s="146">
        <v>3.4285714285714284</v>
      </c>
      <c r="D31" s="147">
        <v>0.25</v>
      </c>
      <c r="E31" s="146">
        <v>0</v>
      </c>
      <c r="F31" s="146">
        <v>2.2857142857142856</v>
      </c>
      <c r="G31" s="146">
        <v>0.14285714285714285</v>
      </c>
      <c r="H31" s="146">
        <v>0.5714285714285714</v>
      </c>
      <c r="I31" s="146">
        <v>0.42857142857142855</v>
      </c>
      <c r="J31" s="146">
        <v>1</v>
      </c>
      <c r="K31" s="155">
        <v>0.14285714285714285</v>
      </c>
      <c r="L31" s="164">
        <v>2012</v>
      </c>
    </row>
    <row r="32" spans="1:12" ht="30" customHeight="1" x14ac:dyDescent="0.25">
      <c r="A32" s="57" t="s">
        <v>158</v>
      </c>
      <c r="B32" s="70">
        <v>0.7</v>
      </c>
      <c r="C32" s="70">
        <v>1.5</v>
      </c>
      <c r="D32" s="138">
        <v>0.44444444444444442</v>
      </c>
      <c r="E32" s="70">
        <v>0.7</v>
      </c>
      <c r="F32" s="70">
        <v>1</v>
      </c>
      <c r="G32" s="70">
        <v>0.5</v>
      </c>
      <c r="H32" s="70">
        <v>0.8</v>
      </c>
      <c r="I32" s="70">
        <v>0</v>
      </c>
      <c r="J32" s="70">
        <v>0.7</v>
      </c>
      <c r="K32" s="137">
        <v>0.75</v>
      </c>
      <c r="L32" s="159">
        <v>2011</v>
      </c>
    </row>
    <row r="33" spans="1:12" ht="30" customHeight="1" x14ac:dyDescent="0.25">
      <c r="A33" s="151" t="s">
        <v>29</v>
      </c>
      <c r="B33" s="130">
        <v>1.1666666666666667</v>
      </c>
      <c r="C33" s="130">
        <v>2.5</v>
      </c>
      <c r="D33" s="128">
        <v>0.46666666666666667</v>
      </c>
      <c r="E33" s="130">
        <v>0.83333333333333337</v>
      </c>
      <c r="F33" s="130">
        <v>1.3333333333333333</v>
      </c>
      <c r="G33" s="130">
        <v>1.3333333333333333</v>
      </c>
      <c r="H33" s="130">
        <v>1</v>
      </c>
      <c r="I33" s="130">
        <v>0.16666666666666666</v>
      </c>
      <c r="J33" s="130">
        <v>1.5</v>
      </c>
      <c r="K33" s="156">
        <v>0.88888888888888884</v>
      </c>
      <c r="L33" s="166">
        <v>2012</v>
      </c>
    </row>
  </sheetData>
  <sortState ref="A4:K33">
    <sortCondition ref="A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zoomScale="80" zoomScaleNormal="80" workbookViewId="0">
      <selection activeCell="N18" sqref="N18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40</v>
      </c>
      <c r="B1" s="13"/>
      <c r="C1" s="14"/>
      <c r="D1" s="15"/>
    </row>
    <row r="3" spans="1:11" ht="30" customHeight="1" x14ac:dyDescent="0.25">
      <c r="A3" s="58" t="s">
        <v>43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 x14ac:dyDescent="0.25">
      <c r="A4" s="28" t="s">
        <v>22</v>
      </c>
      <c r="B4" s="54">
        <f>'RR - Totals'!B4+'Playoff - Totals'!B4</f>
        <v>21</v>
      </c>
      <c r="C4" s="54">
        <f>'RR - Totals'!C4+'Playoff - Totals'!C4</f>
        <v>30</v>
      </c>
      <c r="D4" s="128">
        <f>B4/C4</f>
        <v>0.7</v>
      </c>
      <c r="E4" s="54">
        <f>'RR - Totals'!E4+'Playoff - Totals'!E4</f>
        <v>2</v>
      </c>
      <c r="F4" s="127">
        <f>'RR - Totals'!F4+'Playoff - Totals'!F4</f>
        <v>39</v>
      </c>
      <c r="G4" s="54">
        <f>'RR - Totals'!G4+'Playoff - Totals'!G4</f>
        <v>12</v>
      </c>
      <c r="H4" s="54">
        <f>'RR - Totals'!H4+'Playoff - Totals'!H4</f>
        <v>7</v>
      </c>
      <c r="I4" s="54">
        <f>'RR - Totals'!I4+'Playoff - Totals'!I4</f>
        <v>6</v>
      </c>
      <c r="J4" s="54">
        <f>'RR - Totals'!J4+'Playoff - Totals'!J4</f>
        <v>4</v>
      </c>
      <c r="K4" s="56">
        <f>G4/J4</f>
        <v>3</v>
      </c>
    </row>
    <row r="5" spans="1:11" ht="30" customHeight="1" x14ac:dyDescent="0.25">
      <c r="A5" s="28" t="s">
        <v>27</v>
      </c>
      <c r="B5" s="54">
        <f>'RR - Totals'!B5+'Playoff - Totals'!B5</f>
        <v>8</v>
      </c>
      <c r="C5" s="54">
        <f>'RR - Totals'!C5+'Playoff - Totals'!C5</f>
        <v>18</v>
      </c>
      <c r="D5" s="55">
        <f>B5/C5</f>
        <v>0.44444444444444442</v>
      </c>
      <c r="E5" s="54">
        <f>'RR - Totals'!E5+'Playoff - Totals'!E5</f>
        <v>6</v>
      </c>
      <c r="F5" s="54">
        <f>'RR - Totals'!F5+'Playoff - Totals'!F5</f>
        <v>9</v>
      </c>
      <c r="G5" s="54">
        <f>'RR - Totals'!G5+'Playoff - Totals'!G5</f>
        <v>6</v>
      </c>
      <c r="H5" s="54">
        <f>'RR - Totals'!H5+'Playoff - Totals'!H5</f>
        <v>3</v>
      </c>
      <c r="I5" s="54">
        <f>'RR - Totals'!I5+'Playoff - Totals'!I5</f>
        <v>1</v>
      </c>
      <c r="J5" s="54">
        <f>'RR - Totals'!J5+'Playoff - Totals'!J5</f>
        <v>9</v>
      </c>
      <c r="K5" s="56">
        <f>G5/J5</f>
        <v>0.66666666666666663</v>
      </c>
    </row>
    <row r="6" spans="1:11" ht="30" customHeight="1" x14ac:dyDescent="0.25">
      <c r="A6" s="28" t="s">
        <v>23</v>
      </c>
      <c r="B6" s="54">
        <f>'RR - Totals'!B6+'Playoff - Totals'!B6</f>
        <v>15</v>
      </c>
      <c r="C6" s="54">
        <f>'RR - Totals'!C6+'Playoff - Totals'!C6</f>
        <v>44</v>
      </c>
      <c r="D6" s="55">
        <f>B6/C6</f>
        <v>0.34090909090909088</v>
      </c>
      <c r="E6" s="54">
        <f>'RR - Totals'!E6+'Playoff - Totals'!E6</f>
        <v>0</v>
      </c>
      <c r="F6" s="54">
        <f>'RR - Totals'!F6+'Playoff - Totals'!F6</f>
        <v>6</v>
      </c>
      <c r="G6" s="54">
        <f>'RR - Totals'!G6+'Playoff - Totals'!G6</f>
        <v>11</v>
      </c>
      <c r="H6" s="54">
        <f>'RR - Totals'!H6+'Playoff - Totals'!H6</f>
        <v>0</v>
      </c>
      <c r="I6" s="54">
        <f>'RR - Totals'!I6+'Playoff - Totals'!I6</f>
        <v>0</v>
      </c>
      <c r="J6" s="54">
        <f>'RR - Totals'!J6+'Playoff - Totals'!J6</f>
        <v>12</v>
      </c>
      <c r="K6" s="56">
        <f>G6/J6</f>
        <v>0.91666666666666663</v>
      </c>
    </row>
    <row r="7" spans="1:11" x14ac:dyDescent="0.25">
      <c r="B7" s="36"/>
      <c r="C7" s="36"/>
      <c r="D7" s="46"/>
      <c r="E7" s="36"/>
      <c r="F7" s="36"/>
      <c r="G7" s="36"/>
      <c r="H7" s="36"/>
      <c r="I7" s="36"/>
      <c r="J7" s="36"/>
      <c r="K7" s="47"/>
    </row>
    <row r="8" spans="1:11" ht="30" customHeight="1" x14ac:dyDescent="0.25">
      <c r="A8" s="59" t="s">
        <v>115</v>
      </c>
      <c r="B8" s="12" t="s">
        <v>3</v>
      </c>
      <c r="C8" s="12" t="s">
        <v>11</v>
      </c>
      <c r="D8" s="27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31" t="s">
        <v>21</v>
      </c>
    </row>
    <row r="9" spans="1:11" ht="30" customHeight="1" x14ac:dyDescent="0.25">
      <c r="A9" s="57" t="s">
        <v>28</v>
      </c>
      <c r="B9" s="54">
        <f>'RR - Totals'!B9+'Playoff - Totals'!B9</f>
        <v>17</v>
      </c>
      <c r="C9" s="54">
        <f>'RR - Totals'!C9+'Playoff - Totals'!C9</f>
        <v>33</v>
      </c>
      <c r="D9" s="55">
        <f>B9/C9</f>
        <v>0.51515151515151514</v>
      </c>
      <c r="E9" s="54">
        <f>'RR - Totals'!E9+'Playoff - Totals'!E9</f>
        <v>1</v>
      </c>
      <c r="F9" s="54">
        <f>'RR - Totals'!F9+'Playoff - Totals'!F9</f>
        <v>22</v>
      </c>
      <c r="G9" s="54">
        <f>'RR - Totals'!G9+'Playoff - Totals'!G9</f>
        <v>10</v>
      </c>
      <c r="H9" s="54">
        <f>'RR - Totals'!H9+'Playoff - Totals'!H9</f>
        <v>5</v>
      </c>
      <c r="I9" s="54">
        <f>'RR - Totals'!I9+'Playoff - Totals'!I9</f>
        <v>2</v>
      </c>
      <c r="J9" s="54">
        <f>'RR - Totals'!J9+'Playoff - Totals'!J9</f>
        <v>5</v>
      </c>
      <c r="K9" s="56">
        <f>G9/J9</f>
        <v>2</v>
      </c>
    </row>
    <row r="10" spans="1:11" ht="30" customHeight="1" x14ac:dyDescent="0.25">
      <c r="A10" s="57" t="s">
        <v>26</v>
      </c>
      <c r="B10" s="54">
        <f>'RR - Totals'!B10+'Playoff - Totals'!B10</f>
        <v>12</v>
      </c>
      <c r="C10" s="54">
        <f>'RR - Totals'!C10+'Playoff - Totals'!C10</f>
        <v>41</v>
      </c>
      <c r="D10" s="55">
        <f>B10/C10</f>
        <v>0.29268292682926828</v>
      </c>
      <c r="E10" s="54">
        <f>'RR - Totals'!E10+'Playoff - Totals'!E10</f>
        <v>0</v>
      </c>
      <c r="F10" s="54">
        <f>'RR - Totals'!F10+'Playoff - Totals'!F10</f>
        <v>13</v>
      </c>
      <c r="G10" s="54">
        <f>'RR - Totals'!G10+'Playoff - Totals'!G10</f>
        <v>2</v>
      </c>
      <c r="H10" s="54">
        <f>'RR - Totals'!H10+'Playoff - Totals'!H10</f>
        <v>0</v>
      </c>
      <c r="I10" s="54">
        <f>'RR - Totals'!I10+'Playoff - Totals'!I10</f>
        <v>0</v>
      </c>
      <c r="J10" s="127">
        <f>'RR - Totals'!J10+'Playoff - Totals'!J10</f>
        <v>2</v>
      </c>
      <c r="K10" s="56">
        <f>G10/J10</f>
        <v>1</v>
      </c>
    </row>
    <row r="11" spans="1:11" ht="30" customHeight="1" x14ac:dyDescent="0.25">
      <c r="A11" s="57" t="s">
        <v>29</v>
      </c>
      <c r="B11" s="54">
        <f>'RR - Totals'!B11+'Playoff - Totals'!B11</f>
        <v>7</v>
      </c>
      <c r="C11" s="54">
        <f>'RR - Totals'!C11+'Playoff - Totals'!C11</f>
        <v>15</v>
      </c>
      <c r="D11" s="55">
        <f>B11/C11</f>
        <v>0.46666666666666667</v>
      </c>
      <c r="E11" s="54">
        <f>'RR - Totals'!E11+'Playoff - Totals'!E11</f>
        <v>5</v>
      </c>
      <c r="F11" s="54">
        <f>'RR - Totals'!F11+'Playoff - Totals'!F11</f>
        <v>8</v>
      </c>
      <c r="G11" s="54">
        <f>'RR - Totals'!G11+'Playoff - Totals'!G11</f>
        <v>8</v>
      </c>
      <c r="H11" s="54">
        <f>'RR - Totals'!H11+'Playoff - Totals'!H11</f>
        <v>6</v>
      </c>
      <c r="I11" s="54">
        <f>'RR - Totals'!I11+'Playoff - Totals'!I11</f>
        <v>1</v>
      </c>
      <c r="J11" s="54">
        <f>'RR - Totals'!J11+'Playoff - Totals'!J11</f>
        <v>9</v>
      </c>
      <c r="K11" s="56">
        <f>G11/J11</f>
        <v>0.88888888888888884</v>
      </c>
    </row>
    <row r="12" spans="1:11" x14ac:dyDescent="0.25">
      <c r="B12" s="36"/>
      <c r="C12" s="36"/>
      <c r="D12" s="46"/>
      <c r="E12" s="36"/>
      <c r="F12" s="36"/>
      <c r="G12" s="36"/>
      <c r="H12" s="36"/>
      <c r="I12" s="36"/>
      <c r="J12" s="36"/>
      <c r="K12" s="47"/>
    </row>
    <row r="13" spans="1:11" ht="30" customHeight="1" x14ac:dyDescent="0.25">
      <c r="A13" s="62" t="s">
        <v>44</v>
      </c>
      <c r="B13" s="12" t="s">
        <v>3</v>
      </c>
      <c r="C13" s="12" t="s">
        <v>11</v>
      </c>
      <c r="D13" s="27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31" t="s">
        <v>21</v>
      </c>
    </row>
    <row r="14" spans="1:11" ht="30" customHeight="1" x14ac:dyDescent="0.25">
      <c r="A14" s="63" t="s">
        <v>30</v>
      </c>
      <c r="B14" s="54">
        <f>'RR - Totals'!B14+'Playoff - Totals'!B14</f>
        <v>20</v>
      </c>
      <c r="C14" s="127">
        <f>'RR - Totals'!C14+'Playoff - Totals'!C14</f>
        <v>48</v>
      </c>
      <c r="D14" s="55">
        <f>B14/C14</f>
        <v>0.41666666666666669</v>
      </c>
      <c r="E14" s="54">
        <f>'RR - Totals'!E14+'Playoff - Totals'!E14</f>
        <v>0</v>
      </c>
      <c r="F14" s="54">
        <f>'RR - Totals'!F14+'Playoff - Totals'!F14</f>
        <v>17</v>
      </c>
      <c r="G14" s="54">
        <f>'RR - Totals'!G14+'Playoff - Totals'!G14</f>
        <v>11</v>
      </c>
      <c r="H14" s="54">
        <f>'RR - Totals'!H14+'Playoff - Totals'!H14</f>
        <v>6</v>
      </c>
      <c r="I14" s="54">
        <f>'RR - Totals'!I14+'Playoff - Totals'!I14</f>
        <v>2</v>
      </c>
      <c r="J14" s="54">
        <f>'RR - Totals'!J14+'Playoff - Totals'!J14</f>
        <v>4</v>
      </c>
      <c r="K14" s="56">
        <f>G14/J14</f>
        <v>2.75</v>
      </c>
    </row>
    <row r="15" spans="1:11" ht="30" customHeight="1" x14ac:dyDescent="0.25">
      <c r="A15" s="63" t="s">
        <v>45</v>
      </c>
      <c r="B15" s="54">
        <f>'RR - Totals'!B15+'Playoff - Totals'!B15</f>
        <v>11</v>
      </c>
      <c r="C15" s="54">
        <f>'RR - Totals'!C15+'Playoff - Totals'!C15</f>
        <v>36</v>
      </c>
      <c r="D15" s="55">
        <f>B15/C15</f>
        <v>0.30555555555555558</v>
      </c>
      <c r="E15" s="54">
        <f>'RR - Totals'!E15+'Playoff - Totals'!E15</f>
        <v>0</v>
      </c>
      <c r="F15" s="54">
        <f>'RR - Totals'!F15+'Playoff - Totals'!F15</f>
        <v>14</v>
      </c>
      <c r="G15" s="54">
        <f>'RR - Totals'!G15+'Playoff - Totals'!G15</f>
        <v>3</v>
      </c>
      <c r="H15" s="54">
        <f>'RR - Totals'!H15+'Playoff - Totals'!H15</f>
        <v>6</v>
      </c>
      <c r="I15" s="54">
        <f>'RR - Totals'!I15+'Playoff - Totals'!I15</f>
        <v>0</v>
      </c>
      <c r="J15" s="54">
        <f>'RR - Totals'!J15+'Playoff - Totals'!J15</f>
        <v>3</v>
      </c>
      <c r="K15" s="56">
        <f>G15/J15</f>
        <v>1</v>
      </c>
    </row>
    <row r="16" spans="1:11" ht="30" customHeight="1" x14ac:dyDescent="0.25">
      <c r="A16" s="63" t="s">
        <v>25</v>
      </c>
      <c r="B16" s="54">
        <f>'RR - Totals'!B16+'Playoff - Totals'!B16</f>
        <v>11</v>
      </c>
      <c r="C16" s="54">
        <f>'RR - Totals'!C16+'Playoff - Totals'!C16</f>
        <v>26</v>
      </c>
      <c r="D16" s="55">
        <f>B16/C16</f>
        <v>0.42307692307692307</v>
      </c>
      <c r="E16" s="54">
        <f>'RR - Totals'!E16+'Playoff - Totals'!E16</f>
        <v>1</v>
      </c>
      <c r="F16" s="54">
        <f>'RR - Totals'!F16+'Playoff - Totals'!F16</f>
        <v>19</v>
      </c>
      <c r="G16" s="54">
        <f>'RR - Totals'!G16+'Playoff - Totals'!G16</f>
        <v>1</v>
      </c>
      <c r="H16" s="54">
        <f>'RR - Totals'!H16+'Playoff - Totals'!H16</f>
        <v>2</v>
      </c>
      <c r="I16" s="54">
        <f>'RR - Totals'!I16+'Playoff - Totals'!I16</f>
        <v>1</v>
      </c>
      <c r="J16" s="54">
        <f>'RR - Totals'!J16+'Playoff - Totals'!J16</f>
        <v>3</v>
      </c>
      <c r="K16" s="56">
        <f>G16/J16</f>
        <v>0.33333333333333331</v>
      </c>
    </row>
    <row r="17" spans="1:11" x14ac:dyDescent="0.25">
      <c r="A17" s="92"/>
      <c r="B17" s="93"/>
      <c r="C17" s="93"/>
      <c r="D17" s="94"/>
      <c r="E17" s="93"/>
      <c r="F17" s="93"/>
      <c r="G17" s="93"/>
      <c r="H17" s="93"/>
      <c r="I17" s="93"/>
      <c r="J17" s="93"/>
      <c r="K17" s="95"/>
    </row>
    <row r="18" spans="1:11" ht="30" customHeight="1" x14ac:dyDescent="0.25">
      <c r="A18" s="64" t="s">
        <v>59</v>
      </c>
      <c r="B18" s="12" t="s">
        <v>3</v>
      </c>
      <c r="C18" s="12" t="s">
        <v>11</v>
      </c>
      <c r="D18" s="27" t="s">
        <v>9</v>
      </c>
      <c r="E18" s="12" t="s">
        <v>10</v>
      </c>
      <c r="F18" s="12" t="s">
        <v>4</v>
      </c>
      <c r="G18" s="12" t="s">
        <v>5</v>
      </c>
      <c r="H18" s="12" t="s">
        <v>6</v>
      </c>
      <c r="I18" s="12" t="s">
        <v>7</v>
      </c>
      <c r="J18" s="12" t="s">
        <v>8</v>
      </c>
      <c r="K18" s="31" t="s">
        <v>21</v>
      </c>
    </row>
    <row r="19" spans="1:11" ht="30" customHeight="1" x14ac:dyDescent="0.25">
      <c r="A19" s="65" t="s">
        <v>46</v>
      </c>
      <c r="B19" s="127">
        <f>'RR - Totals'!B19+'Playoff - Totals'!B19</f>
        <v>30</v>
      </c>
      <c r="C19" s="127">
        <f>'RR - Totals'!C19+'Playoff - Totals'!C19</f>
        <v>48</v>
      </c>
      <c r="D19" s="55">
        <f>B19/C19</f>
        <v>0.625</v>
      </c>
      <c r="E19" s="127">
        <f>'RR - Totals'!E19+'Playoff - Totals'!E19</f>
        <v>11</v>
      </c>
      <c r="F19" s="54">
        <f>'RR - Totals'!F19+'Playoff - Totals'!F19</f>
        <v>29</v>
      </c>
      <c r="G19" s="54">
        <f>'RR - Totals'!G19+'Playoff - Totals'!G19</f>
        <v>14</v>
      </c>
      <c r="H19" s="54">
        <f>'RR - Totals'!H19+'Playoff - Totals'!H19</f>
        <v>5</v>
      </c>
      <c r="I19" s="54">
        <f>'RR - Totals'!I19+'Playoff - Totals'!I19</f>
        <v>5</v>
      </c>
      <c r="J19" s="54">
        <f>'RR - Totals'!J19+'Playoff - Totals'!J19</f>
        <v>6</v>
      </c>
      <c r="K19" s="56">
        <f>G19/J19</f>
        <v>2.3333333333333335</v>
      </c>
    </row>
    <row r="20" spans="1:11" ht="30" customHeight="1" x14ac:dyDescent="0.25">
      <c r="A20" s="65" t="s">
        <v>42</v>
      </c>
      <c r="B20" s="54">
        <f>'RR - Totals'!B20+'Playoff - Totals'!B20</f>
        <v>16</v>
      </c>
      <c r="C20" s="54">
        <f>'RR - Totals'!C20+'Playoff - Totals'!C20</f>
        <v>44</v>
      </c>
      <c r="D20" s="55">
        <f>B20/C20</f>
        <v>0.36363636363636365</v>
      </c>
      <c r="E20" s="54">
        <f>'RR - Totals'!E20+'Playoff - Totals'!E20</f>
        <v>3</v>
      </c>
      <c r="F20" s="54">
        <f>'RR - Totals'!F20+'Playoff - Totals'!F20</f>
        <v>21</v>
      </c>
      <c r="G20" s="54">
        <f>'RR - Totals'!G20+'Playoff - Totals'!G20</f>
        <v>7</v>
      </c>
      <c r="H20" s="54">
        <f>'RR - Totals'!H20+'Playoff - Totals'!H20</f>
        <v>3</v>
      </c>
      <c r="I20" s="127">
        <f>'RR - Totals'!I20+'Playoff - Totals'!I20</f>
        <v>8</v>
      </c>
      <c r="J20" s="54">
        <f>'RR - Totals'!J20+'Playoff - Totals'!J20</f>
        <v>8</v>
      </c>
      <c r="K20" s="56">
        <f>G20/J20</f>
        <v>0.875</v>
      </c>
    </row>
    <row r="21" spans="1:11" ht="30" customHeight="1" x14ac:dyDescent="0.25">
      <c r="A21" s="65" t="s">
        <v>47</v>
      </c>
      <c r="B21" s="54">
        <f>'RR - Totals'!B21+'Playoff - Totals'!B21</f>
        <v>6</v>
      </c>
      <c r="C21" s="54">
        <f>'RR - Totals'!C21+'Playoff - Totals'!C21</f>
        <v>24</v>
      </c>
      <c r="D21" s="55">
        <f>B21/C21</f>
        <v>0.25</v>
      </c>
      <c r="E21" s="54">
        <f>'RR - Totals'!E21+'Playoff - Totals'!E21</f>
        <v>0</v>
      </c>
      <c r="F21" s="54">
        <f>'RR - Totals'!F21+'Playoff - Totals'!F21</f>
        <v>16</v>
      </c>
      <c r="G21" s="54">
        <f>'RR - Totals'!G21+'Playoff - Totals'!G21</f>
        <v>1</v>
      </c>
      <c r="H21" s="54">
        <f>'RR - Totals'!H21+'Playoff - Totals'!H21</f>
        <v>4</v>
      </c>
      <c r="I21" s="54">
        <f>'RR - Totals'!I21+'Playoff - Totals'!I21</f>
        <v>3</v>
      </c>
      <c r="J21" s="54">
        <f>'RR - Totals'!J21+'Playoff - Totals'!J21</f>
        <v>7</v>
      </c>
      <c r="K21" s="56">
        <f>G21/J21</f>
        <v>0.14285714285714285</v>
      </c>
    </row>
    <row r="22" spans="1:11" x14ac:dyDescent="0.25">
      <c r="B22" s="36"/>
      <c r="C22" s="36"/>
      <c r="D22" s="46"/>
      <c r="E22" s="36"/>
      <c r="F22" s="36"/>
      <c r="G22" s="36"/>
      <c r="H22" s="36"/>
      <c r="I22" s="36"/>
      <c r="J22" s="36"/>
      <c r="K22" s="47"/>
    </row>
    <row r="23" spans="1:11" ht="30" customHeight="1" x14ac:dyDescent="0.25">
      <c r="A23" s="66" t="s">
        <v>48</v>
      </c>
      <c r="B23" s="12" t="s">
        <v>3</v>
      </c>
      <c r="C23" s="12" t="s">
        <v>11</v>
      </c>
      <c r="D23" s="27" t="s">
        <v>9</v>
      </c>
      <c r="E23" s="12" t="s">
        <v>10</v>
      </c>
      <c r="F23" s="12" t="s">
        <v>4</v>
      </c>
      <c r="G23" s="12" t="s">
        <v>5</v>
      </c>
      <c r="H23" s="12" t="s">
        <v>6</v>
      </c>
      <c r="I23" s="12" t="s">
        <v>7</v>
      </c>
      <c r="J23" s="12" t="s">
        <v>8</v>
      </c>
      <c r="K23" s="31" t="s">
        <v>21</v>
      </c>
    </row>
    <row r="24" spans="1:11" ht="30" customHeight="1" x14ac:dyDescent="0.25">
      <c r="A24" s="67" t="s">
        <v>131</v>
      </c>
      <c r="B24" s="54">
        <f>'RR - Totals'!B24+'Playoff - Totals'!B24</f>
        <v>26</v>
      </c>
      <c r="C24" s="54">
        <f>'RR - Totals'!C24+'Playoff - Totals'!C24</f>
        <v>56</v>
      </c>
      <c r="D24" s="55">
        <f>B24/C24</f>
        <v>0.4642857142857143</v>
      </c>
      <c r="E24" s="54">
        <f>'RR - Totals'!E24+'Playoff - Totals'!E24</f>
        <v>3</v>
      </c>
      <c r="F24" s="54">
        <f>'RR - Totals'!F24+'Playoff - Totals'!F24</f>
        <v>28</v>
      </c>
      <c r="G24" s="54">
        <f>'RR - Totals'!G24+'Playoff - Totals'!G24</f>
        <v>10</v>
      </c>
      <c r="H24" s="54">
        <f>'RR - Totals'!H24+'Playoff - Totals'!H24</f>
        <v>7</v>
      </c>
      <c r="I24" s="54">
        <f>'RR - Totals'!I24+'Playoff - Totals'!I24</f>
        <v>5</v>
      </c>
      <c r="J24" s="54">
        <f>'RR - Totals'!J24+'Playoff - Totals'!J24</f>
        <v>9</v>
      </c>
      <c r="K24" s="56">
        <f>G24/J24</f>
        <v>1.1111111111111112</v>
      </c>
    </row>
    <row r="25" spans="1:11" ht="30" customHeight="1" x14ac:dyDescent="0.25">
      <c r="A25" s="67" t="s">
        <v>49</v>
      </c>
      <c r="B25" s="54">
        <f>'RR - Totals'!B25+'Playoff - Totals'!B25</f>
        <v>20</v>
      </c>
      <c r="C25" s="54">
        <f>'RR - Totals'!C25+'Playoff - Totals'!C25</f>
        <v>36</v>
      </c>
      <c r="D25" s="55">
        <f>B25/C25</f>
        <v>0.55555555555555558</v>
      </c>
      <c r="E25" s="54">
        <f>'RR - Totals'!E25+'Playoff - Totals'!E25</f>
        <v>4</v>
      </c>
      <c r="F25" s="54">
        <f>'RR - Totals'!F25+'Playoff - Totals'!F25</f>
        <v>12</v>
      </c>
      <c r="G25" s="54">
        <f>'RR - Totals'!G25+'Playoff - Totals'!G25</f>
        <v>3</v>
      </c>
      <c r="H25" s="54">
        <f>'RR - Totals'!H25+'Playoff - Totals'!H25</f>
        <v>4</v>
      </c>
      <c r="I25" s="54">
        <f>'RR - Totals'!I25+'Playoff - Totals'!I25</f>
        <v>2</v>
      </c>
      <c r="J25" s="54">
        <f>'RR - Totals'!J25+'Playoff - Totals'!J25</f>
        <v>2</v>
      </c>
      <c r="K25" s="56">
        <f>G25/J25</f>
        <v>1.5</v>
      </c>
    </row>
    <row r="26" spans="1:11" ht="30" customHeight="1" x14ac:dyDescent="0.25">
      <c r="A26" s="67" t="s">
        <v>157</v>
      </c>
      <c r="B26" s="54">
        <f>'RR - Totals'!B26+'Playoff - Totals'!B26</f>
        <v>7</v>
      </c>
      <c r="C26" s="54">
        <f>'RR - Totals'!C26+'Playoff - Totals'!C26</f>
        <v>15</v>
      </c>
      <c r="D26" s="55">
        <f>B26/C26</f>
        <v>0.46666666666666667</v>
      </c>
      <c r="E26" s="54">
        <f>'RR - Totals'!E26+'Playoff - Totals'!E26</f>
        <v>0</v>
      </c>
      <c r="F26" s="54">
        <f>'RR - Totals'!F26+'Playoff - Totals'!F26</f>
        <v>12</v>
      </c>
      <c r="G26" s="127">
        <f>'RR - Totals'!G26+'Playoff - Totals'!G26</f>
        <v>22</v>
      </c>
      <c r="H26" s="127">
        <f>'RR - Totals'!H26+'Playoff - Totals'!H26</f>
        <v>8</v>
      </c>
      <c r="I26" s="54">
        <f>'RR - Totals'!I26+'Playoff - Totals'!I26</f>
        <v>2</v>
      </c>
      <c r="J26" s="54">
        <f>'RR - Totals'!J26+'Playoff - Totals'!J26</f>
        <v>6</v>
      </c>
      <c r="K26" s="129">
        <f>G26/J26</f>
        <v>3.6666666666666665</v>
      </c>
    </row>
    <row r="27" spans="1:11" x14ac:dyDescent="0.25">
      <c r="B27" s="36"/>
      <c r="C27" s="36"/>
      <c r="D27" s="46"/>
      <c r="E27" s="36"/>
      <c r="F27" s="36"/>
      <c r="G27" s="36"/>
      <c r="H27" s="36"/>
      <c r="I27" s="36"/>
      <c r="J27" s="36"/>
      <c r="K27" s="47"/>
    </row>
    <row r="28" spans="1:11" ht="30" customHeight="1" x14ac:dyDescent="0.25">
      <c r="A28" s="60" t="s">
        <v>72</v>
      </c>
      <c r="B28" s="12" t="s">
        <v>3</v>
      </c>
      <c r="C28" s="12" t="s">
        <v>11</v>
      </c>
      <c r="D28" s="27" t="s">
        <v>9</v>
      </c>
      <c r="E28" s="12" t="s">
        <v>10</v>
      </c>
      <c r="F28" s="12" t="s">
        <v>4</v>
      </c>
      <c r="G28" s="12" t="s">
        <v>5</v>
      </c>
      <c r="H28" s="12" t="s">
        <v>6</v>
      </c>
      <c r="I28" s="12" t="s">
        <v>7</v>
      </c>
      <c r="J28" s="12" t="s">
        <v>8</v>
      </c>
      <c r="K28" s="31" t="s">
        <v>21</v>
      </c>
    </row>
    <row r="29" spans="1:11" ht="30" customHeight="1" x14ac:dyDescent="0.25">
      <c r="A29" s="61" t="s">
        <v>24</v>
      </c>
      <c r="B29" s="54">
        <f>'RR - Totals'!B29+'Playoff - Totals'!B29</f>
        <v>12</v>
      </c>
      <c r="C29" s="54">
        <f>'RR - Totals'!C29+'Playoff - Totals'!C29</f>
        <v>37</v>
      </c>
      <c r="D29" s="55">
        <f>B29/C29</f>
        <v>0.32432432432432434</v>
      </c>
      <c r="E29" s="54">
        <f>'RR - Totals'!E29+'Playoff - Totals'!E29</f>
        <v>0</v>
      </c>
      <c r="F29" s="54">
        <f>'RR - Totals'!F29+'Playoff - Totals'!F29</f>
        <v>10</v>
      </c>
      <c r="G29" s="54">
        <f>'RR - Totals'!G29+'Playoff - Totals'!G29</f>
        <v>13</v>
      </c>
      <c r="H29" s="54">
        <f>'RR - Totals'!H29+'Playoff - Totals'!H29</f>
        <v>1</v>
      </c>
      <c r="I29" s="54">
        <f>'RR - Totals'!I29+'Playoff - Totals'!I29</f>
        <v>0</v>
      </c>
      <c r="J29" s="54">
        <f>'RR - Totals'!J29+'Playoff - Totals'!J29</f>
        <v>6</v>
      </c>
      <c r="K29" s="56">
        <f>G29/J29</f>
        <v>2.1666666666666665</v>
      </c>
    </row>
    <row r="30" spans="1:11" ht="30" customHeight="1" x14ac:dyDescent="0.25">
      <c r="A30" s="61" t="s">
        <v>50</v>
      </c>
      <c r="B30" s="54">
        <f>'RR - Totals'!B30+'Playoff - Totals'!B30</f>
        <v>10</v>
      </c>
      <c r="C30" s="54">
        <f>'RR - Totals'!C30+'Playoff - Totals'!C30</f>
        <v>20</v>
      </c>
      <c r="D30" s="55">
        <f>B30/C30</f>
        <v>0.5</v>
      </c>
      <c r="E30" s="54">
        <f>'RR - Totals'!E30+'Playoff - Totals'!E30</f>
        <v>0</v>
      </c>
      <c r="F30" s="54">
        <f>'RR - Totals'!F30+'Playoff - Totals'!F30</f>
        <v>10</v>
      </c>
      <c r="G30" s="54">
        <f>'RR - Totals'!G30+'Playoff - Totals'!G30</f>
        <v>3</v>
      </c>
      <c r="H30" s="54">
        <f>'RR - Totals'!H30+'Playoff - Totals'!H30</f>
        <v>2</v>
      </c>
      <c r="I30" s="54">
        <f>'RR - Totals'!I30+'Playoff - Totals'!I30</f>
        <v>2</v>
      </c>
      <c r="J30" s="54">
        <f>'RR - Totals'!J30+'Playoff - Totals'!J30</f>
        <v>5</v>
      </c>
      <c r="K30" s="56">
        <f>G30/J30</f>
        <v>0.6</v>
      </c>
    </row>
    <row r="31" spans="1:11" ht="30" customHeight="1" x14ac:dyDescent="0.25">
      <c r="A31" s="61" t="s">
        <v>31</v>
      </c>
      <c r="B31" s="54">
        <f>'RR - Totals'!B31+'Playoff - Totals'!B31</f>
        <v>13</v>
      </c>
      <c r="C31" s="54">
        <f>'RR - Totals'!C31+'Playoff - Totals'!C31</f>
        <v>23</v>
      </c>
      <c r="D31" s="55">
        <f>B31/C31</f>
        <v>0.56521739130434778</v>
      </c>
      <c r="E31" s="54">
        <f>'RR - Totals'!E31+'Playoff - Totals'!E31</f>
        <v>6</v>
      </c>
      <c r="F31" s="54">
        <f>'RR - Totals'!F31+'Playoff - Totals'!F31</f>
        <v>12</v>
      </c>
      <c r="G31" s="54">
        <f>'RR - Totals'!G31+'Playoff - Totals'!G31</f>
        <v>5</v>
      </c>
      <c r="H31" s="54">
        <f>'RR - Totals'!H31+'Playoff - Totals'!H31</f>
        <v>2</v>
      </c>
      <c r="I31" s="54">
        <f>'RR - Totals'!I31+'Playoff - Totals'!I31</f>
        <v>5</v>
      </c>
      <c r="J31" s="54">
        <f>'RR - Totals'!J31+'Playoff - Totals'!J31</f>
        <v>5</v>
      </c>
      <c r="K31" s="56">
        <f>G31/J31</f>
        <v>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zoomScale="80" zoomScaleNormal="80" workbookViewId="0">
      <selection activeCell="L33" sqref="L33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39</v>
      </c>
      <c r="B1" s="13"/>
      <c r="C1" s="14"/>
      <c r="D1" s="15"/>
    </row>
    <row r="3" spans="1:11" ht="30" customHeight="1" x14ac:dyDescent="0.25">
      <c r="A3" s="58" t="s">
        <v>43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 x14ac:dyDescent="0.25">
      <c r="A4" s="28" t="s">
        <v>22</v>
      </c>
      <c r="B4" s="69">
        <f>'Overall - Totals'!B4/7</f>
        <v>3</v>
      </c>
      <c r="C4" s="69">
        <f>'Overall - Totals'!C4/7</f>
        <v>4.2857142857142856</v>
      </c>
      <c r="D4" s="128">
        <f>B4/C4</f>
        <v>0.70000000000000007</v>
      </c>
      <c r="E4" s="69">
        <f>'Overall - Totals'!E4/7</f>
        <v>0.2857142857142857</v>
      </c>
      <c r="F4" s="130">
        <f>'Overall - Totals'!F4/7</f>
        <v>5.5714285714285712</v>
      </c>
      <c r="G4" s="69">
        <f>'Overall - Totals'!G4/7</f>
        <v>1.7142857142857142</v>
      </c>
      <c r="H4" s="69">
        <f>'Overall - Totals'!H4/7</f>
        <v>1</v>
      </c>
      <c r="I4" s="69">
        <f>'Overall - Totals'!I4/7</f>
        <v>0.8571428571428571</v>
      </c>
      <c r="J4" s="69">
        <f>'Overall - Totals'!J4/7</f>
        <v>0.5714285714285714</v>
      </c>
      <c r="K4" s="56">
        <f>G4/J4</f>
        <v>3</v>
      </c>
    </row>
    <row r="5" spans="1:11" ht="30" customHeight="1" x14ac:dyDescent="0.25">
      <c r="A5" s="28" t="s">
        <v>27</v>
      </c>
      <c r="B5" s="69">
        <f>'Overall - Totals'!B5/7</f>
        <v>1.1428571428571428</v>
      </c>
      <c r="C5" s="69">
        <f>'Overall - Totals'!C5/7</f>
        <v>2.5714285714285716</v>
      </c>
      <c r="D5" s="55">
        <f>B5/C5</f>
        <v>0.44444444444444436</v>
      </c>
      <c r="E5" s="69">
        <f>'Overall - Totals'!E5/7</f>
        <v>0.8571428571428571</v>
      </c>
      <c r="F5" s="69">
        <f>'Overall - Totals'!F5/7</f>
        <v>1.2857142857142858</v>
      </c>
      <c r="G5" s="69">
        <f>'Overall - Totals'!G5/7</f>
        <v>0.8571428571428571</v>
      </c>
      <c r="H5" s="69">
        <f>'Overall - Totals'!H5/7</f>
        <v>0.42857142857142855</v>
      </c>
      <c r="I5" s="69">
        <f>'Overall - Totals'!I5/7</f>
        <v>0.14285714285714285</v>
      </c>
      <c r="J5" s="69">
        <f>'Overall - Totals'!J5/7</f>
        <v>1.2857142857142858</v>
      </c>
      <c r="K5" s="56">
        <f>G5/J5</f>
        <v>0.66666666666666663</v>
      </c>
    </row>
    <row r="6" spans="1:11" ht="30" customHeight="1" x14ac:dyDescent="0.25">
      <c r="A6" s="28" t="s">
        <v>23</v>
      </c>
      <c r="B6" s="69">
        <f>'Overall - Totals'!B6/7</f>
        <v>2.1428571428571428</v>
      </c>
      <c r="C6" s="69">
        <f>'Overall - Totals'!C6/7</f>
        <v>6.2857142857142856</v>
      </c>
      <c r="D6" s="55">
        <f>B6/C6</f>
        <v>0.34090909090909088</v>
      </c>
      <c r="E6" s="69">
        <f>'Overall - Totals'!E6/7</f>
        <v>0</v>
      </c>
      <c r="F6" s="69">
        <f>'Overall - Totals'!F6/7</f>
        <v>0.8571428571428571</v>
      </c>
      <c r="G6" s="69">
        <f>'Overall - Totals'!G6/7</f>
        <v>1.5714285714285714</v>
      </c>
      <c r="H6" s="69">
        <f>'Overall - Totals'!H6/7</f>
        <v>0</v>
      </c>
      <c r="I6" s="69">
        <f>'Overall - Totals'!I6/7</f>
        <v>0</v>
      </c>
      <c r="J6" s="69">
        <f>'Overall - Totals'!J6/7</f>
        <v>1.7142857142857142</v>
      </c>
      <c r="K6" s="56">
        <f>G6/J6</f>
        <v>0.91666666666666674</v>
      </c>
    </row>
    <row r="7" spans="1:11" x14ac:dyDescent="0.25">
      <c r="B7" s="36"/>
      <c r="C7" s="36"/>
      <c r="D7" s="46"/>
      <c r="E7" s="36"/>
      <c r="F7" s="36"/>
      <c r="G7" s="36"/>
      <c r="H7" s="36"/>
      <c r="I7" s="36"/>
      <c r="J7" s="36"/>
      <c r="K7" s="47"/>
    </row>
    <row r="8" spans="1:11" ht="30" customHeight="1" x14ac:dyDescent="0.25">
      <c r="A8" s="59" t="s">
        <v>115</v>
      </c>
      <c r="B8" s="12" t="s">
        <v>3</v>
      </c>
      <c r="C8" s="12" t="s">
        <v>11</v>
      </c>
      <c r="D8" s="27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31" t="s">
        <v>21</v>
      </c>
    </row>
    <row r="9" spans="1:11" ht="30" customHeight="1" x14ac:dyDescent="0.25">
      <c r="A9" s="57" t="s">
        <v>28</v>
      </c>
      <c r="B9" s="69">
        <f>'Overall - Totals'!B9/6</f>
        <v>2.8333333333333335</v>
      </c>
      <c r="C9" s="69">
        <f>'Overall - Totals'!C9/6</f>
        <v>5.5</v>
      </c>
      <c r="D9" s="55">
        <f>B9/C9</f>
        <v>0.51515151515151514</v>
      </c>
      <c r="E9" s="69">
        <f>'Overall - Totals'!E9/6</f>
        <v>0.16666666666666666</v>
      </c>
      <c r="F9" s="69">
        <f>'Overall - Totals'!F9/6</f>
        <v>3.6666666666666665</v>
      </c>
      <c r="G9" s="69">
        <f>'Overall - Totals'!G9/6</f>
        <v>1.6666666666666667</v>
      </c>
      <c r="H9" s="69">
        <f>'Overall - Totals'!H9/6</f>
        <v>0.83333333333333337</v>
      </c>
      <c r="I9" s="69">
        <f>'Overall - Totals'!I9/6</f>
        <v>0.33333333333333331</v>
      </c>
      <c r="J9" s="69">
        <f>'Overall - Totals'!J9/6</f>
        <v>0.83333333333333337</v>
      </c>
      <c r="K9" s="56">
        <f>G9/J9</f>
        <v>2</v>
      </c>
    </row>
    <row r="10" spans="1:11" ht="30" customHeight="1" x14ac:dyDescent="0.25">
      <c r="A10" s="57" t="s">
        <v>26</v>
      </c>
      <c r="B10" s="69">
        <f>'Overall - Totals'!B10/6</f>
        <v>2</v>
      </c>
      <c r="C10" s="69">
        <f>'Overall - Totals'!C10/6</f>
        <v>6.833333333333333</v>
      </c>
      <c r="D10" s="55">
        <f>B10/C10</f>
        <v>0.29268292682926833</v>
      </c>
      <c r="E10" s="69">
        <f>'Overall - Totals'!E10/6</f>
        <v>0</v>
      </c>
      <c r="F10" s="69">
        <f>'Overall - Totals'!F10/6</f>
        <v>2.1666666666666665</v>
      </c>
      <c r="G10" s="69">
        <f>'Overall - Totals'!G10/6</f>
        <v>0.33333333333333331</v>
      </c>
      <c r="H10" s="69">
        <f>'Overall - Totals'!H10/6</f>
        <v>0</v>
      </c>
      <c r="I10" s="69">
        <f>'Overall - Totals'!I10/6</f>
        <v>0</v>
      </c>
      <c r="J10" s="69">
        <f>'Overall - Totals'!J10/6</f>
        <v>0.33333333333333331</v>
      </c>
      <c r="K10" s="56">
        <f>G10/J10</f>
        <v>1</v>
      </c>
    </row>
    <row r="11" spans="1:11" ht="30" customHeight="1" x14ac:dyDescent="0.25">
      <c r="A11" s="57" t="s">
        <v>29</v>
      </c>
      <c r="B11" s="69">
        <f>'Overall - Totals'!B11/6</f>
        <v>1.1666666666666667</v>
      </c>
      <c r="C11" s="69">
        <f>'Overall - Totals'!C11/6</f>
        <v>2.5</v>
      </c>
      <c r="D11" s="55">
        <f>B11/C11</f>
        <v>0.46666666666666667</v>
      </c>
      <c r="E11" s="69">
        <f>'Overall - Totals'!E11/6</f>
        <v>0.83333333333333337</v>
      </c>
      <c r="F11" s="69">
        <f>'Overall - Totals'!F11/6</f>
        <v>1.3333333333333333</v>
      </c>
      <c r="G11" s="69">
        <f>'Overall - Totals'!G11/6</f>
        <v>1.3333333333333333</v>
      </c>
      <c r="H11" s="69">
        <f>'Overall - Totals'!H11/6</f>
        <v>1</v>
      </c>
      <c r="I11" s="69">
        <f>'Overall - Totals'!I11/6</f>
        <v>0.16666666666666666</v>
      </c>
      <c r="J11" s="69">
        <f>'Overall - Totals'!J11/6</f>
        <v>1.5</v>
      </c>
      <c r="K11" s="56">
        <f>G11/J11</f>
        <v>0.88888888888888884</v>
      </c>
    </row>
    <row r="12" spans="1:11" x14ac:dyDescent="0.25">
      <c r="B12" s="36"/>
      <c r="C12" s="36"/>
      <c r="D12" s="46"/>
      <c r="E12" s="36"/>
      <c r="F12" s="36"/>
      <c r="G12" s="36"/>
      <c r="H12" s="36"/>
      <c r="I12" s="36"/>
      <c r="J12" s="36"/>
      <c r="K12" s="47"/>
    </row>
    <row r="13" spans="1:11" ht="30" customHeight="1" x14ac:dyDescent="0.25">
      <c r="A13" s="62" t="s">
        <v>44</v>
      </c>
      <c r="B13" s="12" t="s">
        <v>3</v>
      </c>
      <c r="C13" s="12" t="s">
        <v>11</v>
      </c>
      <c r="D13" s="27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31" t="s">
        <v>21</v>
      </c>
    </row>
    <row r="14" spans="1:11" ht="30" customHeight="1" x14ac:dyDescent="0.25">
      <c r="A14" s="63" t="s">
        <v>30</v>
      </c>
      <c r="B14" s="69">
        <f>'Overall - Totals'!B14/7</f>
        <v>2.8571428571428572</v>
      </c>
      <c r="C14" s="130">
        <f>'Overall - Totals'!C14/7</f>
        <v>6.8571428571428568</v>
      </c>
      <c r="D14" s="55">
        <f>B14/C14</f>
        <v>0.41666666666666669</v>
      </c>
      <c r="E14" s="69">
        <f>'Overall - Totals'!E14/7</f>
        <v>0</v>
      </c>
      <c r="F14" s="69">
        <f>'Overall - Totals'!F14/7</f>
        <v>2.4285714285714284</v>
      </c>
      <c r="G14" s="69">
        <f>'Overall - Totals'!G14/7</f>
        <v>1.5714285714285714</v>
      </c>
      <c r="H14" s="69">
        <f>'Overall - Totals'!H14/7</f>
        <v>0.8571428571428571</v>
      </c>
      <c r="I14" s="69">
        <f>'Overall - Totals'!I14/7</f>
        <v>0.2857142857142857</v>
      </c>
      <c r="J14" s="69">
        <f>'Overall - Totals'!J14/7</f>
        <v>0.5714285714285714</v>
      </c>
      <c r="K14" s="56">
        <f>G14/J14</f>
        <v>2.75</v>
      </c>
    </row>
    <row r="15" spans="1:11" ht="30" customHeight="1" x14ac:dyDescent="0.25">
      <c r="A15" s="63" t="s">
        <v>45</v>
      </c>
      <c r="B15" s="69">
        <f>'Overall - Totals'!B15/7</f>
        <v>1.5714285714285714</v>
      </c>
      <c r="C15" s="69">
        <f>'Overall - Totals'!C15/7</f>
        <v>5.1428571428571432</v>
      </c>
      <c r="D15" s="55">
        <f>B15/C15</f>
        <v>0.30555555555555552</v>
      </c>
      <c r="E15" s="69">
        <f>'Overall - Totals'!E15/7</f>
        <v>0</v>
      </c>
      <c r="F15" s="69">
        <f>'Overall - Totals'!F15/7</f>
        <v>2</v>
      </c>
      <c r="G15" s="69">
        <f>'Overall - Totals'!G15/7</f>
        <v>0.42857142857142855</v>
      </c>
      <c r="H15" s="69">
        <f>'Overall - Totals'!H15/7</f>
        <v>0.8571428571428571</v>
      </c>
      <c r="I15" s="69">
        <f>'Overall - Totals'!I15/7</f>
        <v>0</v>
      </c>
      <c r="J15" s="69">
        <f>'Overall - Totals'!J15/7</f>
        <v>0.42857142857142855</v>
      </c>
      <c r="K15" s="56">
        <f>G15/J15</f>
        <v>1</v>
      </c>
    </row>
    <row r="16" spans="1:11" ht="30" customHeight="1" x14ac:dyDescent="0.25">
      <c r="A16" s="63" t="s">
        <v>25</v>
      </c>
      <c r="B16" s="69">
        <f>'Overall - Totals'!B16/7</f>
        <v>1.5714285714285714</v>
      </c>
      <c r="C16" s="69">
        <f>'Overall - Totals'!C16/7</f>
        <v>3.7142857142857144</v>
      </c>
      <c r="D16" s="55">
        <f>B16/C16</f>
        <v>0.42307692307692307</v>
      </c>
      <c r="E16" s="69">
        <f>'Overall - Totals'!E16/7</f>
        <v>0.14285714285714285</v>
      </c>
      <c r="F16" s="69">
        <f>'Overall - Totals'!F16/7</f>
        <v>2.7142857142857144</v>
      </c>
      <c r="G16" s="69">
        <f>'Overall - Totals'!G16/7</f>
        <v>0.14285714285714285</v>
      </c>
      <c r="H16" s="69">
        <f>'Overall - Totals'!H16/7</f>
        <v>0.2857142857142857</v>
      </c>
      <c r="I16" s="69">
        <f>'Overall - Totals'!I16/7</f>
        <v>0.14285714285714285</v>
      </c>
      <c r="J16" s="69">
        <f>'Overall - Totals'!J16/7</f>
        <v>0.42857142857142855</v>
      </c>
      <c r="K16" s="56">
        <f>G16/J16</f>
        <v>0.33333333333333331</v>
      </c>
    </row>
    <row r="17" spans="1:11" x14ac:dyDescent="0.25">
      <c r="A17" s="92"/>
      <c r="B17" s="93"/>
      <c r="C17" s="93"/>
      <c r="D17" s="94"/>
      <c r="E17" s="93"/>
      <c r="F17" s="93"/>
      <c r="G17" s="93"/>
      <c r="H17" s="93"/>
      <c r="I17" s="93"/>
      <c r="J17" s="93"/>
      <c r="K17" s="95"/>
    </row>
    <row r="18" spans="1:11" ht="30" customHeight="1" x14ac:dyDescent="0.25">
      <c r="A18" s="64" t="s">
        <v>59</v>
      </c>
      <c r="B18" s="12" t="s">
        <v>3</v>
      </c>
      <c r="C18" s="12" t="s">
        <v>11</v>
      </c>
      <c r="D18" s="27" t="s">
        <v>9</v>
      </c>
      <c r="E18" s="12" t="s">
        <v>10</v>
      </c>
      <c r="F18" s="12" t="s">
        <v>4</v>
      </c>
      <c r="G18" s="12" t="s">
        <v>5</v>
      </c>
      <c r="H18" s="12" t="s">
        <v>6</v>
      </c>
      <c r="I18" s="12" t="s">
        <v>7</v>
      </c>
      <c r="J18" s="12" t="s">
        <v>8</v>
      </c>
      <c r="K18" s="31" t="s">
        <v>21</v>
      </c>
    </row>
    <row r="19" spans="1:11" ht="30" customHeight="1" x14ac:dyDescent="0.25">
      <c r="A19" s="65" t="s">
        <v>46</v>
      </c>
      <c r="B19" s="130">
        <f>'Overall - Totals'!B19/7</f>
        <v>4.2857142857142856</v>
      </c>
      <c r="C19" s="130">
        <f>'Overall - Totals'!C19/7</f>
        <v>6.8571428571428568</v>
      </c>
      <c r="D19" s="55">
        <f>B19/C19</f>
        <v>0.625</v>
      </c>
      <c r="E19" s="130">
        <f>'Overall - Totals'!E19/7</f>
        <v>1.5714285714285714</v>
      </c>
      <c r="F19" s="69">
        <f>'Overall - Totals'!F19/7</f>
        <v>4.1428571428571432</v>
      </c>
      <c r="G19" s="69">
        <f>'Overall - Totals'!G19/7</f>
        <v>2</v>
      </c>
      <c r="H19" s="69">
        <f>'Overall - Totals'!H19/7</f>
        <v>0.7142857142857143</v>
      </c>
      <c r="I19" s="69">
        <f>'Overall - Totals'!I19/7</f>
        <v>0.7142857142857143</v>
      </c>
      <c r="J19" s="69">
        <f>'Overall - Totals'!J19/7</f>
        <v>0.8571428571428571</v>
      </c>
      <c r="K19" s="56">
        <f>G19/J19</f>
        <v>2.3333333333333335</v>
      </c>
    </row>
    <row r="20" spans="1:11" ht="30" customHeight="1" x14ac:dyDescent="0.25">
      <c r="A20" s="65" t="s">
        <v>42</v>
      </c>
      <c r="B20" s="69">
        <f>'Overall - Totals'!B20/7</f>
        <v>2.2857142857142856</v>
      </c>
      <c r="C20" s="69">
        <f>'Overall - Totals'!C20/7</f>
        <v>6.2857142857142856</v>
      </c>
      <c r="D20" s="55">
        <f>B20/C20</f>
        <v>0.36363636363636365</v>
      </c>
      <c r="E20" s="69">
        <f>'Overall - Totals'!E20/7</f>
        <v>0.42857142857142855</v>
      </c>
      <c r="F20" s="69">
        <f>'Overall - Totals'!F20/7</f>
        <v>3</v>
      </c>
      <c r="G20" s="69">
        <f>'Overall - Totals'!G20/7</f>
        <v>1</v>
      </c>
      <c r="H20" s="69">
        <f>'Overall - Totals'!H20/7</f>
        <v>0.42857142857142855</v>
      </c>
      <c r="I20" s="130">
        <f>'Overall - Totals'!I20/7</f>
        <v>1.1428571428571428</v>
      </c>
      <c r="J20" s="69">
        <f>'Overall - Totals'!J20/7</f>
        <v>1.1428571428571428</v>
      </c>
      <c r="K20" s="56">
        <f>G20/J20</f>
        <v>0.875</v>
      </c>
    </row>
    <row r="21" spans="1:11" ht="30" customHeight="1" x14ac:dyDescent="0.25">
      <c r="A21" s="65" t="s">
        <v>47</v>
      </c>
      <c r="B21" s="69">
        <f>'Overall - Totals'!B21/7</f>
        <v>0.8571428571428571</v>
      </c>
      <c r="C21" s="69">
        <f>'Overall - Totals'!C21/7</f>
        <v>3.4285714285714284</v>
      </c>
      <c r="D21" s="55">
        <f>B21/C21</f>
        <v>0.25</v>
      </c>
      <c r="E21" s="69">
        <f>'Overall - Totals'!E21/7</f>
        <v>0</v>
      </c>
      <c r="F21" s="69">
        <f>'Overall - Totals'!F21/7</f>
        <v>2.2857142857142856</v>
      </c>
      <c r="G21" s="69">
        <f>'Overall - Totals'!G21/7</f>
        <v>0.14285714285714285</v>
      </c>
      <c r="H21" s="69">
        <f>'Overall - Totals'!H21/7</f>
        <v>0.5714285714285714</v>
      </c>
      <c r="I21" s="69">
        <f>'Overall - Totals'!I21/7</f>
        <v>0.42857142857142855</v>
      </c>
      <c r="J21" s="69">
        <f>'Overall - Totals'!J21/7</f>
        <v>1</v>
      </c>
      <c r="K21" s="56">
        <f>G21/J21</f>
        <v>0.14285714285714285</v>
      </c>
    </row>
    <row r="22" spans="1:11" x14ac:dyDescent="0.25">
      <c r="B22" s="36"/>
      <c r="C22" s="36"/>
      <c r="D22" s="46"/>
      <c r="E22" s="36"/>
      <c r="F22" s="36"/>
      <c r="G22" s="36"/>
      <c r="H22" s="36"/>
      <c r="I22" s="36"/>
      <c r="J22" s="36"/>
      <c r="K22" s="47"/>
    </row>
    <row r="23" spans="1:11" ht="30" customHeight="1" x14ac:dyDescent="0.25">
      <c r="A23" s="66" t="s">
        <v>48</v>
      </c>
      <c r="B23" s="12" t="s">
        <v>3</v>
      </c>
      <c r="C23" s="12" t="s">
        <v>11</v>
      </c>
      <c r="D23" s="27" t="s">
        <v>9</v>
      </c>
      <c r="E23" s="12" t="s">
        <v>10</v>
      </c>
      <c r="F23" s="12" t="s">
        <v>4</v>
      </c>
      <c r="G23" s="12" t="s">
        <v>5</v>
      </c>
      <c r="H23" s="12" t="s">
        <v>6</v>
      </c>
      <c r="I23" s="12" t="s">
        <v>7</v>
      </c>
      <c r="J23" s="12" t="s">
        <v>8</v>
      </c>
      <c r="K23" s="31" t="s">
        <v>21</v>
      </c>
    </row>
    <row r="24" spans="1:11" ht="30" customHeight="1" x14ac:dyDescent="0.25">
      <c r="A24" s="67" t="s">
        <v>131</v>
      </c>
      <c r="B24" s="69">
        <f>'Overall - Totals'!B24/7</f>
        <v>3.7142857142857144</v>
      </c>
      <c r="C24" s="69">
        <f>'Overall - Totals'!C24/7</f>
        <v>8</v>
      </c>
      <c r="D24" s="55">
        <f>B24/C24</f>
        <v>0.4642857142857143</v>
      </c>
      <c r="E24" s="69">
        <f>'Overall - Totals'!E24/7</f>
        <v>0.42857142857142855</v>
      </c>
      <c r="F24" s="69">
        <f>'Overall - Totals'!F24/7</f>
        <v>4</v>
      </c>
      <c r="G24" s="69">
        <f>'Overall - Totals'!G24/7</f>
        <v>1.4285714285714286</v>
      </c>
      <c r="H24" s="69">
        <f>'Overall - Totals'!H24/7</f>
        <v>1</v>
      </c>
      <c r="I24" s="69">
        <f>'Overall - Totals'!I24/7</f>
        <v>0.7142857142857143</v>
      </c>
      <c r="J24" s="69">
        <f>'Overall - Totals'!J24/7</f>
        <v>1.2857142857142858</v>
      </c>
      <c r="K24" s="56">
        <f>G24/J24</f>
        <v>1.1111111111111112</v>
      </c>
    </row>
    <row r="25" spans="1:11" ht="30" customHeight="1" x14ac:dyDescent="0.25">
      <c r="A25" s="67" t="s">
        <v>49</v>
      </c>
      <c r="B25" s="69">
        <f>'Overall - Totals'!B25/7</f>
        <v>2.8571428571428572</v>
      </c>
      <c r="C25" s="69">
        <f>'Overall - Totals'!C25/7</f>
        <v>5.1428571428571432</v>
      </c>
      <c r="D25" s="55">
        <f>B25/C25</f>
        <v>0.55555555555555558</v>
      </c>
      <c r="E25" s="69">
        <f>'Overall - Totals'!E25/7</f>
        <v>0.5714285714285714</v>
      </c>
      <c r="F25" s="69">
        <f>'Overall - Totals'!F25/7</f>
        <v>1.7142857142857142</v>
      </c>
      <c r="G25" s="69">
        <f>'Overall - Totals'!G25/7</f>
        <v>0.42857142857142855</v>
      </c>
      <c r="H25" s="69">
        <f>'Overall - Totals'!H25/7</f>
        <v>0.5714285714285714</v>
      </c>
      <c r="I25" s="69">
        <f>'Overall - Totals'!I25/7</f>
        <v>0.2857142857142857</v>
      </c>
      <c r="J25" s="130">
        <f>'Overall - Totals'!J25/7</f>
        <v>0.2857142857142857</v>
      </c>
      <c r="K25" s="56">
        <f>G25/J25</f>
        <v>1.5</v>
      </c>
    </row>
    <row r="26" spans="1:11" ht="30" customHeight="1" x14ac:dyDescent="0.25">
      <c r="A26" s="67" t="s">
        <v>157</v>
      </c>
      <c r="B26" s="69">
        <f>'Overall - Totals'!B26/7</f>
        <v>1</v>
      </c>
      <c r="C26" s="69">
        <f>'Overall - Totals'!C26/7</f>
        <v>2.1428571428571428</v>
      </c>
      <c r="D26" s="55">
        <f>B26/C26</f>
        <v>0.46666666666666667</v>
      </c>
      <c r="E26" s="69">
        <f>'Overall - Totals'!E26/7</f>
        <v>0</v>
      </c>
      <c r="F26" s="69">
        <f>'Overall - Totals'!F26/7</f>
        <v>1.7142857142857142</v>
      </c>
      <c r="G26" s="130">
        <f>'Overall - Totals'!G26/7</f>
        <v>3.1428571428571428</v>
      </c>
      <c r="H26" s="130">
        <f>'Overall - Totals'!H26/7</f>
        <v>1.1428571428571428</v>
      </c>
      <c r="I26" s="69">
        <f>'Overall - Totals'!I26/7</f>
        <v>0.2857142857142857</v>
      </c>
      <c r="J26" s="69">
        <f>'Overall - Totals'!J26/7</f>
        <v>0.8571428571428571</v>
      </c>
      <c r="K26" s="129">
        <f>G26/J26</f>
        <v>3.666666666666667</v>
      </c>
    </row>
    <row r="27" spans="1:11" x14ac:dyDescent="0.25">
      <c r="B27" s="36"/>
      <c r="C27" s="36"/>
      <c r="D27" s="46"/>
      <c r="E27" s="36"/>
      <c r="F27" s="36"/>
      <c r="G27" s="36"/>
      <c r="H27" s="36"/>
      <c r="I27" s="36"/>
      <c r="J27" s="36"/>
      <c r="K27" s="47"/>
    </row>
    <row r="28" spans="1:11" ht="30" customHeight="1" x14ac:dyDescent="0.25">
      <c r="A28" s="60" t="s">
        <v>72</v>
      </c>
      <c r="B28" s="12" t="s">
        <v>3</v>
      </c>
      <c r="C28" s="12" t="s">
        <v>11</v>
      </c>
      <c r="D28" s="27" t="s">
        <v>9</v>
      </c>
      <c r="E28" s="12" t="s">
        <v>10</v>
      </c>
      <c r="F28" s="12" t="s">
        <v>4</v>
      </c>
      <c r="G28" s="12" t="s">
        <v>5</v>
      </c>
      <c r="H28" s="12" t="s">
        <v>6</v>
      </c>
      <c r="I28" s="12" t="s">
        <v>7</v>
      </c>
      <c r="J28" s="12" t="s">
        <v>8</v>
      </c>
      <c r="K28" s="31" t="s">
        <v>21</v>
      </c>
    </row>
    <row r="29" spans="1:11" ht="30" customHeight="1" x14ac:dyDescent="0.25">
      <c r="A29" s="61" t="s">
        <v>24</v>
      </c>
      <c r="B29" s="69">
        <f>'Overall - Totals'!B29/6</f>
        <v>2</v>
      </c>
      <c r="C29" s="69">
        <f>'Overall - Totals'!C29/6</f>
        <v>6.166666666666667</v>
      </c>
      <c r="D29" s="55">
        <f>B29/C29</f>
        <v>0.32432432432432429</v>
      </c>
      <c r="E29" s="69">
        <f>'Overall - Totals'!E29/6</f>
        <v>0</v>
      </c>
      <c r="F29" s="69">
        <f>'Overall - Totals'!F29/6</f>
        <v>1.6666666666666667</v>
      </c>
      <c r="G29" s="69">
        <f>'Overall - Totals'!G29/6</f>
        <v>2.1666666666666665</v>
      </c>
      <c r="H29" s="69">
        <f>'Overall - Totals'!H29/6</f>
        <v>0.16666666666666666</v>
      </c>
      <c r="I29" s="69">
        <f>'Overall - Totals'!I29/6</f>
        <v>0</v>
      </c>
      <c r="J29" s="69">
        <f>'Overall - Totals'!J29/6</f>
        <v>1</v>
      </c>
      <c r="K29" s="56">
        <f>G29/J29</f>
        <v>2.1666666666666665</v>
      </c>
    </row>
    <row r="30" spans="1:11" ht="30" customHeight="1" x14ac:dyDescent="0.25">
      <c r="A30" s="61" t="s">
        <v>50</v>
      </c>
      <c r="B30" s="69">
        <f>'Overall - Totals'!B30/6</f>
        <v>1.6666666666666667</v>
      </c>
      <c r="C30" s="69">
        <f>'Overall - Totals'!C30/6</f>
        <v>3.3333333333333335</v>
      </c>
      <c r="D30" s="55">
        <f>B30/C30</f>
        <v>0.5</v>
      </c>
      <c r="E30" s="69">
        <f>'Overall - Totals'!E30/6</f>
        <v>0</v>
      </c>
      <c r="F30" s="69">
        <f>'Overall - Totals'!F30/6</f>
        <v>1.6666666666666667</v>
      </c>
      <c r="G30" s="69">
        <f>'Overall - Totals'!G30/6</f>
        <v>0.5</v>
      </c>
      <c r="H30" s="69">
        <f>'Overall - Totals'!H30/6</f>
        <v>0.33333333333333331</v>
      </c>
      <c r="I30" s="69">
        <f>'Overall - Totals'!I30/6</f>
        <v>0.33333333333333331</v>
      </c>
      <c r="J30" s="69">
        <f>'Overall - Totals'!J30/6</f>
        <v>0.83333333333333337</v>
      </c>
      <c r="K30" s="56">
        <f>G30/J30</f>
        <v>0.6</v>
      </c>
    </row>
    <row r="31" spans="1:11" ht="30" customHeight="1" x14ac:dyDescent="0.25">
      <c r="A31" s="61" t="s">
        <v>31</v>
      </c>
      <c r="B31" s="69">
        <f>'Overall - Totals'!B31/6</f>
        <v>2.1666666666666665</v>
      </c>
      <c r="C31" s="69">
        <f>'Overall - Totals'!C31/6</f>
        <v>3.8333333333333335</v>
      </c>
      <c r="D31" s="55">
        <f>B31/C31</f>
        <v>0.56521739130434778</v>
      </c>
      <c r="E31" s="69">
        <f>'Overall - Totals'!E31/6</f>
        <v>1</v>
      </c>
      <c r="F31" s="69">
        <f>'Overall - Totals'!F31/6</f>
        <v>2</v>
      </c>
      <c r="G31" s="69">
        <f>'Overall - Totals'!G31/6</f>
        <v>0.83333333333333337</v>
      </c>
      <c r="H31" s="69">
        <f>'Overall - Totals'!H31/6</f>
        <v>0.33333333333333331</v>
      </c>
      <c r="I31" s="69">
        <f>'Overall - Totals'!I31/6</f>
        <v>0.83333333333333337</v>
      </c>
      <c r="J31" s="69">
        <f>'Overall - Totals'!J31/6</f>
        <v>0.83333333333333337</v>
      </c>
      <c r="K31" s="56">
        <f>G31/J31</f>
        <v>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workbookViewId="0">
      <selection activeCell="B5" sqref="B5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32</v>
      </c>
      <c r="B1" s="13"/>
      <c r="C1" s="14"/>
      <c r="D1" s="15"/>
    </row>
    <row r="3" spans="1:11" ht="30" customHeight="1" x14ac:dyDescent="0.25">
      <c r="A3" s="58" t="s">
        <v>43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 x14ac:dyDescent="0.25">
      <c r="A4" s="32" t="s">
        <v>12</v>
      </c>
      <c r="B4" s="54">
        <f>'Overall - Totals'!B4+'Overall - Totals'!B5+'Overall - Totals'!B6</f>
        <v>44</v>
      </c>
      <c r="C4" s="54">
        <f>'Overall - Totals'!C4+'Overall - Totals'!C5+'Overall - Totals'!C6</f>
        <v>92</v>
      </c>
      <c r="D4" s="68">
        <f>B4/C4</f>
        <v>0.47826086956521741</v>
      </c>
      <c r="E4" s="54">
        <f>'Overall - Totals'!E4+'Overall - Totals'!E5+'Overall - Totals'!E6</f>
        <v>8</v>
      </c>
      <c r="F4" s="54">
        <f>'Overall - Totals'!F4+'Overall - Totals'!F5+'Overall - Totals'!F6</f>
        <v>54</v>
      </c>
      <c r="G4" s="54">
        <f>'Overall - Totals'!G4+'Overall - Totals'!G5+'Overall - Totals'!G6</f>
        <v>29</v>
      </c>
      <c r="H4" s="54">
        <f>'Overall - Totals'!H4+'Overall - Totals'!H5+'Overall - Totals'!H6</f>
        <v>10</v>
      </c>
      <c r="I4" s="54">
        <f>'Overall - Totals'!I4+'Overall - Totals'!I5+'Overall - Totals'!I6</f>
        <v>7</v>
      </c>
      <c r="J4" s="54">
        <f>'Overall - Totals'!J4+'Overall - Totals'!J5+'Overall - Totals'!J6</f>
        <v>25</v>
      </c>
      <c r="K4" s="69">
        <f>G4/J4</f>
        <v>1.1599999999999999</v>
      </c>
    </row>
    <row r="5" spans="1:11" ht="30" customHeight="1" x14ac:dyDescent="0.25">
      <c r="A5" s="32" t="s">
        <v>37</v>
      </c>
      <c r="B5" s="70">
        <f>B4/7</f>
        <v>6.2857142857142856</v>
      </c>
      <c r="C5" s="70">
        <f>C4/7</f>
        <v>13.142857142857142</v>
      </c>
      <c r="D5" s="68">
        <f>B5/C5</f>
        <v>0.47826086956521741</v>
      </c>
      <c r="E5" s="70">
        <f t="shared" ref="E5:J5" si="0">E4/7</f>
        <v>1.1428571428571428</v>
      </c>
      <c r="F5" s="70">
        <f t="shared" si="0"/>
        <v>7.7142857142857144</v>
      </c>
      <c r="G5" s="70">
        <f t="shared" si="0"/>
        <v>4.1428571428571432</v>
      </c>
      <c r="H5" s="70">
        <f t="shared" si="0"/>
        <v>1.4285714285714286</v>
      </c>
      <c r="I5" s="70">
        <f t="shared" si="0"/>
        <v>1</v>
      </c>
      <c r="J5" s="70">
        <f t="shared" si="0"/>
        <v>3.5714285714285716</v>
      </c>
      <c r="K5" s="69">
        <f>G5/J5</f>
        <v>1.1600000000000001</v>
      </c>
    </row>
    <row r="6" spans="1:11" x14ac:dyDescent="0.25">
      <c r="B6" s="36"/>
      <c r="C6" s="36"/>
      <c r="D6" s="37"/>
      <c r="E6" s="36"/>
      <c r="F6" s="36"/>
      <c r="G6" s="36"/>
      <c r="H6" s="36"/>
      <c r="I6" s="36"/>
      <c r="J6" s="36"/>
      <c r="K6" s="42"/>
    </row>
    <row r="7" spans="1:11" ht="30" customHeight="1" x14ac:dyDescent="0.25">
      <c r="A7" s="59" t="s">
        <v>115</v>
      </c>
      <c r="B7" s="12" t="s">
        <v>3</v>
      </c>
      <c r="C7" s="12" t="s">
        <v>11</v>
      </c>
      <c r="D7" s="29" t="s">
        <v>9</v>
      </c>
      <c r="E7" s="12" t="s">
        <v>10</v>
      </c>
      <c r="F7" s="12" t="s">
        <v>4</v>
      </c>
      <c r="G7" s="12" t="s">
        <v>5</v>
      </c>
      <c r="H7" s="12" t="s">
        <v>6</v>
      </c>
      <c r="I7" s="12" t="s">
        <v>7</v>
      </c>
      <c r="J7" s="12" t="s">
        <v>8</v>
      </c>
      <c r="K7" s="30" t="s">
        <v>21</v>
      </c>
    </row>
    <row r="8" spans="1:11" ht="30" customHeight="1" x14ac:dyDescent="0.25">
      <c r="A8" s="71" t="s">
        <v>12</v>
      </c>
      <c r="B8" s="54">
        <f>'Overall - Totals'!B9+'Overall - Totals'!B10+'Overall - Totals'!B11</f>
        <v>36</v>
      </c>
      <c r="C8" s="54">
        <f>'Overall - Totals'!C9+'Overall - Totals'!C10+'Overall - Totals'!C11</f>
        <v>89</v>
      </c>
      <c r="D8" s="68">
        <f>B8/C8</f>
        <v>0.4044943820224719</v>
      </c>
      <c r="E8" s="54">
        <f>'Overall - Totals'!E9+'Overall - Totals'!E10+'Overall - Totals'!E11</f>
        <v>6</v>
      </c>
      <c r="F8" s="54">
        <f>'Overall - Totals'!F9+'Overall - Totals'!F10+'Overall - Totals'!F11</f>
        <v>43</v>
      </c>
      <c r="G8" s="54">
        <f>'Overall - Totals'!G9+'Overall - Totals'!G10+'Overall - Totals'!G11</f>
        <v>20</v>
      </c>
      <c r="H8" s="54">
        <f>'Overall - Totals'!H9+'Overall - Totals'!H10+'Overall - Totals'!H11</f>
        <v>11</v>
      </c>
      <c r="I8" s="54">
        <f>'Overall - Totals'!I9+'Overall - Totals'!I10+'Overall - Totals'!I11</f>
        <v>3</v>
      </c>
      <c r="J8" s="54">
        <f>'Overall - Totals'!J9+'Overall - Totals'!J10+'Overall - Totals'!J11</f>
        <v>16</v>
      </c>
      <c r="K8" s="69">
        <f>G8/J8</f>
        <v>1.25</v>
      </c>
    </row>
    <row r="9" spans="1:11" ht="30" customHeight="1" x14ac:dyDescent="0.25">
      <c r="A9" s="71" t="s">
        <v>37</v>
      </c>
      <c r="B9" s="70">
        <f>B8/6</f>
        <v>6</v>
      </c>
      <c r="C9" s="70">
        <f>C8/6</f>
        <v>14.833333333333334</v>
      </c>
      <c r="D9" s="68">
        <f>B9/C9</f>
        <v>0.4044943820224719</v>
      </c>
      <c r="E9" s="70">
        <f t="shared" ref="E9:J9" si="1">E8/6</f>
        <v>1</v>
      </c>
      <c r="F9" s="70">
        <f t="shared" si="1"/>
        <v>7.166666666666667</v>
      </c>
      <c r="G9" s="70">
        <f t="shared" si="1"/>
        <v>3.3333333333333335</v>
      </c>
      <c r="H9" s="70">
        <f t="shared" si="1"/>
        <v>1.8333333333333333</v>
      </c>
      <c r="I9" s="70">
        <f t="shared" si="1"/>
        <v>0.5</v>
      </c>
      <c r="J9" s="70">
        <f t="shared" si="1"/>
        <v>2.6666666666666665</v>
      </c>
      <c r="K9" s="69">
        <f>G9/J9</f>
        <v>1.2500000000000002</v>
      </c>
    </row>
    <row r="10" spans="1:11" x14ac:dyDescent="0.25">
      <c r="B10" s="36"/>
      <c r="C10" s="36"/>
      <c r="D10" s="37"/>
      <c r="E10" s="36"/>
      <c r="F10" s="36"/>
      <c r="G10" s="36"/>
      <c r="H10" s="36"/>
      <c r="I10" s="36"/>
      <c r="J10" s="36"/>
      <c r="K10" s="42"/>
    </row>
    <row r="11" spans="1:11" ht="30" customHeight="1" x14ac:dyDescent="0.25">
      <c r="A11" s="62" t="s">
        <v>44</v>
      </c>
      <c r="B11" s="12" t="s">
        <v>3</v>
      </c>
      <c r="C11" s="12" t="s">
        <v>11</v>
      </c>
      <c r="D11" s="29" t="s">
        <v>9</v>
      </c>
      <c r="E11" s="12" t="s">
        <v>10</v>
      </c>
      <c r="F11" s="12" t="s">
        <v>4</v>
      </c>
      <c r="G11" s="12" t="s">
        <v>5</v>
      </c>
      <c r="H11" s="12" t="s">
        <v>6</v>
      </c>
      <c r="I11" s="12" t="s">
        <v>7</v>
      </c>
      <c r="J11" s="12" t="s">
        <v>8</v>
      </c>
      <c r="K11" s="30" t="s">
        <v>21</v>
      </c>
    </row>
    <row r="12" spans="1:11" ht="30" customHeight="1" x14ac:dyDescent="0.25">
      <c r="A12" s="72" t="s">
        <v>12</v>
      </c>
      <c r="B12" s="54">
        <f>'Overall - Totals'!B14+'Overall - Totals'!B15+'Overall - Totals'!B16</f>
        <v>42</v>
      </c>
      <c r="C12" s="54">
        <f>'Overall - Totals'!C14+'Overall - Totals'!C15+'Overall - Totals'!C16</f>
        <v>110</v>
      </c>
      <c r="D12" s="68">
        <f>B12/C12</f>
        <v>0.38181818181818183</v>
      </c>
      <c r="E12" s="54">
        <f>'Overall - Totals'!E14+'Overall - Totals'!E15+'Overall - Totals'!E16</f>
        <v>1</v>
      </c>
      <c r="F12" s="54">
        <f>'Overall - Totals'!F14+'Overall - Totals'!F15+'Overall - Totals'!F16</f>
        <v>50</v>
      </c>
      <c r="G12" s="54">
        <f>'Overall - Totals'!G14+'Overall - Totals'!G15+'Overall - Totals'!G16</f>
        <v>15</v>
      </c>
      <c r="H12" s="54">
        <f>'Overall - Totals'!H14+'Overall - Totals'!H15+'Overall - Totals'!H16</f>
        <v>14</v>
      </c>
      <c r="I12" s="54">
        <f>'Overall - Totals'!I14+'Overall - Totals'!I15+'Overall - Totals'!I16</f>
        <v>3</v>
      </c>
      <c r="J12" s="127">
        <f>'Overall - Totals'!J14+'Overall - Totals'!J15+'Overall - Totals'!J16</f>
        <v>10</v>
      </c>
      <c r="K12" s="69">
        <f>G12/J12</f>
        <v>1.5</v>
      </c>
    </row>
    <row r="13" spans="1:11" ht="30" customHeight="1" x14ac:dyDescent="0.25">
      <c r="A13" s="72" t="s">
        <v>37</v>
      </c>
      <c r="B13" s="70">
        <f>B12/7</f>
        <v>6</v>
      </c>
      <c r="C13" s="70">
        <f>C12/7</f>
        <v>15.714285714285714</v>
      </c>
      <c r="D13" s="68">
        <f>B13/C13</f>
        <v>0.38181818181818183</v>
      </c>
      <c r="E13" s="70">
        <f t="shared" ref="E13:J13" si="2">E12/7</f>
        <v>0.14285714285714285</v>
      </c>
      <c r="F13" s="70">
        <f t="shared" si="2"/>
        <v>7.1428571428571432</v>
      </c>
      <c r="G13" s="70">
        <f t="shared" si="2"/>
        <v>2.1428571428571428</v>
      </c>
      <c r="H13" s="70">
        <f t="shared" si="2"/>
        <v>2</v>
      </c>
      <c r="I13" s="70">
        <f t="shared" si="2"/>
        <v>0.42857142857142855</v>
      </c>
      <c r="J13" s="132">
        <f t="shared" si="2"/>
        <v>1.4285714285714286</v>
      </c>
      <c r="K13" s="69">
        <f>G13/J13</f>
        <v>1.5</v>
      </c>
    </row>
    <row r="14" spans="1:11" x14ac:dyDescent="0.25">
      <c r="A14" s="92"/>
      <c r="B14" s="93"/>
      <c r="C14" s="93"/>
      <c r="D14" s="96"/>
      <c r="E14" s="93"/>
      <c r="F14" s="93"/>
      <c r="G14" s="93"/>
      <c r="H14" s="93"/>
      <c r="I14" s="93"/>
      <c r="J14" s="93"/>
      <c r="K14" s="97"/>
    </row>
    <row r="15" spans="1:11" ht="30" customHeight="1" x14ac:dyDescent="0.25">
      <c r="A15" s="64" t="s">
        <v>59</v>
      </c>
      <c r="B15" s="12" t="s">
        <v>3</v>
      </c>
      <c r="C15" s="12" t="s">
        <v>11</v>
      </c>
      <c r="D15" s="29" t="s">
        <v>9</v>
      </c>
      <c r="E15" s="12" t="s">
        <v>10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30" t="s">
        <v>21</v>
      </c>
    </row>
    <row r="16" spans="1:11" ht="30" customHeight="1" x14ac:dyDescent="0.25">
      <c r="A16" s="75" t="s">
        <v>12</v>
      </c>
      <c r="B16" s="54">
        <f>'Overall - Totals'!B19+'Overall - Totals'!B20+'Overall - Totals'!B21</f>
        <v>52</v>
      </c>
      <c r="C16" s="127">
        <f>'Overall - Totals'!C19+'Overall - Totals'!C20+'Overall - Totals'!C21</f>
        <v>116</v>
      </c>
      <c r="D16" s="68">
        <f>B16/C16</f>
        <v>0.44827586206896552</v>
      </c>
      <c r="E16" s="127">
        <f>'Overall - Totals'!E19+'Overall - Totals'!E20+'Overall - Totals'!E21</f>
        <v>14</v>
      </c>
      <c r="F16" s="127">
        <f>'Overall - Totals'!F19+'Overall - Totals'!F20+'Overall - Totals'!F21</f>
        <v>66</v>
      </c>
      <c r="G16" s="54">
        <f>'Overall - Totals'!G19+'Overall - Totals'!G20+'Overall - Totals'!G21</f>
        <v>22</v>
      </c>
      <c r="H16" s="54">
        <f>'Overall - Totals'!H19+'Overall - Totals'!H20+'Overall - Totals'!H21</f>
        <v>12</v>
      </c>
      <c r="I16" s="127">
        <f>'Overall - Totals'!I19+'Overall - Totals'!I20+'Overall - Totals'!I21</f>
        <v>16</v>
      </c>
      <c r="J16" s="54">
        <f>'Overall - Totals'!J19+'Overall - Totals'!J20+'Overall - Totals'!J21</f>
        <v>21</v>
      </c>
      <c r="K16" s="69">
        <f>G16/J16</f>
        <v>1.0476190476190477</v>
      </c>
    </row>
    <row r="17" spans="1:11" ht="30" customHeight="1" x14ac:dyDescent="0.25">
      <c r="A17" s="75" t="s">
        <v>37</v>
      </c>
      <c r="B17" s="70">
        <f>B16/7</f>
        <v>7.4285714285714288</v>
      </c>
      <c r="C17" s="132">
        <f>C16/7</f>
        <v>16.571428571428573</v>
      </c>
      <c r="D17" s="68">
        <f>B17/C17</f>
        <v>0.44827586206896547</v>
      </c>
      <c r="E17" s="132">
        <f t="shared" ref="E17:J17" si="3">E16/7</f>
        <v>2</v>
      </c>
      <c r="F17" s="132">
        <f t="shared" si="3"/>
        <v>9.4285714285714288</v>
      </c>
      <c r="G17" s="70">
        <f t="shared" si="3"/>
        <v>3.1428571428571428</v>
      </c>
      <c r="H17" s="70">
        <f t="shared" si="3"/>
        <v>1.7142857142857142</v>
      </c>
      <c r="I17" s="132">
        <f t="shared" si="3"/>
        <v>2.2857142857142856</v>
      </c>
      <c r="J17" s="70">
        <f t="shared" si="3"/>
        <v>3</v>
      </c>
      <c r="K17" s="69">
        <f>G17/J17</f>
        <v>1.0476190476190477</v>
      </c>
    </row>
    <row r="18" spans="1:11" x14ac:dyDescent="0.25">
      <c r="B18" s="36"/>
      <c r="C18" s="36"/>
      <c r="D18" s="37"/>
      <c r="E18" s="36"/>
      <c r="F18" s="36"/>
      <c r="G18" s="36"/>
      <c r="H18" s="36"/>
      <c r="I18" s="36"/>
      <c r="J18" s="36"/>
      <c r="K18" s="42"/>
    </row>
    <row r="19" spans="1:11" ht="30" customHeight="1" x14ac:dyDescent="0.25">
      <c r="A19" s="66" t="s">
        <v>48</v>
      </c>
      <c r="B19" s="12" t="s">
        <v>3</v>
      </c>
      <c r="C19" s="12" t="s">
        <v>11</v>
      </c>
      <c r="D19" s="29" t="s">
        <v>9</v>
      </c>
      <c r="E19" s="12" t="s">
        <v>10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8</v>
      </c>
      <c r="K19" s="30" t="s">
        <v>21</v>
      </c>
    </row>
    <row r="20" spans="1:11" ht="30" customHeight="1" x14ac:dyDescent="0.25">
      <c r="A20" s="74" t="s">
        <v>12</v>
      </c>
      <c r="B20" s="127">
        <f>'Overall - Totals'!B24+'Overall - Totals'!B25+'Overall - Totals'!B26</f>
        <v>53</v>
      </c>
      <c r="C20" s="54">
        <f>'Overall - Totals'!C24+'Overall - Totals'!C25+'Overall - Totals'!C26</f>
        <v>107</v>
      </c>
      <c r="D20" s="133">
        <f>B20/C20</f>
        <v>0.49532710280373832</v>
      </c>
      <c r="E20" s="54">
        <f>'Overall - Totals'!E24+'Overall - Totals'!E25+'Overall - Totals'!E26</f>
        <v>7</v>
      </c>
      <c r="F20" s="54">
        <f>'Overall - Totals'!F24+'Overall - Totals'!F25+'Overall - Totals'!F26</f>
        <v>52</v>
      </c>
      <c r="G20" s="127">
        <f>'Overall - Totals'!G24+'Overall - Totals'!G25+'Overall - Totals'!G26</f>
        <v>35</v>
      </c>
      <c r="H20" s="127">
        <f>'Overall - Totals'!H24+'Overall - Totals'!H25+'Overall - Totals'!H26</f>
        <v>19</v>
      </c>
      <c r="I20" s="54">
        <f>'Overall - Totals'!I24+'Overall - Totals'!I25+'Overall - Totals'!I26</f>
        <v>9</v>
      </c>
      <c r="J20" s="54">
        <f>'Overall - Totals'!J24+'Overall - Totals'!J25+'Overall - Totals'!J26</f>
        <v>17</v>
      </c>
      <c r="K20" s="130">
        <f>G20/J20</f>
        <v>2.0588235294117645</v>
      </c>
    </row>
    <row r="21" spans="1:11" ht="30" customHeight="1" x14ac:dyDescent="0.25">
      <c r="A21" s="74" t="s">
        <v>37</v>
      </c>
      <c r="B21" s="132">
        <f>B20/7</f>
        <v>7.5714285714285712</v>
      </c>
      <c r="C21" s="70">
        <f>C20/7</f>
        <v>15.285714285714286</v>
      </c>
      <c r="D21" s="133">
        <f>B21/C21</f>
        <v>0.49532710280373826</v>
      </c>
      <c r="E21" s="70">
        <f t="shared" ref="E21:J21" si="4">E20/7</f>
        <v>1</v>
      </c>
      <c r="F21" s="70">
        <f t="shared" si="4"/>
        <v>7.4285714285714288</v>
      </c>
      <c r="G21" s="132">
        <f t="shared" si="4"/>
        <v>5</v>
      </c>
      <c r="H21" s="132">
        <f t="shared" si="4"/>
        <v>2.7142857142857144</v>
      </c>
      <c r="I21" s="70">
        <f t="shared" si="4"/>
        <v>1.2857142857142858</v>
      </c>
      <c r="J21" s="70">
        <f t="shared" si="4"/>
        <v>2.4285714285714284</v>
      </c>
      <c r="K21" s="130">
        <f>G21/J21</f>
        <v>2.0588235294117649</v>
      </c>
    </row>
    <row r="22" spans="1:11" x14ac:dyDescent="0.25">
      <c r="B22" s="36"/>
      <c r="C22" s="36"/>
      <c r="D22" s="37"/>
      <c r="E22" s="36"/>
      <c r="F22" s="36"/>
      <c r="G22" s="36"/>
      <c r="H22" s="36"/>
      <c r="I22" s="36"/>
      <c r="J22" s="36"/>
      <c r="K22" s="42"/>
    </row>
    <row r="23" spans="1:11" ht="30" customHeight="1" x14ac:dyDescent="0.25">
      <c r="A23" s="60" t="s">
        <v>72</v>
      </c>
      <c r="B23" s="12" t="s">
        <v>3</v>
      </c>
      <c r="C23" s="12" t="s">
        <v>11</v>
      </c>
      <c r="D23" s="29" t="s">
        <v>9</v>
      </c>
      <c r="E23" s="12" t="s">
        <v>10</v>
      </c>
      <c r="F23" s="12" t="s">
        <v>4</v>
      </c>
      <c r="G23" s="12" t="s">
        <v>5</v>
      </c>
      <c r="H23" s="12" t="s">
        <v>6</v>
      </c>
      <c r="I23" s="12" t="s">
        <v>7</v>
      </c>
      <c r="J23" s="12" t="s">
        <v>8</v>
      </c>
      <c r="K23" s="30" t="s">
        <v>21</v>
      </c>
    </row>
    <row r="24" spans="1:11" ht="30" customHeight="1" x14ac:dyDescent="0.25">
      <c r="A24" s="73" t="s">
        <v>12</v>
      </c>
      <c r="B24" s="54">
        <f>'Overall - Totals'!B29+'Overall - Totals'!B30+'Overall - Totals'!B31</f>
        <v>35</v>
      </c>
      <c r="C24" s="54">
        <f>'Overall - Totals'!C29+'Overall - Totals'!C30+'Overall - Totals'!C31</f>
        <v>80</v>
      </c>
      <c r="D24" s="68">
        <f>B24/C24</f>
        <v>0.4375</v>
      </c>
      <c r="E24" s="54">
        <f>'Overall - Totals'!E29+'Overall - Totals'!E30+'Overall - Totals'!E31</f>
        <v>6</v>
      </c>
      <c r="F24" s="54">
        <f>'Overall - Totals'!F29+'Overall - Totals'!F30+'Overall - Totals'!F31</f>
        <v>32</v>
      </c>
      <c r="G24" s="54">
        <f>'Overall - Totals'!G29+'Overall - Totals'!G30+'Overall - Totals'!G31</f>
        <v>21</v>
      </c>
      <c r="H24" s="54">
        <f>'Overall - Totals'!H29+'Overall - Totals'!H30+'Overall - Totals'!H31</f>
        <v>5</v>
      </c>
      <c r="I24" s="54">
        <f>'Overall - Totals'!I29+'Overall - Totals'!I30+'Overall - Totals'!I31</f>
        <v>7</v>
      </c>
      <c r="J24" s="54">
        <f>'Overall - Totals'!J29+'Overall - Totals'!J30+'Overall - Totals'!J31</f>
        <v>16</v>
      </c>
      <c r="K24" s="69">
        <f>G24/J24</f>
        <v>1.3125</v>
      </c>
    </row>
    <row r="25" spans="1:11" ht="30" customHeight="1" x14ac:dyDescent="0.25">
      <c r="A25" s="73" t="s">
        <v>37</v>
      </c>
      <c r="B25" s="70">
        <f>B24/6</f>
        <v>5.833333333333333</v>
      </c>
      <c r="C25" s="70">
        <f>C24/6</f>
        <v>13.333333333333334</v>
      </c>
      <c r="D25" s="68">
        <f>B25/C25</f>
        <v>0.43749999999999994</v>
      </c>
      <c r="E25" s="70">
        <f t="shared" ref="E25:J25" si="5">E24/6</f>
        <v>1</v>
      </c>
      <c r="F25" s="70">
        <f t="shared" si="5"/>
        <v>5.333333333333333</v>
      </c>
      <c r="G25" s="70">
        <f t="shared" si="5"/>
        <v>3.5</v>
      </c>
      <c r="H25" s="70">
        <f t="shared" si="5"/>
        <v>0.83333333333333337</v>
      </c>
      <c r="I25" s="70">
        <f t="shared" si="5"/>
        <v>1.1666666666666667</v>
      </c>
      <c r="J25" s="70">
        <f t="shared" si="5"/>
        <v>2.6666666666666665</v>
      </c>
      <c r="K25" s="69">
        <f>G25/J25</f>
        <v>1.3125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zoomScale="80" zoomScaleNormal="80" workbookViewId="0">
      <selection activeCell="A26" sqref="A26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7" t="s">
        <v>35</v>
      </c>
      <c r="B1" s="13"/>
      <c r="C1" s="14"/>
      <c r="D1" s="15"/>
    </row>
    <row r="3" spans="1:11" ht="30" customHeight="1" x14ac:dyDescent="0.25">
      <c r="A3" s="58" t="s">
        <v>43</v>
      </c>
      <c r="B3" s="12" t="s">
        <v>3</v>
      </c>
      <c r="C3" s="12" t="s">
        <v>11</v>
      </c>
      <c r="D3" s="12" t="s">
        <v>9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24" t="s">
        <v>21</v>
      </c>
    </row>
    <row r="4" spans="1:11" ht="30" customHeight="1" x14ac:dyDescent="0.25">
      <c r="A4" s="28" t="s">
        <v>22</v>
      </c>
      <c r="B4" s="54">
        <f>'4 - PWATH-Falconi'!B6+'12 - ZZ-PWATH'!B13+'9 - Ballers-PWATH'!B13+'6 - PWATH-BCudas'!B6+'14 - CBoyz-PWATH'!B13</f>
        <v>15</v>
      </c>
      <c r="C4" s="54">
        <f>'4 - PWATH-Falconi'!C6+'12 - ZZ-PWATH'!C13+'9 - Ballers-PWATH'!C13+'6 - PWATH-BCudas'!C6+'14 - CBoyz-PWATH'!C13</f>
        <v>23</v>
      </c>
      <c r="D4" s="128">
        <f>B4/C4</f>
        <v>0.65217391304347827</v>
      </c>
      <c r="E4" s="54">
        <f>'4 - PWATH-Falconi'!E6+'12 - ZZ-PWATH'!E13+'9 - Ballers-PWATH'!E13+'6 - PWATH-BCudas'!E6+'14 - CBoyz-PWATH'!E13</f>
        <v>1</v>
      </c>
      <c r="F4" s="127">
        <f>'4 - PWATH-Falconi'!F6+'12 - ZZ-PWATH'!F13+'9 - Ballers-PWATH'!F13+'6 - PWATH-BCudas'!F6+'14 - CBoyz-PWATH'!F13</f>
        <v>29</v>
      </c>
      <c r="G4" s="54">
        <f>'4 - PWATH-Falconi'!G6+'12 - ZZ-PWATH'!G13+'9 - Ballers-PWATH'!G13+'6 - PWATH-BCudas'!G6+'14 - CBoyz-PWATH'!G13</f>
        <v>9</v>
      </c>
      <c r="H4" s="127">
        <f>'4 - PWATH-Falconi'!H6+'12 - ZZ-PWATH'!H13+'9 - Ballers-PWATH'!H13+'6 - PWATH-BCudas'!H6+'14 - CBoyz-PWATH'!H13</f>
        <v>7</v>
      </c>
      <c r="I4" s="54">
        <f>'4 - PWATH-Falconi'!I6+'12 - ZZ-PWATH'!I13+'9 - Ballers-PWATH'!I13+'6 - PWATH-BCudas'!I6+'14 - CBoyz-PWATH'!I13</f>
        <v>3</v>
      </c>
      <c r="J4" s="54">
        <f>'4 - PWATH-Falconi'!J6+'12 - ZZ-PWATH'!J13+'9 - Ballers-PWATH'!J13+'6 - PWATH-BCudas'!J6+'14 - CBoyz-PWATH'!J13</f>
        <v>4</v>
      </c>
      <c r="K4" s="56">
        <f>G4/J4</f>
        <v>2.25</v>
      </c>
    </row>
    <row r="5" spans="1:11" ht="30" customHeight="1" x14ac:dyDescent="0.25">
      <c r="A5" s="28" t="s">
        <v>27</v>
      </c>
      <c r="B5" s="54">
        <f>'4 - PWATH-Falconi'!B7+'12 - ZZ-PWATH'!B14+'9 - Ballers-PWATH'!B14+'6 - PWATH-BCudas'!B7+'14 - CBoyz-PWATH'!B14</f>
        <v>6</v>
      </c>
      <c r="C5" s="54">
        <f>'4 - PWATH-Falconi'!C7+'12 - ZZ-PWATH'!C14+'9 - Ballers-PWATH'!C14+'6 - PWATH-BCudas'!C7+'14 - CBoyz-PWATH'!C14</f>
        <v>15</v>
      </c>
      <c r="D5" s="55">
        <f>B5/C5</f>
        <v>0.4</v>
      </c>
      <c r="E5" s="54">
        <f>'4 - PWATH-Falconi'!E7+'12 - ZZ-PWATH'!E14+'9 - Ballers-PWATH'!E14+'6 - PWATH-BCudas'!E7+'14 - CBoyz-PWATH'!E14</f>
        <v>4</v>
      </c>
      <c r="F5" s="54">
        <f>'4 - PWATH-Falconi'!F7+'12 - ZZ-PWATH'!F14+'9 - Ballers-PWATH'!F14+'6 - PWATH-BCudas'!F7+'14 - CBoyz-PWATH'!F14</f>
        <v>7</v>
      </c>
      <c r="G5" s="54">
        <f>'4 - PWATH-Falconi'!G7+'12 - ZZ-PWATH'!G14+'9 - Ballers-PWATH'!G14+'6 - PWATH-BCudas'!G7+'14 - CBoyz-PWATH'!G14</f>
        <v>2</v>
      </c>
      <c r="H5" s="54">
        <f>'4 - PWATH-Falconi'!H7+'12 - ZZ-PWATH'!H14+'9 - Ballers-PWATH'!H14+'6 - PWATH-BCudas'!H7+'14 - CBoyz-PWATH'!H14</f>
        <v>1</v>
      </c>
      <c r="I5" s="54">
        <f>'4 - PWATH-Falconi'!I7+'12 - ZZ-PWATH'!I14+'9 - Ballers-PWATH'!I14+'6 - PWATH-BCudas'!I7+'14 - CBoyz-PWATH'!I14</f>
        <v>0</v>
      </c>
      <c r="J5" s="54">
        <f>'4 - PWATH-Falconi'!J7+'12 - ZZ-PWATH'!J14+'9 - Ballers-PWATH'!J14+'6 - PWATH-BCudas'!J7+'14 - CBoyz-PWATH'!J14</f>
        <v>6</v>
      </c>
      <c r="K5" s="56">
        <f>G5/J5</f>
        <v>0.33333333333333331</v>
      </c>
    </row>
    <row r="6" spans="1:11" ht="30" customHeight="1" x14ac:dyDescent="0.25">
      <c r="A6" s="28" t="s">
        <v>23</v>
      </c>
      <c r="B6" s="54">
        <f>'4 - PWATH-Falconi'!B8+'12 - ZZ-PWATH'!B15+'9 - Ballers-PWATH'!B15+'6 - PWATH-BCudas'!B8+'14 - CBoyz-PWATH'!B15</f>
        <v>10</v>
      </c>
      <c r="C6" s="54">
        <f>'4 - PWATH-Falconi'!C8+'12 - ZZ-PWATH'!C15+'9 - Ballers-PWATH'!C15+'6 - PWATH-BCudas'!C8+'14 - CBoyz-PWATH'!C15</f>
        <v>33</v>
      </c>
      <c r="D6" s="55">
        <f>B6/C6</f>
        <v>0.30303030303030304</v>
      </c>
      <c r="E6" s="54">
        <f>'4 - PWATH-Falconi'!E8+'12 - ZZ-PWATH'!E15+'9 - Ballers-PWATH'!E15+'6 - PWATH-BCudas'!E8+'14 - CBoyz-PWATH'!E15</f>
        <v>0</v>
      </c>
      <c r="F6" s="54">
        <f>'4 - PWATH-Falconi'!F8+'12 - ZZ-PWATH'!F15+'9 - Ballers-PWATH'!F15+'6 - PWATH-BCudas'!F8+'14 - CBoyz-PWATH'!F15</f>
        <v>5</v>
      </c>
      <c r="G6" s="54">
        <f>'4 - PWATH-Falconi'!G8+'12 - ZZ-PWATH'!G15+'9 - Ballers-PWATH'!G15+'6 - PWATH-BCudas'!G8+'14 - CBoyz-PWATH'!G15</f>
        <v>8</v>
      </c>
      <c r="H6" s="54">
        <f>'4 - PWATH-Falconi'!H8+'12 - ZZ-PWATH'!H15+'9 - Ballers-PWATH'!H15+'6 - PWATH-BCudas'!H8+'14 - CBoyz-PWATH'!H15</f>
        <v>0</v>
      </c>
      <c r="I6" s="54">
        <f>'4 - PWATH-Falconi'!I8+'12 - ZZ-PWATH'!I15+'9 - Ballers-PWATH'!I15+'6 - PWATH-BCudas'!I8+'14 - CBoyz-PWATH'!I15</f>
        <v>0</v>
      </c>
      <c r="J6" s="54">
        <f>'4 - PWATH-Falconi'!J8+'12 - ZZ-PWATH'!J15+'9 - Ballers-PWATH'!J15+'6 - PWATH-BCudas'!J8+'14 - CBoyz-PWATH'!J15</f>
        <v>8</v>
      </c>
      <c r="K6" s="56">
        <f>G6/J6</f>
        <v>1</v>
      </c>
    </row>
    <row r="7" spans="1:11" x14ac:dyDescent="0.25">
      <c r="B7" s="36"/>
      <c r="C7" s="36"/>
      <c r="D7" s="46"/>
      <c r="E7" s="36"/>
      <c r="F7" s="36"/>
      <c r="G7" s="36"/>
      <c r="H7" s="36"/>
      <c r="I7" s="36"/>
      <c r="J7" s="36"/>
      <c r="K7" s="47"/>
    </row>
    <row r="8" spans="1:11" ht="30" customHeight="1" x14ac:dyDescent="0.25">
      <c r="A8" s="59" t="s">
        <v>115</v>
      </c>
      <c r="B8" s="12" t="s">
        <v>3</v>
      </c>
      <c r="C8" s="12" t="s">
        <v>11</v>
      </c>
      <c r="D8" s="27" t="s">
        <v>9</v>
      </c>
      <c r="E8" s="12" t="s">
        <v>10</v>
      </c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31" t="s">
        <v>21</v>
      </c>
    </row>
    <row r="9" spans="1:11" ht="30" customHeight="1" x14ac:dyDescent="0.25">
      <c r="A9" s="57" t="s">
        <v>28</v>
      </c>
      <c r="B9" s="54">
        <f>'13 - Falconi-Ballers'!B13+'15 - Ballers-BCudas'!B6+'9 - Ballers-PWATH'!B6+'3 - CBoyz-Ballers'!B13+'5 - Ballers-ZZ'!B6</f>
        <v>15</v>
      </c>
      <c r="C9" s="54">
        <f>'13 - Falconi-Ballers'!C13+'15 - Ballers-BCudas'!C6+'9 - Ballers-PWATH'!C6+'3 - CBoyz-Ballers'!C13+'5 - Ballers-ZZ'!C6</f>
        <v>28</v>
      </c>
      <c r="D9" s="55">
        <f>B9/C9</f>
        <v>0.5357142857142857</v>
      </c>
      <c r="E9" s="54">
        <f>'13 - Falconi-Ballers'!E13+'15 - Ballers-BCudas'!E6+'9 - Ballers-PWATH'!E6+'3 - CBoyz-Ballers'!E13+'5 - Ballers-ZZ'!E6</f>
        <v>1</v>
      </c>
      <c r="F9" s="54">
        <f>'13 - Falconi-Ballers'!F13+'15 - Ballers-BCudas'!F6+'9 - Ballers-PWATH'!F6+'3 - CBoyz-Ballers'!F13+'5 - Ballers-ZZ'!F6</f>
        <v>18</v>
      </c>
      <c r="G9" s="54">
        <f>'13 - Falconi-Ballers'!G13+'15 - Ballers-BCudas'!G6+'9 - Ballers-PWATH'!G6+'3 - CBoyz-Ballers'!G13+'5 - Ballers-ZZ'!G6</f>
        <v>9</v>
      </c>
      <c r="H9" s="54">
        <f>'13 - Falconi-Ballers'!H13+'15 - Ballers-BCudas'!H6+'9 - Ballers-PWATH'!H6+'3 - CBoyz-Ballers'!H13+'5 - Ballers-ZZ'!H6</f>
        <v>3</v>
      </c>
      <c r="I9" s="54">
        <f>'13 - Falconi-Ballers'!I13+'15 - Ballers-BCudas'!I6+'9 - Ballers-PWATH'!I6+'3 - CBoyz-Ballers'!I13+'5 - Ballers-ZZ'!I6</f>
        <v>1</v>
      </c>
      <c r="J9" s="54">
        <f>'13 - Falconi-Ballers'!J13+'15 - Ballers-BCudas'!J6+'9 - Ballers-PWATH'!J6+'3 - CBoyz-Ballers'!J13+'5 - Ballers-ZZ'!J6</f>
        <v>4</v>
      </c>
      <c r="K9" s="56">
        <f>G9/J9</f>
        <v>2.25</v>
      </c>
    </row>
    <row r="10" spans="1:11" ht="30" customHeight="1" x14ac:dyDescent="0.25">
      <c r="A10" s="57" t="s">
        <v>26</v>
      </c>
      <c r="B10" s="54">
        <f>'13 - Falconi-Ballers'!B14+'15 - Ballers-BCudas'!B7+'9 - Ballers-PWATH'!B7+'3 - CBoyz-Ballers'!B14+'5 - Ballers-ZZ'!B7</f>
        <v>8</v>
      </c>
      <c r="C10" s="54">
        <f>'13 - Falconi-Ballers'!C14+'15 - Ballers-BCudas'!C7+'9 - Ballers-PWATH'!C7+'3 - CBoyz-Ballers'!C14+'5 - Ballers-ZZ'!C7</f>
        <v>32</v>
      </c>
      <c r="D10" s="55">
        <f>B10/C10</f>
        <v>0.25</v>
      </c>
      <c r="E10" s="54">
        <f>'13 - Falconi-Ballers'!E14+'15 - Ballers-BCudas'!E7+'9 - Ballers-PWATH'!E7+'3 - CBoyz-Ballers'!E14+'5 - Ballers-ZZ'!E7</f>
        <v>0</v>
      </c>
      <c r="F10" s="54">
        <f>'13 - Falconi-Ballers'!F14+'15 - Ballers-BCudas'!F7+'9 - Ballers-PWATH'!F7+'3 - CBoyz-Ballers'!F14+'5 - Ballers-ZZ'!F7</f>
        <v>12</v>
      </c>
      <c r="G10" s="54">
        <f>'13 - Falconi-Ballers'!G14+'15 - Ballers-BCudas'!G7+'9 - Ballers-PWATH'!G7+'3 - CBoyz-Ballers'!G14+'5 - Ballers-ZZ'!G7</f>
        <v>2</v>
      </c>
      <c r="H10" s="54">
        <f>'13 - Falconi-Ballers'!H14+'15 - Ballers-BCudas'!H7+'9 - Ballers-PWATH'!H7+'3 - CBoyz-Ballers'!H14+'5 - Ballers-ZZ'!H7</f>
        <v>0</v>
      </c>
      <c r="I10" s="54">
        <f>'13 - Falconi-Ballers'!I14+'15 - Ballers-BCudas'!I7+'9 - Ballers-PWATH'!I7+'3 - CBoyz-Ballers'!I14+'5 - Ballers-ZZ'!I7</f>
        <v>0</v>
      </c>
      <c r="J10" s="127">
        <f>'13 - Falconi-Ballers'!J14+'15 - Ballers-BCudas'!J7+'9 - Ballers-PWATH'!J7+'3 - CBoyz-Ballers'!J14+'5 - Ballers-ZZ'!J7</f>
        <v>1</v>
      </c>
      <c r="K10" s="56">
        <f>G10/J10</f>
        <v>2</v>
      </c>
    </row>
    <row r="11" spans="1:11" ht="30" customHeight="1" x14ac:dyDescent="0.25">
      <c r="A11" s="57" t="s">
        <v>29</v>
      </c>
      <c r="B11" s="54">
        <f>'13 - Falconi-Ballers'!B15+'15 - Ballers-BCudas'!B8+'9 - Ballers-PWATH'!B8+'3 - CBoyz-Ballers'!B15+'5 - Ballers-ZZ'!B8</f>
        <v>7</v>
      </c>
      <c r="C11" s="54">
        <f>'13 - Falconi-Ballers'!C15+'15 - Ballers-BCudas'!C8+'9 - Ballers-PWATH'!C8+'3 - CBoyz-Ballers'!C15+'5 - Ballers-ZZ'!C8</f>
        <v>14</v>
      </c>
      <c r="D11" s="55">
        <f>B11/C11</f>
        <v>0.5</v>
      </c>
      <c r="E11" s="54">
        <f>'13 - Falconi-Ballers'!E15+'15 - Ballers-BCudas'!E8+'9 - Ballers-PWATH'!E8+'3 - CBoyz-Ballers'!E15+'5 - Ballers-ZZ'!E8</f>
        <v>5</v>
      </c>
      <c r="F11" s="54">
        <f>'13 - Falconi-Ballers'!F15+'15 - Ballers-BCudas'!F8+'9 - Ballers-PWATH'!F8+'3 - CBoyz-Ballers'!F15+'5 - Ballers-ZZ'!F8</f>
        <v>8</v>
      </c>
      <c r="G11" s="54">
        <f>'13 - Falconi-Ballers'!G15+'15 - Ballers-BCudas'!G8+'9 - Ballers-PWATH'!G8+'3 - CBoyz-Ballers'!G15+'5 - Ballers-ZZ'!G8</f>
        <v>7</v>
      </c>
      <c r="H11" s="54">
        <f>'13 - Falconi-Ballers'!H15+'15 - Ballers-BCudas'!H8+'9 - Ballers-PWATH'!H8+'3 - CBoyz-Ballers'!H15+'5 - Ballers-ZZ'!H8</f>
        <v>6</v>
      </c>
      <c r="I11" s="54">
        <f>'13 - Falconi-Ballers'!I15+'15 - Ballers-BCudas'!I8+'9 - Ballers-PWATH'!I8+'3 - CBoyz-Ballers'!I15+'5 - Ballers-ZZ'!I8</f>
        <v>1</v>
      </c>
      <c r="J11" s="126">
        <f>'13 - Falconi-Ballers'!J15+'15 - Ballers-BCudas'!J8+'9 - Ballers-PWATH'!J8+'3 - CBoyz-Ballers'!J15+'5 - Ballers-ZZ'!J8</f>
        <v>9</v>
      </c>
      <c r="K11" s="56">
        <f>G11/J11</f>
        <v>0.77777777777777779</v>
      </c>
    </row>
    <row r="12" spans="1:11" x14ac:dyDescent="0.25">
      <c r="B12" s="36"/>
      <c r="C12" s="36"/>
      <c r="D12" s="46"/>
      <c r="E12" s="36"/>
      <c r="F12" s="36"/>
      <c r="G12" s="36"/>
      <c r="H12" s="36"/>
      <c r="I12" s="36"/>
      <c r="J12" s="36"/>
      <c r="K12" s="47"/>
    </row>
    <row r="13" spans="1:11" ht="30" customHeight="1" x14ac:dyDescent="0.25">
      <c r="A13" s="62" t="s">
        <v>44</v>
      </c>
      <c r="B13" s="12" t="s">
        <v>3</v>
      </c>
      <c r="C13" s="12" t="s">
        <v>11</v>
      </c>
      <c r="D13" s="27" t="s">
        <v>9</v>
      </c>
      <c r="E13" s="12" t="s">
        <v>10</v>
      </c>
      <c r="F13" s="12" t="s">
        <v>4</v>
      </c>
      <c r="G13" s="12" t="s">
        <v>5</v>
      </c>
      <c r="H13" s="12" t="s">
        <v>6</v>
      </c>
      <c r="I13" s="12" t="s">
        <v>7</v>
      </c>
      <c r="J13" s="12" t="s">
        <v>8</v>
      </c>
      <c r="K13" s="31" t="s">
        <v>21</v>
      </c>
    </row>
    <row r="14" spans="1:11" ht="30" customHeight="1" x14ac:dyDescent="0.25">
      <c r="A14" s="63" t="s">
        <v>30</v>
      </c>
      <c r="B14" s="54">
        <f>'13 - Falconi-Ballers'!B6+'4 - PWATH-Falconi'!B13+'1- Falconi-CBoyz'!B6+'10 - ZZ-Falconi'!B13+'8 - Falconi-Bcudas'!B6</f>
        <v>12</v>
      </c>
      <c r="C14" s="54">
        <f>'13 - Falconi-Ballers'!C6+'4 - PWATH-Falconi'!C13+'1- Falconi-CBoyz'!C6+'10 - ZZ-Falconi'!C13+'8 - Falconi-Bcudas'!C6</f>
        <v>31</v>
      </c>
      <c r="D14" s="55">
        <f>B14/C14</f>
        <v>0.38709677419354838</v>
      </c>
      <c r="E14" s="54">
        <f>'13 - Falconi-Ballers'!E6+'4 - PWATH-Falconi'!E13+'1- Falconi-CBoyz'!E6+'10 - ZZ-Falconi'!E13+'8 - Falconi-Bcudas'!E6</f>
        <v>0</v>
      </c>
      <c r="F14" s="54">
        <f>'13 - Falconi-Ballers'!F6+'4 - PWATH-Falconi'!F13+'1- Falconi-CBoyz'!F6+'10 - ZZ-Falconi'!F13+'8 - Falconi-Bcudas'!F6</f>
        <v>12</v>
      </c>
      <c r="G14" s="54">
        <f>'13 - Falconi-Ballers'!G6+'4 - PWATH-Falconi'!G13+'1- Falconi-CBoyz'!G6+'10 - ZZ-Falconi'!G13+'8 - Falconi-Bcudas'!G6</f>
        <v>10</v>
      </c>
      <c r="H14" s="54">
        <f>'13 - Falconi-Ballers'!H6+'4 - PWATH-Falconi'!H13+'1- Falconi-CBoyz'!H6+'10 - ZZ-Falconi'!H13+'8 - Falconi-Bcudas'!H6</f>
        <v>3</v>
      </c>
      <c r="I14" s="54">
        <f>'13 - Falconi-Ballers'!I6+'4 - PWATH-Falconi'!I13+'1- Falconi-CBoyz'!I6+'10 - ZZ-Falconi'!I13+'8 - Falconi-Bcudas'!I6</f>
        <v>2</v>
      </c>
      <c r="J14" s="54">
        <f>'13 - Falconi-Ballers'!J6+'4 - PWATH-Falconi'!J13+'1- Falconi-CBoyz'!J6+'10 - ZZ-Falconi'!J13+'8 - Falconi-Bcudas'!J6</f>
        <v>3</v>
      </c>
      <c r="K14" s="129">
        <f>G14/J14</f>
        <v>3.3333333333333335</v>
      </c>
    </row>
    <row r="15" spans="1:11" ht="30" customHeight="1" x14ac:dyDescent="0.25">
      <c r="A15" s="63" t="s">
        <v>45</v>
      </c>
      <c r="B15" s="54">
        <f>'13 - Falconi-Ballers'!B7+'4 - PWATH-Falconi'!B14+'1- Falconi-CBoyz'!B7+'10 - ZZ-Falconi'!B14+'8 - Falconi-Bcudas'!B7</f>
        <v>10</v>
      </c>
      <c r="C15" s="54">
        <f>'13 - Falconi-Ballers'!C7+'4 - PWATH-Falconi'!C14+'1- Falconi-CBoyz'!C7+'10 - ZZ-Falconi'!C14+'8 - Falconi-Bcudas'!C7</f>
        <v>28</v>
      </c>
      <c r="D15" s="55">
        <f>B15/C15</f>
        <v>0.35714285714285715</v>
      </c>
      <c r="E15" s="54">
        <f>'13 - Falconi-Ballers'!E7+'4 - PWATH-Falconi'!E14+'1- Falconi-CBoyz'!E7+'10 - ZZ-Falconi'!E14+'8 - Falconi-Bcudas'!E7</f>
        <v>0</v>
      </c>
      <c r="F15" s="54">
        <f>'13 - Falconi-Ballers'!F7+'4 - PWATH-Falconi'!F14+'1- Falconi-CBoyz'!F7+'10 - ZZ-Falconi'!F14+'8 - Falconi-Bcudas'!F7</f>
        <v>10</v>
      </c>
      <c r="G15" s="54">
        <f>'13 - Falconi-Ballers'!G7+'4 - PWATH-Falconi'!G14+'1- Falconi-CBoyz'!G7+'10 - ZZ-Falconi'!G14+'8 - Falconi-Bcudas'!G7</f>
        <v>1</v>
      </c>
      <c r="H15" s="54">
        <f>'13 - Falconi-Ballers'!H7+'4 - PWATH-Falconi'!H14+'1- Falconi-CBoyz'!H7+'10 - ZZ-Falconi'!H14+'8 - Falconi-Bcudas'!H7</f>
        <v>5</v>
      </c>
      <c r="I15" s="54">
        <f>'13 - Falconi-Ballers'!I7+'4 - PWATH-Falconi'!I14+'1- Falconi-CBoyz'!I7+'10 - ZZ-Falconi'!I14+'8 - Falconi-Bcudas'!I7</f>
        <v>0</v>
      </c>
      <c r="J15" s="54">
        <f>'13 - Falconi-Ballers'!J7+'4 - PWATH-Falconi'!J14+'1- Falconi-CBoyz'!J7+'10 - ZZ-Falconi'!J14+'8 - Falconi-Bcudas'!J7</f>
        <v>3</v>
      </c>
      <c r="K15" s="56">
        <f>G15/J15</f>
        <v>0.33333333333333331</v>
      </c>
    </row>
    <row r="16" spans="1:11" ht="30" customHeight="1" x14ac:dyDescent="0.25">
      <c r="A16" s="63" t="s">
        <v>25</v>
      </c>
      <c r="B16" s="54">
        <f>'13 - Falconi-Ballers'!B8+'4 - PWATH-Falconi'!B15+'1- Falconi-CBoyz'!B8+'10 - ZZ-Falconi'!B15+'8 - Falconi-Bcudas'!B8</f>
        <v>7</v>
      </c>
      <c r="C16" s="54">
        <f>'13 - Falconi-Ballers'!C8+'4 - PWATH-Falconi'!C15+'1- Falconi-CBoyz'!C8+'10 - ZZ-Falconi'!C15+'8 - Falconi-Bcudas'!C8</f>
        <v>18</v>
      </c>
      <c r="D16" s="55">
        <f>B16/C16</f>
        <v>0.3888888888888889</v>
      </c>
      <c r="E16" s="54">
        <f>'13 - Falconi-Ballers'!E8+'4 - PWATH-Falconi'!E15+'1- Falconi-CBoyz'!E8+'10 - ZZ-Falconi'!E15+'8 - Falconi-Bcudas'!E8</f>
        <v>0</v>
      </c>
      <c r="F16" s="54">
        <f>'13 - Falconi-Ballers'!F8+'4 - PWATH-Falconi'!F15+'1- Falconi-CBoyz'!F8+'10 - ZZ-Falconi'!F15+'8 - Falconi-Bcudas'!F8</f>
        <v>15</v>
      </c>
      <c r="G16" s="54">
        <f>'13 - Falconi-Ballers'!G8+'4 - PWATH-Falconi'!G15+'1- Falconi-CBoyz'!G8+'10 - ZZ-Falconi'!G15+'8 - Falconi-Bcudas'!G8</f>
        <v>1</v>
      </c>
      <c r="H16" s="54">
        <f>'13 - Falconi-Ballers'!H8+'4 - PWATH-Falconi'!H15+'1- Falconi-CBoyz'!H8+'10 - ZZ-Falconi'!H15+'8 - Falconi-Bcudas'!H8</f>
        <v>1</v>
      </c>
      <c r="I16" s="54">
        <f>'13 - Falconi-Ballers'!I8+'4 - PWATH-Falconi'!I15+'1- Falconi-CBoyz'!I8+'10 - ZZ-Falconi'!I15+'8 - Falconi-Bcudas'!I8</f>
        <v>1</v>
      </c>
      <c r="J16" s="54">
        <f>'13 - Falconi-Ballers'!J8+'4 - PWATH-Falconi'!J15+'1- Falconi-CBoyz'!J8+'10 - ZZ-Falconi'!J15+'8 - Falconi-Bcudas'!J8</f>
        <v>2</v>
      </c>
      <c r="K16" s="56">
        <f>G16/J16</f>
        <v>0.5</v>
      </c>
    </row>
    <row r="17" spans="1:11" x14ac:dyDescent="0.25">
      <c r="A17" s="92"/>
      <c r="B17" s="93"/>
      <c r="C17" s="93"/>
      <c r="D17" s="94"/>
      <c r="E17" s="93"/>
      <c r="F17" s="93"/>
      <c r="G17" s="93"/>
      <c r="H17" s="93"/>
      <c r="I17" s="93"/>
      <c r="J17" s="93"/>
      <c r="K17" s="95"/>
    </row>
    <row r="18" spans="1:11" ht="30" customHeight="1" x14ac:dyDescent="0.25">
      <c r="A18" s="64" t="s">
        <v>59</v>
      </c>
      <c r="B18" s="12" t="s">
        <v>3</v>
      </c>
      <c r="C18" s="12" t="s">
        <v>11</v>
      </c>
      <c r="D18" s="27" t="s">
        <v>9</v>
      </c>
      <c r="E18" s="12" t="s">
        <v>10</v>
      </c>
      <c r="F18" s="12" t="s">
        <v>4</v>
      </c>
      <c r="G18" s="12" t="s">
        <v>5</v>
      </c>
      <c r="H18" s="12" t="s">
        <v>6</v>
      </c>
      <c r="I18" s="12" t="s">
        <v>7</v>
      </c>
      <c r="J18" s="12" t="s">
        <v>8</v>
      </c>
      <c r="K18" s="31" t="s">
        <v>21</v>
      </c>
    </row>
    <row r="19" spans="1:11" ht="30" customHeight="1" x14ac:dyDescent="0.25">
      <c r="A19" s="65" t="s">
        <v>46</v>
      </c>
      <c r="B19" s="127">
        <f>'11 - BCudas-CBoyz'!B6+'15 - Ballers-BCudas'!B13+'2 - BCudas-ZZ'!B6+'6 - PWATH-BCudas'!B13+'8 - Falconi-Bcudas'!B13</f>
        <v>22</v>
      </c>
      <c r="C19" s="54">
        <f>'11 - BCudas-CBoyz'!C6+'15 - Ballers-BCudas'!C13+'2 - BCudas-ZZ'!C6+'6 - PWATH-BCudas'!C13+'8 - Falconi-Bcudas'!C13</f>
        <v>36</v>
      </c>
      <c r="D19" s="55">
        <f>B19/C19</f>
        <v>0.61111111111111116</v>
      </c>
      <c r="E19" s="127">
        <f>'11 - BCudas-CBoyz'!E6+'15 - Ballers-BCudas'!E13+'2 - BCudas-ZZ'!E6+'6 - PWATH-BCudas'!E13+'8 - Falconi-Bcudas'!E13</f>
        <v>9</v>
      </c>
      <c r="F19" s="54">
        <f>'11 - BCudas-CBoyz'!F6+'15 - Ballers-BCudas'!F13+'2 - BCudas-ZZ'!F6+'6 - PWATH-BCudas'!F13+'8 - Falconi-Bcudas'!F13</f>
        <v>21</v>
      </c>
      <c r="G19" s="54">
        <f>'11 - BCudas-CBoyz'!G6+'15 - Ballers-BCudas'!G13+'2 - BCudas-ZZ'!G6+'6 - PWATH-BCudas'!G13+'8 - Falconi-Bcudas'!G13</f>
        <v>7</v>
      </c>
      <c r="H19" s="54">
        <f>'11 - BCudas-CBoyz'!H6+'15 - Ballers-BCudas'!H13+'2 - BCudas-ZZ'!H6+'6 - PWATH-BCudas'!H13+'8 - Falconi-Bcudas'!H13</f>
        <v>4</v>
      </c>
      <c r="I19" s="127">
        <f>'11 - BCudas-CBoyz'!I6+'15 - Ballers-BCudas'!I13+'2 - BCudas-ZZ'!I6+'6 - PWATH-BCudas'!I13+'8 - Falconi-Bcudas'!I13</f>
        <v>5</v>
      </c>
      <c r="J19" s="54">
        <f>'11 - BCudas-CBoyz'!J6+'15 - Ballers-BCudas'!J13+'2 - BCudas-ZZ'!J6+'6 - PWATH-BCudas'!J13+'8 - Falconi-Bcudas'!J13</f>
        <v>4</v>
      </c>
      <c r="K19" s="56">
        <f>G19/J19</f>
        <v>1.75</v>
      </c>
    </row>
    <row r="20" spans="1:11" ht="30" customHeight="1" x14ac:dyDescent="0.25">
      <c r="A20" s="65" t="s">
        <v>42</v>
      </c>
      <c r="B20" s="54">
        <f>'11 - BCudas-CBoyz'!B7+'15 - Ballers-BCudas'!B14+'2 - BCudas-ZZ'!B7+'6 - PWATH-BCudas'!B14+'8 - Falconi-Bcudas'!B14</f>
        <v>8</v>
      </c>
      <c r="C20" s="54">
        <f>'11 - BCudas-CBoyz'!C7+'15 - Ballers-BCudas'!C14+'2 - BCudas-ZZ'!C7+'6 - PWATH-BCudas'!C14+'8 - Falconi-Bcudas'!C14</f>
        <v>27</v>
      </c>
      <c r="D20" s="55">
        <f>B20/C20</f>
        <v>0.29629629629629628</v>
      </c>
      <c r="E20" s="54">
        <f>'11 - BCudas-CBoyz'!E7+'15 - Ballers-BCudas'!E14+'2 - BCudas-ZZ'!E7+'6 - PWATH-BCudas'!E14+'8 - Falconi-Bcudas'!E14</f>
        <v>1</v>
      </c>
      <c r="F20" s="54">
        <f>'11 - BCudas-CBoyz'!F7+'15 - Ballers-BCudas'!F14+'2 - BCudas-ZZ'!F7+'6 - PWATH-BCudas'!F14+'8 - Falconi-Bcudas'!F14</f>
        <v>12</v>
      </c>
      <c r="G20" s="54">
        <f>'11 - BCudas-CBoyz'!G7+'15 - Ballers-BCudas'!G14+'2 - BCudas-ZZ'!G7+'6 - PWATH-BCudas'!G14+'8 - Falconi-Bcudas'!G14</f>
        <v>5</v>
      </c>
      <c r="H20" s="54">
        <f>'11 - BCudas-CBoyz'!H7+'15 - Ballers-BCudas'!H14+'2 - BCudas-ZZ'!H7+'6 - PWATH-BCudas'!H14+'8 - Falconi-Bcudas'!H14</f>
        <v>3</v>
      </c>
      <c r="I20" s="127">
        <f>'11 - BCudas-CBoyz'!I7+'15 - Ballers-BCudas'!I14+'2 - BCudas-ZZ'!I7+'6 - PWATH-BCudas'!I14+'8 - Falconi-Bcudas'!I14</f>
        <v>5</v>
      </c>
      <c r="J20" s="54">
        <f>'11 - BCudas-CBoyz'!J7+'15 - Ballers-BCudas'!J14+'2 - BCudas-ZZ'!J7+'6 - PWATH-BCudas'!J14+'8 - Falconi-Bcudas'!J14</f>
        <v>7</v>
      </c>
      <c r="K20" s="56">
        <f>G20/J20</f>
        <v>0.7142857142857143</v>
      </c>
    </row>
    <row r="21" spans="1:11" ht="30" customHeight="1" x14ac:dyDescent="0.25">
      <c r="A21" s="65" t="s">
        <v>47</v>
      </c>
      <c r="B21" s="54">
        <f>'11 - BCudas-CBoyz'!B8+'15 - Ballers-BCudas'!B15+'2 - BCudas-ZZ'!B8+'6 - PWATH-BCudas'!B15+'8 - Falconi-Bcudas'!B15</f>
        <v>5</v>
      </c>
      <c r="C21" s="54">
        <f>'11 - BCudas-CBoyz'!C8+'15 - Ballers-BCudas'!C15+'2 - BCudas-ZZ'!C8+'6 - PWATH-BCudas'!C15+'8 - Falconi-Bcudas'!C15</f>
        <v>18</v>
      </c>
      <c r="D21" s="55">
        <f>B21/C21</f>
        <v>0.27777777777777779</v>
      </c>
      <c r="E21" s="54">
        <f>'11 - BCudas-CBoyz'!E8+'15 - Ballers-BCudas'!E15+'2 - BCudas-ZZ'!E8+'6 - PWATH-BCudas'!E15+'8 - Falconi-Bcudas'!E15</f>
        <v>0</v>
      </c>
      <c r="F21" s="54">
        <f>'11 - BCudas-CBoyz'!F8+'15 - Ballers-BCudas'!F15+'2 - BCudas-ZZ'!F8+'6 - PWATH-BCudas'!F15+'8 - Falconi-Bcudas'!F15</f>
        <v>12</v>
      </c>
      <c r="G21" s="54">
        <f>'11 - BCudas-CBoyz'!G8+'15 - Ballers-BCudas'!G15+'2 - BCudas-ZZ'!G8+'6 - PWATH-BCudas'!G15+'8 - Falconi-Bcudas'!G15</f>
        <v>1</v>
      </c>
      <c r="H21" s="54">
        <f>'11 - BCudas-CBoyz'!H8+'15 - Ballers-BCudas'!H15+'2 - BCudas-ZZ'!H8+'6 - PWATH-BCudas'!H15+'8 - Falconi-Bcudas'!H15</f>
        <v>3</v>
      </c>
      <c r="I21" s="54">
        <f>'11 - BCudas-CBoyz'!I8+'15 - Ballers-BCudas'!I15+'2 - BCudas-ZZ'!I8+'6 - PWATH-BCudas'!I15+'8 - Falconi-Bcudas'!I15</f>
        <v>2</v>
      </c>
      <c r="J21" s="54">
        <f>'11 - BCudas-CBoyz'!J8+'15 - Ballers-BCudas'!J15+'2 - BCudas-ZZ'!J8+'6 - PWATH-BCudas'!J15+'8 - Falconi-Bcudas'!J15</f>
        <v>6</v>
      </c>
      <c r="K21" s="56">
        <f>G21/J21</f>
        <v>0.16666666666666666</v>
      </c>
    </row>
    <row r="22" spans="1:11" x14ac:dyDescent="0.25">
      <c r="A22" s="92"/>
      <c r="B22" s="93"/>
      <c r="C22" s="93"/>
      <c r="D22" s="94"/>
      <c r="E22" s="93"/>
      <c r="F22" s="93"/>
      <c r="G22" s="93"/>
      <c r="H22" s="93"/>
      <c r="I22" s="93"/>
      <c r="J22" s="93"/>
      <c r="K22" s="95"/>
    </row>
    <row r="23" spans="1:11" ht="30" customHeight="1" x14ac:dyDescent="0.25">
      <c r="A23" s="66" t="s">
        <v>48</v>
      </c>
      <c r="B23" s="12" t="s">
        <v>3</v>
      </c>
      <c r="C23" s="12" t="s">
        <v>11</v>
      </c>
      <c r="D23" s="27" t="s">
        <v>9</v>
      </c>
      <c r="E23" s="12" t="s">
        <v>10</v>
      </c>
      <c r="F23" s="12" t="s">
        <v>4</v>
      </c>
      <c r="G23" s="12" t="s">
        <v>5</v>
      </c>
      <c r="H23" s="12" t="s">
        <v>6</v>
      </c>
      <c r="I23" s="12" t="s">
        <v>7</v>
      </c>
      <c r="J23" s="12" t="s">
        <v>8</v>
      </c>
      <c r="K23" s="31" t="s">
        <v>21</v>
      </c>
    </row>
    <row r="24" spans="1:11" ht="30" customHeight="1" x14ac:dyDescent="0.25">
      <c r="A24" s="67" t="s">
        <v>131</v>
      </c>
      <c r="B24" s="54">
        <f>'7 - CBoyz-ZZ'!B13+'12 - ZZ-PWATH'!B6+'2 - BCudas-ZZ'!B13+'10 - ZZ-Falconi'!B6+'5 - Ballers-ZZ'!B13</f>
        <v>16</v>
      </c>
      <c r="C24" s="127">
        <f>'7 - CBoyz-ZZ'!C13+'12 - ZZ-PWATH'!C6+'2 - BCudas-ZZ'!C13+'10 - ZZ-Falconi'!C6+'5 - Ballers-ZZ'!C13</f>
        <v>37</v>
      </c>
      <c r="D24" s="55">
        <f>B24/C24</f>
        <v>0.43243243243243246</v>
      </c>
      <c r="E24" s="54">
        <f>'7 - CBoyz-ZZ'!E13+'12 - ZZ-PWATH'!E6+'2 - BCudas-ZZ'!E13+'10 - ZZ-Falconi'!E6+'5 - Ballers-ZZ'!E13</f>
        <v>2</v>
      </c>
      <c r="F24" s="54">
        <f>'7 - CBoyz-ZZ'!F13+'12 - ZZ-PWATH'!F6+'2 - BCudas-ZZ'!F13+'10 - ZZ-Falconi'!F6+'5 - Ballers-ZZ'!F13</f>
        <v>20</v>
      </c>
      <c r="G24" s="54">
        <f>'7 - CBoyz-ZZ'!G13+'12 - ZZ-PWATH'!G6+'2 - BCudas-ZZ'!G13+'10 - ZZ-Falconi'!G6+'5 - Ballers-ZZ'!G13</f>
        <v>7</v>
      </c>
      <c r="H24" s="54">
        <f>'7 - CBoyz-ZZ'!H13+'12 - ZZ-PWATH'!H6+'2 - BCudas-ZZ'!H13+'10 - ZZ-Falconi'!H6+'5 - Ballers-ZZ'!H13</f>
        <v>5</v>
      </c>
      <c r="I24" s="54">
        <f>'7 - CBoyz-ZZ'!I13+'12 - ZZ-PWATH'!I6+'2 - BCudas-ZZ'!I13+'10 - ZZ-Falconi'!I6+'5 - Ballers-ZZ'!I13</f>
        <v>3</v>
      </c>
      <c r="J24" s="54">
        <f>'7 - CBoyz-ZZ'!J13+'12 - ZZ-PWATH'!J6+'2 - BCudas-ZZ'!J13+'10 - ZZ-Falconi'!J6+'5 - Ballers-ZZ'!J13</f>
        <v>7</v>
      </c>
      <c r="K24" s="56">
        <f>G24/J24</f>
        <v>1</v>
      </c>
    </row>
    <row r="25" spans="1:11" ht="30" customHeight="1" x14ac:dyDescent="0.25">
      <c r="A25" s="67" t="s">
        <v>49</v>
      </c>
      <c r="B25" s="54">
        <f>'7 - CBoyz-ZZ'!B14+'12 - ZZ-PWATH'!B7+'2 - BCudas-ZZ'!B14+'10 - ZZ-Falconi'!B7+'5 - Ballers-ZZ'!B14</f>
        <v>16</v>
      </c>
      <c r="C25" s="54">
        <f>'7 - CBoyz-ZZ'!C14+'12 - ZZ-PWATH'!C7+'2 - BCudas-ZZ'!C14+'10 - ZZ-Falconi'!C7+'5 - Ballers-ZZ'!C14</f>
        <v>27</v>
      </c>
      <c r="D25" s="55">
        <f>B25/C25</f>
        <v>0.59259259259259256</v>
      </c>
      <c r="E25" s="54">
        <f>'7 - CBoyz-ZZ'!E14+'12 - ZZ-PWATH'!E7+'2 - BCudas-ZZ'!E14+'10 - ZZ-Falconi'!E7+'5 - Ballers-ZZ'!E14</f>
        <v>2</v>
      </c>
      <c r="F25" s="54">
        <f>'7 - CBoyz-ZZ'!F14+'12 - ZZ-PWATH'!F7+'2 - BCudas-ZZ'!F14+'10 - ZZ-Falconi'!F7+'5 - Ballers-ZZ'!F14</f>
        <v>9</v>
      </c>
      <c r="G25" s="54">
        <f>'7 - CBoyz-ZZ'!G14+'12 - ZZ-PWATH'!G7+'2 - BCudas-ZZ'!G14+'10 - ZZ-Falconi'!G7+'5 - Ballers-ZZ'!G14</f>
        <v>3</v>
      </c>
      <c r="H25" s="54">
        <f>'7 - CBoyz-ZZ'!H14+'12 - ZZ-PWATH'!H7+'2 - BCudas-ZZ'!H14+'10 - ZZ-Falconi'!H7+'5 - Ballers-ZZ'!H14</f>
        <v>3</v>
      </c>
      <c r="I25" s="54">
        <f>'7 - CBoyz-ZZ'!I14+'12 - ZZ-PWATH'!I7+'2 - BCudas-ZZ'!I14+'10 - ZZ-Falconi'!I7+'5 - Ballers-ZZ'!I14</f>
        <v>2</v>
      </c>
      <c r="J25" s="54">
        <f>'7 - CBoyz-ZZ'!J14+'12 - ZZ-PWATH'!J7+'2 - BCudas-ZZ'!J14+'10 - ZZ-Falconi'!J7+'5 - Ballers-ZZ'!J14</f>
        <v>2</v>
      </c>
      <c r="K25" s="56">
        <f>G25/J25</f>
        <v>1.5</v>
      </c>
    </row>
    <row r="26" spans="1:11" ht="30" customHeight="1" x14ac:dyDescent="0.25">
      <c r="A26" s="67" t="s">
        <v>157</v>
      </c>
      <c r="B26" s="54">
        <f>'7 - CBoyz-ZZ'!B15+'12 - ZZ-PWATH'!B8+'2 - BCudas-ZZ'!B15+'10 - ZZ-Falconi'!B8+'5 - Ballers-ZZ'!B15</f>
        <v>4</v>
      </c>
      <c r="C26" s="54">
        <f>'7 - CBoyz-ZZ'!C15+'12 - ZZ-PWATH'!C8+'2 - BCudas-ZZ'!C15+'10 - ZZ-Falconi'!C8+'5 - Ballers-ZZ'!C15</f>
        <v>10</v>
      </c>
      <c r="D26" s="55">
        <f>B26/C26</f>
        <v>0.4</v>
      </c>
      <c r="E26" s="54">
        <f>'7 - CBoyz-ZZ'!E15+'12 - ZZ-PWATH'!E8+'2 - BCudas-ZZ'!E15+'10 - ZZ-Falconi'!E8+'5 - Ballers-ZZ'!E15</f>
        <v>0</v>
      </c>
      <c r="F26" s="54">
        <f>'7 - CBoyz-ZZ'!F15+'12 - ZZ-PWATH'!F8+'2 - BCudas-ZZ'!F15+'10 - ZZ-Falconi'!F8+'5 - Ballers-ZZ'!F15</f>
        <v>6</v>
      </c>
      <c r="G26" s="127">
        <f>'7 - CBoyz-ZZ'!G15+'12 - ZZ-PWATH'!G8+'2 - BCudas-ZZ'!G15+'10 - ZZ-Falconi'!G8+'5 - Ballers-ZZ'!G15</f>
        <v>13</v>
      </c>
      <c r="H26" s="127">
        <f>'7 - CBoyz-ZZ'!H15+'12 - ZZ-PWATH'!H8+'2 - BCudas-ZZ'!H15+'10 - ZZ-Falconi'!H8+'5 - Ballers-ZZ'!H15</f>
        <v>7</v>
      </c>
      <c r="I26" s="54">
        <f>'7 - CBoyz-ZZ'!I15+'12 - ZZ-PWATH'!I8+'2 - BCudas-ZZ'!I15+'10 - ZZ-Falconi'!I8+'5 - Ballers-ZZ'!I15</f>
        <v>2</v>
      </c>
      <c r="J26" s="54">
        <f>'7 - CBoyz-ZZ'!J15+'12 - ZZ-PWATH'!J8+'2 - BCudas-ZZ'!J15+'10 - ZZ-Falconi'!J8+'5 - Ballers-ZZ'!J15</f>
        <v>4</v>
      </c>
      <c r="K26" s="56">
        <f>G26/J26</f>
        <v>3.25</v>
      </c>
    </row>
    <row r="27" spans="1:11" x14ac:dyDescent="0.25">
      <c r="A27" s="92"/>
      <c r="B27" s="93"/>
      <c r="C27" s="93"/>
      <c r="D27" s="94"/>
      <c r="E27" s="93"/>
      <c r="F27" s="93"/>
      <c r="G27" s="93"/>
      <c r="H27" s="93"/>
      <c r="I27" s="93"/>
      <c r="J27" s="93"/>
      <c r="K27" s="95"/>
    </row>
    <row r="28" spans="1:11" ht="30" customHeight="1" x14ac:dyDescent="0.25">
      <c r="A28" s="60" t="s">
        <v>72</v>
      </c>
      <c r="B28" s="12" t="s">
        <v>3</v>
      </c>
      <c r="C28" s="12" t="s">
        <v>11</v>
      </c>
      <c r="D28" s="27" t="s">
        <v>9</v>
      </c>
      <c r="E28" s="12" t="s">
        <v>10</v>
      </c>
      <c r="F28" s="12" t="s">
        <v>4</v>
      </c>
      <c r="G28" s="12" t="s">
        <v>5</v>
      </c>
      <c r="H28" s="12" t="s">
        <v>6</v>
      </c>
      <c r="I28" s="12" t="s">
        <v>7</v>
      </c>
      <c r="J28" s="12" t="s">
        <v>8</v>
      </c>
      <c r="K28" s="31" t="s">
        <v>21</v>
      </c>
    </row>
    <row r="29" spans="1:11" ht="30" customHeight="1" x14ac:dyDescent="0.25">
      <c r="A29" s="61" t="s">
        <v>24</v>
      </c>
      <c r="B29" s="54">
        <f>'11 - BCudas-CBoyz'!B13+'7 - CBoyz-ZZ'!B6+'1- Falconi-CBoyz'!B13+'3 - CBoyz-Ballers'!B6+'14 - CBoyz-PWATH'!B6</f>
        <v>9</v>
      </c>
      <c r="C29" s="54">
        <f>'11 - BCudas-CBoyz'!C13+'7 - CBoyz-ZZ'!C6+'1- Falconi-CBoyz'!C13+'3 - CBoyz-Ballers'!C6+'14 - CBoyz-PWATH'!C6</f>
        <v>31</v>
      </c>
      <c r="D29" s="55">
        <f>B29/C29</f>
        <v>0.29032258064516131</v>
      </c>
      <c r="E29" s="54">
        <f>'11 - BCudas-CBoyz'!E13+'7 - CBoyz-ZZ'!E6+'1- Falconi-CBoyz'!E13+'3 - CBoyz-Ballers'!E6+'14 - CBoyz-PWATH'!E6</f>
        <v>0</v>
      </c>
      <c r="F29" s="54">
        <f>'11 - BCudas-CBoyz'!F13+'7 - CBoyz-ZZ'!F6+'1- Falconi-CBoyz'!F13+'3 - CBoyz-Ballers'!F6+'14 - CBoyz-PWATH'!F6</f>
        <v>10</v>
      </c>
      <c r="G29" s="54">
        <f>'11 - BCudas-CBoyz'!G13+'7 - CBoyz-ZZ'!G6+'1- Falconi-CBoyz'!G13+'3 - CBoyz-Ballers'!G6+'14 - CBoyz-PWATH'!G6</f>
        <v>13</v>
      </c>
      <c r="H29" s="54">
        <f>'11 - BCudas-CBoyz'!H13+'7 - CBoyz-ZZ'!H6+'1- Falconi-CBoyz'!H13+'3 - CBoyz-Ballers'!H6+'14 - CBoyz-PWATH'!H6</f>
        <v>0</v>
      </c>
      <c r="I29" s="54">
        <f>'11 - BCudas-CBoyz'!I13+'7 - CBoyz-ZZ'!I6+'1- Falconi-CBoyz'!I13+'3 - CBoyz-Ballers'!I6+'14 - CBoyz-PWATH'!I6</f>
        <v>0</v>
      </c>
      <c r="J29" s="54">
        <f>'11 - BCudas-CBoyz'!J13+'7 - CBoyz-ZZ'!J6+'1- Falconi-CBoyz'!J13+'3 - CBoyz-Ballers'!J6+'14 - CBoyz-PWATH'!J6</f>
        <v>5</v>
      </c>
      <c r="K29" s="56">
        <f>G29/J29</f>
        <v>2.6</v>
      </c>
    </row>
    <row r="30" spans="1:11" ht="30" customHeight="1" x14ac:dyDescent="0.25">
      <c r="A30" s="61" t="s">
        <v>50</v>
      </c>
      <c r="B30" s="54">
        <f>'11 - BCudas-CBoyz'!B14+'7 - CBoyz-ZZ'!B7+'1- Falconi-CBoyz'!B14+'3 - CBoyz-Ballers'!B7+'14 - CBoyz-PWATH'!B7</f>
        <v>8</v>
      </c>
      <c r="C30" s="54">
        <f>'11 - BCudas-CBoyz'!C14+'7 - CBoyz-ZZ'!C7+'1- Falconi-CBoyz'!C14+'3 - CBoyz-Ballers'!C7+'14 - CBoyz-PWATH'!C7</f>
        <v>14</v>
      </c>
      <c r="D30" s="55">
        <f>B30/C30</f>
        <v>0.5714285714285714</v>
      </c>
      <c r="E30" s="54">
        <f>'11 - BCudas-CBoyz'!E14+'7 - CBoyz-ZZ'!E7+'1- Falconi-CBoyz'!E14+'3 - CBoyz-Ballers'!E7+'14 - CBoyz-PWATH'!E7</f>
        <v>0</v>
      </c>
      <c r="F30" s="54">
        <f>'11 - BCudas-CBoyz'!F14+'7 - CBoyz-ZZ'!F7+'1- Falconi-CBoyz'!F14+'3 - CBoyz-Ballers'!F7+'14 - CBoyz-PWATH'!F7</f>
        <v>9</v>
      </c>
      <c r="G30" s="54">
        <f>'11 - BCudas-CBoyz'!G14+'7 - CBoyz-ZZ'!G7+'1- Falconi-CBoyz'!G14+'3 - CBoyz-Ballers'!G7+'14 - CBoyz-PWATH'!G7</f>
        <v>2</v>
      </c>
      <c r="H30" s="54">
        <f>'11 - BCudas-CBoyz'!H14+'7 - CBoyz-ZZ'!H7+'1- Falconi-CBoyz'!H14+'3 - CBoyz-Ballers'!H7+'14 - CBoyz-PWATH'!H7</f>
        <v>2</v>
      </c>
      <c r="I30" s="54">
        <f>'11 - BCudas-CBoyz'!I14+'7 - CBoyz-ZZ'!I7+'1- Falconi-CBoyz'!I14+'3 - CBoyz-Ballers'!I7+'14 - CBoyz-PWATH'!I7</f>
        <v>2</v>
      </c>
      <c r="J30" s="54">
        <f>'11 - BCudas-CBoyz'!J14+'7 - CBoyz-ZZ'!J7+'1- Falconi-CBoyz'!J14+'3 - CBoyz-Ballers'!J7+'14 - CBoyz-PWATH'!J7</f>
        <v>5</v>
      </c>
      <c r="K30" s="56">
        <f>G30/J30</f>
        <v>0.4</v>
      </c>
    </row>
    <row r="31" spans="1:11" ht="30" customHeight="1" x14ac:dyDescent="0.25">
      <c r="A31" s="61" t="s">
        <v>31</v>
      </c>
      <c r="B31" s="54">
        <f>'11 - BCudas-CBoyz'!B15+'7 - CBoyz-ZZ'!B8+'1- Falconi-CBoyz'!B15+'3 - CBoyz-Ballers'!B8+'14 - CBoyz-PWATH'!B8</f>
        <v>13</v>
      </c>
      <c r="C31" s="54">
        <f>'11 - BCudas-CBoyz'!C15+'7 - CBoyz-ZZ'!C8+'1- Falconi-CBoyz'!C15+'3 - CBoyz-Ballers'!C8+'14 - CBoyz-PWATH'!C8</f>
        <v>21</v>
      </c>
      <c r="D31" s="55">
        <f>B31/C31</f>
        <v>0.61904761904761907</v>
      </c>
      <c r="E31" s="54">
        <f>'11 - BCudas-CBoyz'!E15+'7 - CBoyz-ZZ'!E8+'1- Falconi-CBoyz'!E15+'3 - CBoyz-Ballers'!E8+'14 - CBoyz-PWATH'!E8</f>
        <v>6</v>
      </c>
      <c r="F31" s="54">
        <f>'11 - BCudas-CBoyz'!F15+'7 - CBoyz-ZZ'!F8+'1- Falconi-CBoyz'!F15+'3 - CBoyz-Ballers'!F8+'14 - CBoyz-PWATH'!F8</f>
        <v>12</v>
      </c>
      <c r="G31" s="54">
        <f>'11 - BCudas-CBoyz'!G15+'7 - CBoyz-ZZ'!G8+'1- Falconi-CBoyz'!G15+'3 - CBoyz-Ballers'!G8+'14 - CBoyz-PWATH'!G8</f>
        <v>5</v>
      </c>
      <c r="H31" s="54">
        <f>'11 - BCudas-CBoyz'!H15+'7 - CBoyz-ZZ'!H8+'1- Falconi-CBoyz'!H15+'3 - CBoyz-Ballers'!H8+'14 - CBoyz-PWATH'!H8</f>
        <v>2</v>
      </c>
      <c r="I31" s="54">
        <f>'11 - BCudas-CBoyz'!I15+'7 - CBoyz-ZZ'!I8+'1- Falconi-CBoyz'!I15+'3 - CBoyz-Ballers'!I8+'14 - CBoyz-PWATH'!I8</f>
        <v>3</v>
      </c>
      <c r="J31" s="54">
        <f>'11 - BCudas-CBoyz'!J15+'7 - CBoyz-ZZ'!J8+'1- Falconi-CBoyz'!J15+'3 - CBoyz-Ballers'!J8+'14 - CBoyz-PWATH'!J8</f>
        <v>5</v>
      </c>
      <c r="K31" s="56">
        <f>G31/J31</f>
        <v>1</v>
      </c>
    </row>
  </sheetData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General</vt:lpstr>
      <vt:lpstr>Stats Blank</vt:lpstr>
      <vt:lpstr>Awards</vt:lpstr>
      <vt:lpstr>Records</vt:lpstr>
      <vt:lpstr>2011 vs 2012</vt:lpstr>
      <vt:lpstr>Overall - Totals</vt:lpstr>
      <vt:lpstr>Overall - Avgs</vt:lpstr>
      <vt:lpstr>Overall Team Stats</vt:lpstr>
      <vt:lpstr>RR - Totals</vt:lpstr>
      <vt:lpstr>RR - Avgs</vt:lpstr>
      <vt:lpstr>RR Team Stats</vt:lpstr>
      <vt:lpstr>Playoff - Totals</vt:lpstr>
      <vt:lpstr>Playoff - Avgs</vt:lpstr>
      <vt:lpstr>Playoff Team Stats</vt:lpstr>
      <vt:lpstr>1- Falconi-CBoyz</vt:lpstr>
      <vt:lpstr>2 - BCudas-ZZ</vt:lpstr>
      <vt:lpstr>3 - CBoyz-Ballers</vt:lpstr>
      <vt:lpstr>4 - PWATH-Falconi</vt:lpstr>
      <vt:lpstr>5 - Ballers-ZZ</vt:lpstr>
      <vt:lpstr>6 - PWATH-BCudas</vt:lpstr>
      <vt:lpstr>7 - CBoyz-ZZ</vt:lpstr>
      <vt:lpstr>8 - Falconi-Bcudas</vt:lpstr>
      <vt:lpstr>9 - Ballers-PWATH</vt:lpstr>
      <vt:lpstr>10 - ZZ-Falconi</vt:lpstr>
      <vt:lpstr>11 - BCudas-CBoyz</vt:lpstr>
      <vt:lpstr>12 - ZZ-PWATH</vt:lpstr>
      <vt:lpstr>13 - Falconi-Ballers</vt:lpstr>
      <vt:lpstr>14 - CBoyz-PWATH</vt:lpstr>
      <vt:lpstr>15 - Ballers-BCudas</vt:lpstr>
      <vt:lpstr>Q1-CBoyz-BCudas</vt:lpstr>
      <vt:lpstr>S1-BCudas-ZZ</vt:lpstr>
      <vt:lpstr>Q2-Ballers-PWATH</vt:lpstr>
      <vt:lpstr>S2-PWATH-Falconi</vt:lpstr>
      <vt:lpstr>Champ-Falconi-ZZ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Dioguardi</dc:creator>
  <cp:lastModifiedBy>Thomas Dioguardi</cp:lastModifiedBy>
  <cp:lastPrinted>2012-08-20T21:43:20Z</cp:lastPrinted>
  <dcterms:created xsi:type="dcterms:W3CDTF">2010-07-06T16:30:37Z</dcterms:created>
  <dcterms:modified xsi:type="dcterms:W3CDTF">2016-04-21T15:07:28Z</dcterms:modified>
</cp:coreProperties>
</file>