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fulton twp 2024 studies\"/>
    </mc:Choice>
  </mc:AlternateContent>
  <xr:revisionPtr revIDLastSave="0" documentId="13_ncr:1_{D1CBD6B9-70A8-41A6-868F-A40A7CC24371}" xr6:coauthVersionLast="47" xr6:coauthVersionMax="47" xr10:uidLastSave="{00000000-0000-0000-0000-000000000000}"/>
  <bookViews>
    <workbookView xWindow="-120" yWindow="-120" windowWidth="29040" windowHeight="15840" xr2:uid="{867D37B5-A041-4313-8B75-79EFB470FA37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K7" i="2"/>
  <c r="Q7" i="2"/>
  <c r="R7" i="2"/>
  <c r="S7" i="2"/>
  <c r="K19" i="2"/>
  <c r="I19" i="2"/>
  <c r="K18" i="2"/>
  <c r="I18" i="2"/>
  <c r="K17" i="2"/>
  <c r="I17" i="2"/>
  <c r="K16" i="2"/>
  <c r="I16" i="2"/>
  <c r="K15" i="2"/>
  <c r="I15" i="2"/>
  <c r="K25" i="2"/>
  <c r="I25" i="2"/>
  <c r="K23" i="2"/>
  <c r="I23" i="2"/>
  <c r="K24" i="2"/>
  <c r="I24" i="2"/>
  <c r="I8" i="2"/>
  <c r="K8" i="2"/>
  <c r="Q8" i="2"/>
  <c r="R8" i="2"/>
  <c r="S8" i="2"/>
  <c r="D9" i="2"/>
  <c r="G9" i="2"/>
  <c r="H9" i="2"/>
  <c r="J9" i="2"/>
  <c r="K9" i="2"/>
  <c r="L9" i="2"/>
  <c r="M9" i="2"/>
  <c r="O9" i="2"/>
  <c r="P9" i="2"/>
  <c r="I10" i="2"/>
  <c r="I11" i="2"/>
  <c r="M11" i="2"/>
  <c r="P11" i="2"/>
  <c r="S11" i="2"/>
  <c r="S18" i="2" l="1"/>
  <c r="R18" i="2"/>
  <c r="Q18" i="2"/>
  <c r="S19" i="2"/>
  <c r="R19" i="2"/>
  <c r="Q19" i="2"/>
  <c r="S15" i="2"/>
  <c r="R15" i="2"/>
  <c r="Q15" i="2"/>
  <c r="S16" i="2"/>
  <c r="R16" i="2"/>
  <c r="Q16" i="2"/>
  <c r="S17" i="2"/>
  <c r="R17" i="2"/>
  <c r="Q17" i="2"/>
  <c r="S25" i="2"/>
  <c r="R25" i="2"/>
  <c r="Q25" i="2"/>
  <c r="S23" i="2"/>
  <c r="R23" i="2"/>
  <c r="Q23" i="2"/>
  <c r="S24" i="2"/>
  <c r="R24" i="2"/>
  <c r="Q24" i="2"/>
</calcChain>
</file>

<file path=xl/sharedStrings.xml><?xml version="1.0" encoding="utf-8"?>
<sst xmlns="http://schemas.openxmlformats.org/spreadsheetml/2006/main" count="162" uniqueCount="100">
  <si>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</si>
  <si>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</si>
  <si>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</si>
  <si>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</si>
  <si>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</si>
  <si>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</si>
  <si>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</si>
  <si>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</si>
  <si>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</si>
  <si>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</si>
  <si>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</si>
  <si>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</si>
  <si>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</si>
  <si>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</si>
  <si>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</si>
  <si>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</si>
  <si>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</si>
  <si>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</si>
  <si>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</si>
  <si>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</si>
  <si>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</si>
  <si>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</si>
  <si>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</si>
  <si>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</si>
  <si>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</si>
  <si>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</si>
  <si>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</si>
  <si>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</si>
  <si>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</si>
  <si>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</si>
  <si>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</si>
  <si>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</si>
  <si>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05-004-004-00</t>
  </si>
  <si>
    <t>3675 W GRANT RD</t>
  </si>
  <si>
    <t>WD</t>
  </si>
  <si>
    <t>03-ARM'S LENGTH</t>
  </si>
  <si>
    <t>4000</t>
  </si>
  <si>
    <t>1093-1090</t>
  </si>
  <si>
    <t>4000 FULTON AG</t>
  </si>
  <si>
    <t>101</t>
  </si>
  <si>
    <t>05-006-003-00</t>
  </si>
  <si>
    <t>S RICH/W GRANT RD</t>
  </si>
  <si>
    <t>LC</t>
  </si>
  <si>
    <t>1098-125</t>
  </si>
  <si>
    <t>102</t>
  </si>
  <si>
    <t>05-007-009-00</t>
  </si>
  <si>
    <t>W GEORGE ST</t>
  </si>
  <si>
    <t>NOT INSPECTED</t>
  </si>
  <si>
    <t>05-014-003-10</t>
  </si>
  <si>
    <t>W CLEVELAND RD</t>
  </si>
  <si>
    <t>1096-0790</t>
  </si>
  <si>
    <t>05-015-003-10</t>
  </si>
  <si>
    <t>2331 W CLEVELAND RD</t>
  </si>
  <si>
    <t>1088-0100</t>
  </si>
  <si>
    <t>4001 RURAL RES</t>
  </si>
  <si>
    <t>05-015-006-00</t>
  </si>
  <si>
    <t>W CLEVELAND/S ALGER RD</t>
  </si>
  <si>
    <t>1106-1107</t>
  </si>
  <si>
    <t>05-015-006-10, 05-016-003-00</t>
  </si>
  <si>
    <t>05-028-001-00</t>
  </si>
  <si>
    <t>10115 S SMITH RD</t>
  </si>
  <si>
    <t>1098-1231</t>
  </si>
  <si>
    <t>05-028-002-00</t>
  </si>
  <si>
    <t>3428 W GRENDLUND RD</t>
  </si>
  <si>
    <t>1110-0940</t>
  </si>
  <si>
    <t>05-028-008-03</t>
  </si>
  <si>
    <t>05-031-014-00</t>
  </si>
  <si>
    <t>PTA</t>
  </si>
  <si>
    <t>001</t>
  </si>
  <si>
    <t>05-033-008-00</t>
  </si>
  <si>
    <t>W MAPLE (3000) RD</t>
  </si>
  <si>
    <t>4100</t>
  </si>
  <si>
    <t>1088-0023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</si>
  <si>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</si>
  <si>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</si>
  <si>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</si>
  <si>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</si>
  <si>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</si>
  <si>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</si>
  <si>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</si>
  <si>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08-008-007-02</t>
  </si>
  <si>
    <t>Newark Twp</t>
  </si>
  <si>
    <t>1089-0206</t>
  </si>
  <si>
    <t>08-008-007-10, 08-008-007-20</t>
  </si>
  <si>
    <t xml:space="preserve">AGRICULTURAL </t>
  </si>
  <si>
    <t>08-026-001-01</t>
  </si>
  <si>
    <t>S JEROME RD</t>
  </si>
  <si>
    <t>1100-0358</t>
  </si>
  <si>
    <t>08-003-012-00</t>
  </si>
  <si>
    <t>681 S ALGER RD</t>
  </si>
  <si>
    <t>MLC</t>
  </si>
  <si>
    <t>1103-0173</t>
  </si>
  <si>
    <t>08-007-013-00</t>
  </si>
  <si>
    <t>5282 W HUMPHREY RD</t>
  </si>
  <si>
    <t>1080/0514</t>
  </si>
  <si>
    <t>08-007-002-10</t>
  </si>
  <si>
    <t>402</t>
  </si>
  <si>
    <t>AG EXCELLENT $8500 PER ACRE APPLIED</t>
  </si>
  <si>
    <t>AG AVERAGE $5900 APPLIED</t>
  </si>
  <si>
    <t>AG AUXILLARY $3500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</si>
</sst>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12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7F6DF-BCC9-4A35-82BC-2085D82FECCC}">
  <dimension ref="A1:BL27"/>
  <sheetViews>
    <sheetView tabSelected="1" workbookViewId="0">
      <selection activeCell="B27" sqref="A27:XFD27"/>
    </sheetView>
  </sheetViews>
  <sheetFormatPr defaultRowHeight="15" x14ac:dyDescent="0.25"/>
  <cols>
    <col min="1" max="1" width="14.28515625" bestFit="1" customWidth="1"/>
    <col min="2" max="2" width="24.57031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16.71093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26.85546875" bestFit="1" customWidth="1"/>
    <col min="24" max="24" width="15.5703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U2" s="5"/>
      <c r="AA2" s="6"/>
      <c r="AC2" s="7"/>
    </row>
    <row r="3" spans="1:64" x14ac:dyDescent="0.25">
      <c r="A3" s="82" t="s">
        <v>92</v>
      </c>
      <c r="B3" s="82" t="s">
        <v>93</v>
      </c>
      <c r="C3" s="88">
        <v>44315</v>
      </c>
      <c r="D3" s="86">
        <v>612500</v>
      </c>
      <c r="E3" s="82" t="s">
        <v>34</v>
      </c>
      <c r="F3" s="82" t="s">
        <v>35</v>
      </c>
      <c r="G3" s="86">
        <v>612500</v>
      </c>
      <c r="H3" s="86">
        <v>169800</v>
      </c>
      <c r="I3" s="87">
        <v>27.722448979591835</v>
      </c>
      <c r="J3" s="86">
        <v>339535</v>
      </c>
      <c r="K3" s="86">
        <v>612500</v>
      </c>
      <c r="L3" s="86">
        <v>339535</v>
      </c>
      <c r="M3" s="89">
        <v>0</v>
      </c>
      <c r="N3" s="90">
        <v>0</v>
      </c>
      <c r="O3" s="91">
        <v>60</v>
      </c>
      <c r="P3" s="91">
        <v>18.5</v>
      </c>
      <c r="Q3" s="86" t="e">
        <v>#DIV/0!</v>
      </c>
      <c r="R3" s="86">
        <v>10208.333333333334</v>
      </c>
      <c r="S3" s="92">
        <v>0.2343510866238139</v>
      </c>
      <c r="T3" s="91">
        <v>0</v>
      </c>
      <c r="U3" s="83" t="s">
        <v>39</v>
      </c>
      <c r="V3" s="82" t="s">
        <v>94</v>
      </c>
      <c r="W3" s="82" t="s">
        <v>95</v>
      </c>
      <c r="X3" s="82"/>
      <c r="Y3" s="82">
        <v>0</v>
      </c>
      <c r="Z3" s="82">
        <v>0</v>
      </c>
      <c r="AA3" s="82" t="s">
        <v>47</v>
      </c>
      <c r="AB3" s="82"/>
      <c r="AC3" s="85" t="s">
        <v>96</v>
      </c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64" x14ac:dyDescent="0.25">
      <c r="A4" s="49" t="s">
        <v>80</v>
      </c>
      <c r="B4" s="49" t="s">
        <v>81</v>
      </c>
      <c r="C4" s="54">
        <v>44449</v>
      </c>
      <c r="D4" s="52">
        <v>310000</v>
      </c>
      <c r="E4" s="49" t="s">
        <v>34</v>
      </c>
      <c r="F4" s="49" t="s">
        <v>35</v>
      </c>
      <c r="G4" s="52">
        <v>310000</v>
      </c>
      <c r="H4" s="52">
        <v>64900</v>
      </c>
      <c r="I4" s="53">
        <v>20.93548387096774</v>
      </c>
      <c r="J4" s="52">
        <v>129850</v>
      </c>
      <c r="K4" s="52">
        <v>310000</v>
      </c>
      <c r="L4" s="52">
        <v>129850</v>
      </c>
      <c r="M4" s="55">
        <v>0</v>
      </c>
      <c r="N4" s="56">
        <v>0</v>
      </c>
      <c r="O4" s="57">
        <v>39.9</v>
      </c>
      <c r="P4" s="57">
        <v>19.899999999999999</v>
      </c>
      <c r="Q4" s="52" t="e">
        <v>#DIV/0!</v>
      </c>
      <c r="R4" s="52">
        <v>7769.4235588972433</v>
      </c>
      <c r="S4" s="58">
        <v>0.17836142238056113</v>
      </c>
      <c r="T4" s="57">
        <v>0</v>
      </c>
      <c r="U4" s="50" t="s">
        <v>39</v>
      </c>
      <c r="V4" s="49" t="s">
        <v>82</v>
      </c>
      <c r="W4" s="49" t="s">
        <v>83</v>
      </c>
      <c r="X4" s="49" t="s">
        <v>84</v>
      </c>
      <c r="Y4" s="49">
        <v>0</v>
      </c>
      <c r="Z4" s="49">
        <v>0</v>
      </c>
      <c r="AA4" s="49" t="s">
        <v>47</v>
      </c>
      <c r="AB4" s="49"/>
      <c r="AC4" s="51" t="s">
        <v>44</v>
      </c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64" x14ac:dyDescent="0.25">
      <c r="A5" s="59" t="s">
        <v>85</v>
      </c>
      <c r="B5" s="59" t="s">
        <v>86</v>
      </c>
      <c r="C5" s="65">
        <v>44641</v>
      </c>
      <c r="D5" s="63">
        <v>304000</v>
      </c>
      <c r="E5" s="59" t="s">
        <v>34</v>
      </c>
      <c r="F5" s="59" t="s">
        <v>35</v>
      </c>
      <c r="G5" s="63">
        <v>304000</v>
      </c>
      <c r="H5" s="63">
        <v>115900</v>
      </c>
      <c r="I5" s="64">
        <v>38.125</v>
      </c>
      <c r="J5" s="63">
        <v>249345</v>
      </c>
      <c r="K5" s="63">
        <v>304000</v>
      </c>
      <c r="L5" s="63">
        <v>247900</v>
      </c>
      <c r="M5" s="66">
        <v>0</v>
      </c>
      <c r="N5" s="67">
        <v>0</v>
      </c>
      <c r="O5" s="68">
        <v>38</v>
      </c>
      <c r="P5" s="68">
        <v>38</v>
      </c>
      <c r="Q5" s="63" t="e">
        <v>#DIV/0!</v>
      </c>
      <c r="R5" s="63">
        <v>8000</v>
      </c>
      <c r="S5" s="69">
        <v>0.18365472910927455</v>
      </c>
      <c r="T5" s="68">
        <v>0</v>
      </c>
      <c r="U5" s="60" t="s">
        <v>39</v>
      </c>
      <c r="V5" s="59" t="s">
        <v>87</v>
      </c>
      <c r="W5" s="59"/>
      <c r="X5" s="59" t="s">
        <v>84</v>
      </c>
      <c r="Y5" s="59">
        <v>0</v>
      </c>
      <c r="Z5" s="59">
        <v>0</v>
      </c>
      <c r="AA5" s="61">
        <v>40828</v>
      </c>
      <c r="AB5" s="59"/>
      <c r="AC5" s="62" t="s">
        <v>39</v>
      </c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64" x14ac:dyDescent="0.25">
      <c r="A6" s="70" t="s">
        <v>88</v>
      </c>
      <c r="B6" s="70" t="s">
        <v>89</v>
      </c>
      <c r="C6" s="77">
        <v>44692</v>
      </c>
      <c r="D6" s="75">
        <v>714800</v>
      </c>
      <c r="E6" s="70" t="s">
        <v>90</v>
      </c>
      <c r="F6" s="70" t="s">
        <v>35</v>
      </c>
      <c r="G6" s="75">
        <v>714800</v>
      </c>
      <c r="H6" s="75">
        <v>282800</v>
      </c>
      <c r="I6" s="76">
        <v>39.5635142697258</v>
      </c>
      <c r="J6" s="75">
        <v>574154</v>
      </c>
      <c r="K6" s="75">
        <v>618396</v>
      </c>
      <c r="L6" s="75">
        <v>477750</v>
      </c>
      <c r="M6" s="78">
        <v>0</v>
      </c>
      <c r="N6" s="79">
        <v>0</v>
      </c>
      <c r="O6" s="80">
        <v>80</v>
      </c>
      <c r="P6" s="80">
        <v>80</v>
      </c>
      <c r="Q6" s="75" t="e">
        <v>#DIV/0!</v>
      </c>
      <c r="R6" s="75">
        <v>7729.95</v>
      </c>
      <c r="S6" s="81">
        <v>0.17745523415977962</v>
      </c>
      <c r="T6" s="80">
        <v>0</v>
      </c>
      <c r="U6" s="72" t="s">
        <v>39</v>
      </c>
      <c r="V6" s="70" t="s">
        <v>91</v>
      </c>
      <c r="W6" s="70"/>
      <c r="X6" s="70" t="s">
        <v>84</v>
      </c>
      <c r="Y6" s="70">
        <v>0</v>
      </c>
      <c r="Z6" s="70">
        <v>1</v>
      </c>
      <c r="AA6" s="73">
        <v>40808</v>
      </c>
      <c r="AB6" s="70"/>
      <c r="AC6" s="74" t="s">
        <v>39</v>
      </c>
      <c r="AD6" s="70"/>
      <c r="AE6" s="70"/>
      <c r="AF6" s="70"/>
      <c r="AG6" s="70"/>
      <c r="AH6" s="70"/>
      <c r="AI6" s="70"/>
      <c r="AJ6" s="70"/>
      <c r="AK6" s="70"/>
      <c r="AL6" s="71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70"/>
      <c r="BE6" s="71"/>
      <c r="BF6" s="70"/>
      <c r="BG6" s="70"/>
      <c r="BH6" s="70"/>
      <c r="BI6" s="70"/>
      <c r="BJ6" s="70"/>
      <c r="BK6" s="70"/>
      <c r="BL6" s="70"/>
    </row>
    <row r="7" spans="1:64" x14ac:dyDescent="0.25">
      <c r="A7" t="s">
        <v>51</v>
      </c>
      <c r="B7" t="s">
        <v>52</v>
      </c>
      <c r="C7" s="25">
        <v>44438</v>
      </c>
      <c r="D7" s="15">
        <v>275000</v>
      </c>
      <c r="E7" t="s">
        <v>34</v>
      </c>
      <c r="F7" t="s">
        <v>35</v>
      </c>
      <c r="G7" s="15">
        <v>275000</v>
      </c>
      <c r="H7" s="15">
        <v>98100</v>
      </c>
      <c r="I7" s="20">
        <f t="shared" ref="I7:I8" si="0">H7/G7*100</f>
        <v>35.672727272727272</v>
      </c>
      <c r="J7" s="15">
        <v>249917</v>
      </c>
      <c r="K7" s="15">
        <f>G7-229357</f>
        <v>45643</v>
      </c>
      <c r="L7" s="15">
        <v>20560</v>
      </c>
      <c r="M7" s="30">
        <v>0</v>
      </c>
      <c r="N7" s="34">
        <v>0</v>
      </c>
      <c r="O7" s="39">
        <v>3.14</v>
      </c>
      <c r="P7" s="39">
        <v>3.14</v>
      </c>
      <c r="Q7" s="15" t="e">
        <f t="shared" ref="Q7:Q8" si="1">K7/M7</f>
        <v>#DIV/0!</v>
      </c>
      <c r="R7" s="15">
        <f t="shared" ref="R7:R8" si="2">K7/O7</f>
        <v>14535.987261146496</v>
      </c>
      <c r="S7" s="44">
        <f t="shared" ref="S7:S8" si="3">K7/O7/43560</f>
        <v>0.33370035034771572</v>
      </c>
      <c r="T7" s="39">
        <v>0</v>
      </c>
      <c r="U7" s="5" t="s">
        <v>36</v>
      </c>
      <c r="V7" t="s">
        <v>53</v>
      </c>
      <c r="X7" t="s">
        <v>54</v>
      </c>
      <c r="Y7">
        <v>0</v>
      </c>
      <c r="Z7">
        <v>1</v>
      </c>
      <c r="AA7" s="6">
        <v>42979</v>
      </c>
      <c r="AC7" s="7" t="s">
        <v>39</v>
      </c>
    </row>
    <row r="8" spans="1:64" ht="15.75" thickBot="1" x14ac:dyDescent="0.3">
      <c r="A8" t="s">
        <v>55</v>
      </c>
      <c r="B8" t="s">
        <v>56</v>
      </c>
      <c r="C8" s="25">
        <v>44768</v>
      </c>
      <c r="D8" s="15">
        <v>550000</v>
      </c>
      <c r="E8" t="s">
        <v>34</v>
      </c>
      <c r="F8" t="s">
        <v>35</v>
      </c>
      <c r="G8" s="15">
        <v>550000</v>
      </c>
      <c r="H8" s="15">
        <v>161600</v>
      </c>
      <c r="I8" s="20">
        <f t="shared" si="0"/>
        <v>29.381818181818183</v>
      </c>
      <c r="J8" s="15">
        <v>314600</v>
      </c>
      <c r="K8" s="15">
        <f>G8-0</f>
        <v>550000</v>
      </c>
      <c r="L8" s="15">
        <v>314600</v>
      </c>
      <c r="M8" s="30">
        <v>0</v>
      </c>
      <c r="N8" s="34">
        <v>0</v>
      </c>
      <c r="O8" s="39">
        <v>61.5</v>
      </c>
      <c r="P8" s="39">
        <v>39</v>
      </c>
      <c r="Q8" s="15" t="e">
        <f t="shared" si="1"/>
        <v>#DIV/0!</v>
      </c>
      <c r="R8" s="15">
        <f t="shared" si="2"/>
        <v>8943.0894308943098</v>
      </c>
      <c r="S8" s="44">
        <f t="shared" si="3"/>
        <v>0.20530508335386385</v>
      </c>
      <c r="T8" s="39">
        <v>0</v>
      </c>
      <c r="U8" s="5" t="s">
        <v>36</v>
      </c>
      <c r="V8" t="s">
        <v>57</v>
      </c>
      <c r="W8" t="s">
        <v>58</v>
      </c>
      <c r="X8" t="s">
        <v>38</v>
      </c>
      <c r="Y8">
        <v>1</v>
      </c>
      <c r="Z8">
        <v>0</v>
      </c>
      <c r="AA8" s="6">
        <v>42979</v>
      </c>
      <c r="AC8" s="7" t="s">
        <v>44</v>
      </c>
    </row>
    <row r="9" spans="1:64" ht="15.75" thickTop="1" x14ac:dyDescent="0.25">
      <c r="A9" s="8"/>
      <c r="B9" s="8"/>
      <c r="C9" s="26" t="s">
        <v>73</v>
      </c>
      <c r="D9" s="16">
        <f>+SUM(D2:D8)</f>
        <v>2766300</v>
      </c>
      <c r="E9" s="8"/>
      <c r="F9" s="8"/>
      <c r="G9" s="16">
        <f>+SUM(G2:G8)</f>
        <v>2766300</v>
      </c>
      <c r="H9" s="16">
        <f>+SUM(H2:H8)</f>
        <v>893100</v>
      </c>
      <c r="I9" s="21"/>
      <c r="J9" s="16">
        <f>+SUM(J2:J8)</f>
        <v>1857401</v>
      </c>
      <c r="K9" s="16">
        <f>+SUM(K2:K8)</f>
        <v>2440539</v>
      </c>
      <c r="L9" s="16">
        <f>+SUM(L2:L8)</f>
        <v>1530195</v>
      </c>
      <c r="M9" s="31">
        <f>+SUM(M2:M8)</f>
        <v>0</v>
      </c>
      <c r="N9" s="35"/>
      <c r="O9" s="40">
        <f>+SUM(O2:O8)</f>
        <v>282.53999999999996</v>
      </c>
      <c r="P9" s="40">
        <f>+SUM(P2:P8)</f>
        <v>198.54</v>
      </c>
      <c r="Q9" s="16"/>
      <c r="R9" s="16"/>
      <c r="S9" s="45"/>
      <c r="T9" s="40"/>
      <c r="U9" s="9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64" x14ac:dyDescent="0.25">
      <c r="A10" s="10"/>
      <c r="B10" s="10"/>
      <c r="C10" s="27"/>
      <c r="D10" s="17"/>
      <c r="E10" s="10"/>
      <c r="F10" s="10"/>
      <c r="G10" s="17"/>
      <c r="H10" s="17" t="s">
        <v>74</v>
      </c>
      <c r="I10" s="22">
        <f>H9/G9*100</f>
        <v>32.285001626721616</v>
      </c>
      <c r="J10" s="17"/>
      <c r="K10" s="17"/>
      <c r="L10" s="17" t="s">
        <v>75</v>
      </c>
      <c r="M10" s="32"/>
      <c r="N10" s="36"/>
      <c r="O10" s="41" t="s">
        <v>75</v>
      </c>
      <c r="P10" s="41"/>
      <c r="Q10" s="17"/>
      <c r="R10" s="17" t="s">
        <v>75</v>
      </c>
      <c r="S10" s="46"/>
      <c r="T10" s="41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64" x14ac:dyDescent="0.25">
      <c r="A11" s="12"/>
      <c r="B11" s="12"/>
      <c r="C11" s="28"/>
      <c r="D11" s="18"/>
      <c r="E11" s="12"/>
      <c r="F11" s="12"/>
      <c r="G11" s="18"/>
      <c r="H11" s="18" t="s">
        <v>76</v>
      </c>
      <c r="I11" s="23">
        <f>STDEV(I2:I8)</f>
        <v>7.1516058757990288</v>
      </c>
      <c r="J11" s="18"/>
      <c r="K11" s="18"/>
      <c r="L11" s="18" t="s">
        <v>77</v>
      </c>
      <c r="M11" s="48" t="e">
        <f>K9/M9</f>
        <v>#DIV/0!</v>
      </c>
      <c r="N11" s="37"/>
      <c r="O11" s="42" t="s">
        <v>78</v>
      </c>
      <c r="P11" s="42">
        <f>K9/O9</f>
        <v>8637.8530473561277</v>
      </c>
      <c r="Q11" s="18"/>
      <c r="R11" s="18" t="s">
        <v>79</v>
      </c>
      <c r="S11" s="47">
        <f>K9/O9/43560</f>
        <v>0.19829782018723893</v>
      </c>
      <c r="T11" s="42"/>
      <c r="U11" s="13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3" spans="1:64" s="93" customFormat="1" ht="15.75" x14ac:dyDescent="0.25">
      <c r="A13" s="93" t="s">
        <v>97</v>
      </c>
      <c r="C13" s="94"/>
      <c r="D13" s="95"/>
      <c r="G13" s="95"/>
      <c r="H13" s="95"/>
      <c r="I13" s="96"/>
      <c r="J13" s="95"/>
      <c r="K13" s="95"/>
      <c r="L13" s="95"/>
      <c r="M13" s="97"/>
      <c r="N13" s="98"/>
      <c r="O13" s="99"/>
      <c r="P13" s="99"/>
      <c r="Q13" s="95"/>
      <c r="R13" s="95"/>
      <c r="S13" s="100"/>
      <c r="T13" s="99"/>
      <c r="U13" s="101"/>
    </row>
    <row r="15" spans="1:64" x14ac:dyDescent="0.25">
      <c r="A15" t="s">
        <v>40</v>
      </c>
      <c r="B15" t="s">
        <v>41</v>
      </c>
      <c r="C15" s="25">
        <v>44561</v>
      </c>
      <c r="D15" s="15">
        <v>121420</v>
      </c>
      <c r="E15" t="s">
        <v>42</v>
      </c>
      <c r="F15" t="s">
        <v>35</v>
      </c>
      <c r="G15" s="15">
        <v>121420</v>
      </c>
      <c r="H15" s="15">
        <v>32700</v>
      </c>
      <c r="I15" s="20">
        <f t="shared" ref="I15:I19" si="4">H15/G15*100</f>
        <v>26.93131279855049</v>
      </c>
      <c r="J15" s="15">
        <v>149440</v>
      </c>
      <c r="K15" s="15">
        <f>G15-0</f>
        <v>121420</v>
      </c>
      <c r="L15" s="15">
        <v>149440</v>
      </c>
      <c r="M15" s="30">
        <v>0</v>
      </c>
      <c r="N15" s="34">
        <v>0</v>
      </c>
      <c r="O15" s="39">
        <v>18.68</v>
      </c>
      <c r="P15" s="39">
        <v>18.68</v>
      </c>
      <c r="Q15" s="15" t="e">
        <f t="shared" ref="Q15:Q19" si="5">K15/M15</f>
        <v>#DIV/0!</v>
      </c>
      <c r="R15" s="15">
        <f t="shared" ref="R15:R19" si="6">K15/O15</f>
        <v>6500</v>
      </c>
      <c r="S15" s="44">
        <f t="shared" ref="S15:S19" si="7">K15/O15/43560</f>
        <v>0.14921946740128558</v>
      </c>
      <c r="T15" s="39">
        <v>0</v>
      </c>
      <c r="U15" s="5" t="s">
        <v>36</v>
      </c>
      <c r="V15" t="s">
        <v>43</v>
      </c>
      <c r="X15" t="s">
        <v>38</v>
      </c>
      <c r="Y15">
        <v>1</v>
      </c>
      <c r="Z15">
        <v>1</v>
      </c>
      <c r="AA15" s="6">
        <v>42927</v>
      </c>
      <c r="AC15" s="7" t="s">
        <v>44</v>
      </c>
    </row>
    <row r="16" spans="1:64" x14ac:dyDescent="0.25">
      <c r="A16" t="s">
        <v>45</v>
      </c>
      <c r="B16" t="s">
        <v>46</v>
      </c>
      <c r="C16" s="25">
        <v>44561</v>
      </c>
      <c r="D16" s="15">
        <v>96460</v>
      </c>
      <c r="E16" t="s">
        <v>42</v>
      </c>
      <c r="F16" t="s">
        <v>35</v>
      </c>
      <c r="G16" s="15">
        <v>96460</v>
      </c>
      <c r="H16" s="15">
        <v>26100</v>
      </c>
      <c r="I16" s="20">
        <f t="shared" si="4"/>
        <v>27.057847812564795</v>
      </c>
      <c r="J16" s="15">
        <v>118720</v>
      </c>
      <c r="K16" s="15">
        <f>G16-0</f>
        <v>96460</v>
      </c>
      <c r="L16" s="15">
        <v>118720</v>
      </c>
      <c r="M16" s="30">
        <v>0</v>
      </c>
      <c r="N16" s="34">
        <v>0</v>
      </c>
      <c r="O16" s="39">
        <v>14.84</v>
      </c>
      <c r="P16" s="39">
        <v>14.84</v>
      </c>
      <c r="Q16" s="15" t="e">
        <f t="shared" si="5"/>
        <v>#DIV/0!</v>
      </c>
      <c r="R16" s="15">
        <f t="shared" si="6"/>
        <v>6500</v>
      </c>
      <c r="S16" s="44">
        <f t="shared" si="7"/>
        <v>0.14921946740128558</v>
      </c>
      <c r="T16" s="39">
        <v>0</v>
      </c>
      <c r="U16" s="5" t="s">
        <v>36</v>
      </c>
      <c r="V16" t="s">
        <v>43</v>
      </c>
      <c r="X16" t="s">
        <v>38</v>
      </c>
      <c r="Y16">
        <v>0</v>
      </c>
      <c r="Z16">
        <v>1</v>
      </c>
      <c r="AA16" t="s">
        <v>47</v>
      </c>
      <c r="AC16" s="7" t="s">
        <v>44</v>
      </c>
    </row>
    <row r="17" spans="1:57" x14ac:dyDescent="0.25">
      <c r="A17" t="s">
        <v>48</v>
      </c>
      <c r="B17" t="s">
        <v>49</v>
      </c>
      <c r="C17" s="25">
        <v>44561</v>
      </c>
      <c r="D17" s="15">
        <v>720000</v>
      </c>
      <c r="E17" t="s">
        <v>34</v>
      </c>
      <c r="F17" t="s">
        <v>35</v>
      </c>
      <c r="G17" s="15">
        <v>720000</v>
      </c>
      <c r="H17" s="15">
        <v>0</v>
      </c>
      <c r="I17" s="20">
        <f t="shared" si="4"/>
        <v>0</v>
      </c>
      <c r="J17" s="15">
        <v>623484</v>
      </c>
      <c r="K17" s="15">
        <f>G17-0</f>
        <v>720000</v>
      </c>
      <c r="L17" s="15">
        <v>623484</v>
      </c>
      <c r="M17" s="30">
        <v>0</v>
      </c>
      <c r="N17" s="34">
        <v>0</v>
      </c>
      <c r="O17" s="39">
        <v>116.73</v>
      </c>
      <c r="P17" s="39">
        <v>116.73</v>
      </c>
      <c r="Q17" s="15" t="e">
        <f t="shared" si="5"/>
        <v>#DIV/0!</v>
      </c>
      <c r="R17" s="15">
        <f t="shared" si="6"/>
        <v>6168.080185042405</v>
      </c>
      <c r="S17" s="44">
        <f t="shared" si="7"/>
        <v>0.14159963693853087</v>
      </c>
      <c r="T17" s="39">
        <v>0</v>
      </c>
      <c r="U17" s="5" t="s">
        <v>36</v>
      </c>
      <c r="V17" t="s">
        <v>50</v>
      </c>
      <c r="X17" t="s">
        <v>38</v>
      </c>
      <c r="Y17">
        <v>0</v>
      </c>
      <c r="Z17">
        <v>0</v>
      </c>
      <c r="AA17" s="6">
        <v>42978</v>
      </c>
      <c r="AC17" s="7" t="s">
        <v>44</v>
      </c>
    </row>
    <row r="18" spans="1:57" x14ac:dyDescent="0.25">
      <c r="A18" t="s">
        <v>59</v>
      </c>
      <c r="B18" t="s">
        <v>60</v>
      </c>
      <c r="C18" s="25">
        <v>44603</v>
      </c>
      <c r="D18" s="15">
        <v>854000</v>
      </c>
      <c r="E18" t="s">
        <v>34</v>
      </c>
      <c r="F18" t="s">
        <v>35</v>
      </c>
      <c r="G18" s="15">
        <v>854000</v>
      </c>
      <c r="H18" s="15">
        <v>341400</v>
      </c>
      <c r="I18" s="20">
        <f t="shared" si="4"/>
        <v>39.976580796252925</v>
      </c>
      <c r="J18" s="15">
        <v>806005</v>
      </c>
      <c r="K18" s="15">
        <f>G18-387667</f>
        <v>466333</v>
      </c>
      <c r="L18" s="15">
        <v>418338</v>
      </c>
      <c r="M18" s="30">
        <v>42.16</v>
      </c>
      <c r="N18" s="34">
        <v>78</v>
      </c>
      <c r="O18" s="39">
        <v>77.545000000000002</v>
      </c>
      <c r="P18" s="39">
        <v>77.545000000000002</v>
      </c>
      <c r="Q18" s="15">
        <f t="shared" si="5"/>
        <v>11061.029411764706</v>
      </c>
      <c r="R18" s="15">
        <f t="shared" si="6"/>
        <v>6013.7081694499966</v>
      </c>
      <c r="S18" s="44">
        <f t="shared" si="7"/>
        <v>0.13805574310032132</v>
      </c>
      <c r="T18" s="39">
        <v>42.16</v>
      </c>
      <c r="U18" s="5" t="s">
        <v>36</v>
      </c>
      <c r="V18" t="s">
        <v>61</v>
      </c>
      <c r="X18" t="s">
        <v>38</v>
      </c>
      <c r="Y18">
        <v>1</v>
      </c>
      <c r="Z18">
        <v>0</v>
      </c>
      <c r="AA18" s="6">
        <v>43243</v>
      </c>
      <c r="AC18" s="7" t="s">
        <v>39</v>
      </c>
    </row>
    <row r="19" spans="1:57" x14ac:dyDescent="0.25">
      <c r="A19" t="s">
        <v>62</v>
      </c>
      <c r="B19" t="s">
        <v>63</v>
      </c>
      <c r="C19" s="25">
        <v>44840</v>
      </c>
      <c r="D19" s="15">
        <v>700000</v>
      </c>
      <c r="E19" t="s">
        <v>34</v>
      </c>
      <c r="F19" t="s">
        <v>35</v>
      </c>
      <c r="G19" s="15">
        <v>700000</v>
      </c>
      <c r="H19" s="15">
        <v>330500</v>
      </c>
      <c r="I19" s="20">
        <f t="shared" si="4"/>
        <v>47.214285714285715</v>
      </c>
      <c r="J19" s="15">
        <v>672519</v>
      </c>
      <c r="K19" s="15">
        <f>G19-129691</f>
        <v>570309</v>
      </c>
      <c r="L19" s="15">
        <v>542828</v>
      </c>
      <c r="M19" s="30">
        <v>0</v>
      </c>
      <c r="N19" s="34">
        <v>0</v>
      </c>
      <c r="O19" s="39">
        <v>104.39</v>
      </c>
      <c r="P19" s="39">
        <v>80</v>
      </c>
      <c r="Q19" s="15" t="e">
        <f t="shared" si="5"/>
        <v>#DIV/0!</v>
      </c>
      <c r="R19" s="15">
        <f t="shared" si="6"/>
        <v>5463.2531851709937</v>
      </c>
      <c r="S19" s="44">
        <f t="shared" si="7"/>
        <v>0.12541903547224503</v>
      </c>
      <c r="T19" s="39">
        <v>0</v>
      </c>
      <c r="U19" s="5" t="s">
        <v>36</v>
      </c>
      <c r="V19" t="s">
        <v>64</v>
      </c>
      <c r="W19" t="s">
        <v>65</v>
      </c>
      <c r="X19" t="s">
        <v>38</v>
      </c>
      <c r="Y19">
        <v>1</v>
      </c>
      <c r="Z19">
        <v>0</v>
      </c>
      <c r="AA19" s="6">
        <v>43236</v>
      </c>
      <c r="AC19" s="7" t="s">
        <v>39</v>
      </c>
    </row>
    <row r="20" spans="1:57" s="82" customFormat="1" x14ac:dyDescent="0.25">
      <c r="C20" s="88"/>
      <c r="D20" s="86"/>
      <c r="G20" s="86"/>
      <c r="H20" s="86"/>
      <c r="I20" s="87"/>
      <c r="J20" s="86"/>
      <c r="K20" s="86"/>
      <c r="L20" s="86"/>
      <c r="M20" s="89"/>
      <c r="N20" s="90"/>
      <c r="O20" s="91"/>
      <c r="P20" s="91"/>
      <c r="Q20" s="86"/>
      <c r="R20" s="86"/>
      <c r="S20" s="92"/>
      <c r="T20" s="91"/>
      <c r="U20" s="83"/>
      <c r="AA20" s="84"/>
      <c r="AC20" s="85"/>
    </row>
    <row r="21" spans="1:57" s="93" customFormat="1" ht="15.75" x14ac:dyDescent="0.25">
      <c r="A21" s="93" t="s">
        <v>98</v>
      </c>
      <c r="C21" s="94"/>
      <c r="D21" s="95"/>
      <c r="G21" s="95"/>
      <c r="H21" s="95"/>
      <c r="I21" s="96"/>
      <c r="J21" s="95"/>
      <c r="K21" s="95"/>
      <c r="L21" s="95"/>
      <c r="M21" s="97"/>
      <c r="N21" s="98"/>
      <c r="O21" s="99"/>
      <c r="P21" s="99"/>
      <c r="Q21" s="95"/>
      <c r="R21" s="95"/>
      <c r="S21" s="100"/>
      <c r="T21" s="99"/>
      <c r="U21" s="101"/>
    </row>
    <row r="23" spans="1:57" x14ac:dyDescent="0.25">
      <c r="A23" t="s">
        <v>69</v>
      </c>
      <c r="B23" t="s">
        <v>70</v>
      </c>
      <c r="C23" s="25">
        <v>44438</v>
      </c>
      <c r="D23" s="15">
        <v>140000</v>
      </c>
      <c r="E23" t="s">
        <v>34</v>
      </c>
      <c r="F23" t="s">
        <v>35</v>
      </c>
      <c r="G23" s="15">
        <v>140000</v>
      </c>
      <c r="H23" s="15">
        <v>75800</v>
      </c>
      <c r="I23" s="20">
        <f t="shared" ref="I23" si="8">H23/G23*100</f>
        <v>54.142857142857146</v>
      </c>
      <c r="J23" s="15">
        <v>119000</v>
      </c>
      <c r="K23" s="15">
        <f>G23-0</f>
        <v>140000</v>
      </c>
      <c r="L23" s="15">
        <v>119000</v>
      </c>
      <c r="M23" s="30">
        <v>0</v>
      </c>
      <c r="N23" s="34">
        <v>0</v>
      </c>
      <c r="O23" s="39">
        <v>40</v>
      </c>
      <c r="P23" s="39">
        <v>40</v>
      </c>
      <c r="Q23" s="15" t="e">
        <f t="shared" ref="Q23" si="9">K23/M23</f>
        <v>#DIV/0!</v>
      </c>
      <c r="R23" s="15">
        <f t="shared" ref="R23" si="10">K23/O23</f>
        <v>3500</v>
      </c>
      <c r="S23" s="44">
        <f t="shared" ref="S23" si="11">K23/O23/43560</f>
        <v>8.0348943985307619E-2</v>
      </c>
      <c r="T23" s="39">
        <v>0</v>
      </c>
      <c r="U23" s="5" t="s">
        <v>71</v>
      </c>
      <c r="V23" t="s">
        <v>72</v>
      </c>
      <c r="X23" t="s">
        <v>54</v>
      </c>
      <c r="Y23">
        <v>1</v>
      </c>
      <c r="Z23">
        <v>0</v>
      </c>
      <c r="AA23" t="s">
        <v>47</v>
      </c>
      <c r="AC23" s="7" t="s">
        <v>44</v>
      </c>
    </row>
    <row r="24" spans="1:57" x14ac:dyDescent="0.25">
      <c r="A24" t="s">
        <v>66</v>
      </c>
      <c r="C24" s="25">
        <v>44832</v>
      </c>
      <c r="D24" s="15">
        <v>64988</v>
      </c>
      <c r="E24" t="s">
        <v>67</v>
      </c>
      <c r="F24" t="s">
        <v>35</v>
      </c>
      <c r="G24" s="15">
        <v>64988</v>
      </c>
      <c r="H24" s="15">
        <v>171900</v>
      </c>
      <c r="I24" s="20">
        <f t="shared" ref="I24:I25" si="12">H24/G24*100</f>
        <v>264.51037114544221</v>
      </c>
      <c r="J24" s="15">
        <v>352640</v>
      </c>
      <c r="K24" s="15">
        <f>G24-0</f>
        <v>64988</v>
      </c>
      <c r="L24" s="15">
        <v>352640</v>
      </c>
      <c r="M24" s="30">
        <v>0</v>
      </c>
      <c r="N24" s="34">
        <v>0</v>
      </c>
      <c r="O24" s="39">
        <v>44.08</v>
      </c>
      <c r="P24" s="39">
        <v>44.08</v>
      </c>
      <c r="Q24" s="15" t="e">
        <f t="shared" ref="Q24:Q25" si="13">K24/M24</f>
        <v>#DIV/0!</v>
      </c>
      <c r="R24" s="15">
        <f t="shared" ref="R24:R25" si="14">K24/O24</f>
        <v>1474.3194192377496</v>
      </c>
      <c r="S24" s="44">
        <f t="shared" ref="S24:S25" si="15">K24/O24/43560</f>
        <v>3.384571669508149E-2</v>
      </c>
      <c r="T24" s="39">
        <v>0</v>
      </c>
      <c r="U24" s="5" t="s">
        <v>36</v>
      </c>
      <c r="X24" t="s">
        <v>38</v>
      </c>
      <c r="Y24">
        <v>0</v>
      </c>
      <c r="Z24">
        <v>1</v>
      </c>
      <c r="AA24" t="s">
        <v>47</v>
      </c>
      <c r="AC24" s="7" t="s">
        <v>68</v>
      </c>
    </row>
    <row r="25" spans="1:57" x14ac:dyDescent="0.25">
      <c r="A25" t="s">
        <v>32</v>
      </c>
      <c r="B25" t="s">
        <v>33</v>
      </c>
      <c r="C25" s="25">
        <v>44512</v>
      </c>
      <c r="D25" s="15">
        <v>299000</v>
      </c>
      <c r="E25" t="s">
        <v>34</v>
      </c>
      <c r="F25" t="s">
        <v>35</v>
      </c>
      <c r="G25" s="15">
        <v>299000</v>
      </c>
      <c r="H25" s="15">
        <v>143800</v>
      </c>
      <c r="I25" s="20">
        <f t="shared" si="12"/>
        <v>48.093645484949832</v>
      </c>
      <c r="J25" s="15">
        <v>336282</v>
      </c>
      <c r="K25" s="15">
        <f>G25-147282</f>
        <v>151718</v>
      </c>
      <c r="L25" s="15">
        <v>189000</v>
      </c>
      <c r="M25" s="30">
        <v>0</v>
      </c>
      <c r="N25" s="34">
        <v>0</v>
      </c>
      <c r="O25" s="39">
        <v>35</v>
      </c>
      <c r="P25" s="39">
        <v>35</v>
      </c>
      <c r="Q25" s="15" t="e">
        <f t="shared" si="13"/>
        <v>#DIV/0!</v>
      </c>
      <c r="R25" s="15">
        <f t="shared" si="14"/>
        <v>4334.8</v>
      </c>
      <c r="S25" s="44">
        <f t="shared" si="15"/>
        <v>9.9513314967860422E-2</v>
      </c>
      <c r="T25" s="39">
        <v>0</v>
      </c>
      <c r="U25" s="5" t="s">
        <v>36</v>
      </c>
      <c r="V25" t="s">
        <v>37</v>
      </c>
      <c r="X25" t="s">
        <v>38</v>
      </c>
      <c r="Y25">
        <v>0</v>
      </c>
      <c r="Z25">
        <v>1</v>
      </c>
      <c r="AA25" s="6">
        <v>42954</v>
      </c>
      <c r="AC25" s="7" t="s">
        <v>39</v>
      </c>
      <c r="AL25" s="2"/>
      <c r="BC25" s="2"/>
      <c r="BE25" s="2"/>
    </row>
    <row r="27" spans="1:57" s="93" customFormat="1" ht="15.75" x14ac:dyDescent="0.25">
      <c r="A27" s="93" t="s">
        <v>99</v>
      </c>
      <c r="C27" s="94"/>
      <c r="D27" s="95"/>
      <c r="G27" s="95"/>
      <c r="H27" s="95"/>
      <c r="I27" s="96"/>
      <c r="J27" s="95"/>
      <c r="K27" s="95"/>
      <c r="L27" s="95"/>
      <c r="M27" s="97"/>
      <c r="N27" s="98"/>
      <c r="O27" s="99"/>
      <c r="P27" s="99"/>
      <c r="Q27" s="95"/>
      <c r="R27" s="95"/>
      <c r="S27" s="100"/>
      <c r="T27" s="99"/>
      <c r="U27" s="101"/>
    </row>
  </sheetData>
  <conditionalFormatting sqref="A2:AF8">
    <cfRule type="expression" dxfId="11" priority="11" stopIfTrue="1">
      <formula>MOD(ROW(),4)&gt;1</formula>
    </cfRule>
    <cfRule type="expression" dxfId="10" priority="12" stopIfTrue="1">
      <formula>MOD(ROW(),4)&lt;2</formula>
    </cfRule>
  </conditionalFormatting>
  <conditionalFormatting sqref="A24:AF24">
    <cfRule type="expression" dxfId="9" priority="9" stopIfTrue="1">
      <formula>MOD(ROW(),4)&gt;1</formula>
    </cfRule>
    <cfRule type="expression" dxfId="8" priority="10" stopIfTrue="1">
      <formula>MOD(ROW(),4)&lt;2</formula>
    </cfRule>
  </conditionalFormatting>
  <conditionalFormatting sqref="A23:AF23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25:AF25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15:AF17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8:AF2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010C-D3E8-4439-B7F5-7359209976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2023-10-03T22:47:17Z</dcterms:created>
  <dcterms:modified xsi:type="dcterms:W3CDTF">2024-01-01T20:36:24Z</dcterms:modified>
</cp:coreProperties>
</file>