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lson\OneDrive - ienvizion.com\ADMIN\Marketing\UR\"/>
    </mc:Choice>
  </mc:AlternateContent>
  <workbookProtection workbookAlgorithmName="SHA-512" workbookHashValue="CUIdOd6frnomxkwxF04J2m+wj8X+R6QnbvhCDSAzb8akql5b5GMCVrlcyu62cHygFIpxTFJXq+HOSsslz4XGjQ==" workbookSaltValue="CEB3iOvLUQygIU93EAvgHA==" workbookSpinCount="100000" lockStructure="1"/>
  <bookViews>
    <workbookView xWindow="0" yWindow="0" windowWidth="23040" windowHeight="9180"/>
  </bookViews>
  <sheets>
    <sheet name="Sheet1" sheetId="1" r:id="rId1"/>
  </sheet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2" i="1" l="1"/>
  <c r="B18" i="1"/>
  <c r="B46" i="1"/>
  <c r="G27" i="1" l="1"/>
  <c r="G26" i="1"/>
  <c r="G25" i="1"/>
  <c r="G24" i="1"/>
  <c r="B34" i="1"/>
  <c r="H40" i="1" l="1"/>
  <c r="H38" i="1"/>
  <c r="H39" i="1" s="1"/>
  <c r="H23" i="1"/>
  <c r="H24" i="1" s="1"/>
  <c r="G23" i="1"/>
  <c r="I23" i="1" l="1"/>
  <c r="J23" i="1" s="1"/>
  <c r="I24" i="1"/>
  <c r="H25" i="1"/>
  <c r="J24" i="1" l="1"/>
  <c r="I25" i="1"/>
  <c r="H26" i="1"/>
  <c r="J25" i="1" l="1"/>
  <c r="H27" i="1"/>
  <c r="I27" i="1" s="1"/>
  <c r="I26" i="1"/>
  <c r="J26" i="1" l="1"/>
  <c r="J27" i="1" s="1"/>
  <c r="H41" i="1" s="1"/>
</calcChain>
</file>

<file path=xl/comments1.xml><?xml version="1.0" encoding="utf-8"?>
<comments xmlns="http://schemas.openxmlformats.org/spreadsheetml/2006/main">
  <authors>
    <author>Wilson</author>
  </authors>
  <commentList>
    <comment ref="B22" authorId="0" shapeId="0">
      <text>
        <r>
          <rPr>
            <b/>
            <sz val="9"/>
            <color indexed="81"/>
            <rFont val="Tahoma"/>
            <family val="2"/>
          </rPr>
          <t>iEnVizion:</t>
        </r>
        <r>
          <rPr>
            <sz val="9"/>
            <color indexed="81"/>
            <rFont val="Tahoma"/>
            <family val="2"/>
          </rPr>
          <t xml:space="preserve">
ROUND ESTIMATES
UR3  $31,000 
UR5  $38,000 
UR10  $50,000 
UR16  $54,000 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 xml:space="preserve">iEnVizion:
Hi-Lo Estimate
Hi: </t>
        </r>
        <r>
          <rPr>
            <sz val="9"/>
            <color indexed="81"/>
            <rFont val="Tahoma"/>
            <family val="2"/>
          </rPr>
          <t xml:space="preserve">$7,500
</t>
        </r>
        <r>
          <rPr>
            <b/>
            <sz val="9"/>
            <color indexed="81"/>
            <rFont val="Tahoma"/>
            <family val="2"/>
          </rPr>
          <t>Lo:</t>
        </r>
        <r>
          <rPr>
            <sz val="9"/>
            <color indexed="81"/>
            <rFont val="Tahoma"/>
            <family val="2"/>
          </rPr>
          <t xml:space="preserve"> $2,500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iEnVizion:
Hi-Lo Estimate
Hi: $2,500
Lo: $500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iEnVizion:
Hi-Lo Estimate
Hi: $10,000
Lo: $4,500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iEnVizion:
Hi-Lo Estimate
Hi: $7,500
Lo: $2,500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 xml:space="preserve">iEnVizion:
Estimate #300 per 4ft x 8ft Safety Panel
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</rPr>
          <t>iEnVizion:
If using only UR Robot I/O &amp; Interface $0 
PLC: ~$1,500
HMI: ~1,000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Simple System: Under $10K
Semi-Complex System: $10K - $20K 
Complex System: $20K+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Roughly 15% of hardware costs.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If line is now capable to run an entire shift without supervision this number would increase accordingly.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Post automation scrap costs should reduce to nearly $0.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US AVG 46.8 Weeks /  year</t>
        </r>
      </text>
    </comment>
    <comment ref="B49" authorId="0" shapeId="0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Include consumable parts on cell,  outside training costs. Misc. Maintenance.</t>
        </r>
      </text>
    </comment>
  </commentList>
</comments>
</file>

<file path=xl/sharedStrings.xml><?xml version="1.0" encoding="utf-8"?>
<sst xmlns="http://schemas.openxmlformats.org/spreadsheetml/2006/main" count="60" uniqueCount="50">
  <si>
    <t>Employee Yearly Salary [$]</t>
  </si>
  <si>
    <t>Scrap Part Cost</t>
  </si>
  <si>
    <t>Jig and Process Enhancement Cost [$]</t>
  </si>
  <si>
    <t>Yearly Cost</t>
  </si>
  <si>
    <t>Your Application</t>
  </si>
  <si>
    <t>Investment</t>
  </si>
  <si>
    <t>Robot [$]</t>
  </si>
  <si>
    <t>Gripper [$]</t>
  </si>
  <si>
    <t>Part Presentation Fixture [$]</t>
  </si>
  <si>
    <t>Vision System [$]</t>
  </si>
  <si>
    <t>Monitoring System [$]</t>
  </si>
  <si>
    <t>Physical Barriers [$]</t>
  </si>
  <si>
    <t>Robot to Machine Interface [$]</t>
  </si>
  <si>
    <t>Taxes, Transportation Fees, … [$]</t>
  </si>
  <si>
    <t>Starting Investement</t>
  </si>
  <si>
    <t>Potential Scenario</t>
  </si>
  <si>
    <t>Cost of a Robotic Cell</t>
  </si>
  <si>
    <t>Estimated Yearly Maintenance Cost</t>
  </si>
  <si>
    <t>Year</t>
  </si>
  <si>
    <t>Robot System Cost</t>
  </si>
  <si>
    <t>Yearly Savings</t>
  </si>
  <si>
    <t>(Actual Scenario - Potential Scenario)</t>
  </si>
  <si>
    <t>Yearly Cash Flow</t>
  </si>
  <si>
    <t>(Yearly Savings - Robot System Cost)</t>
  </si>
  <si>
    <t>Robot Cell Hourly Rate [$/hr]:</t>
  </si>
  <si>
    <t>Hours per Shift [Unit]</t>
  </si>
  <si>
    <t>Weeks Worked per Year [Unit]</t>
  </si>
  <si>
    <t>Total Savings [$]:</t>
  </si>
  <si>
    <t>Employee Yearly Salary and Benefits [$]</t>
  </si>
  <si>
    <t>Shifts per day [Unit]</t>
  </si>
  <si>
    <t>Downtime Cost</t>
  </si>
  <si>
    <t>Time of Reimbursement [Years]:</t>
  </si>
  <si>
    <t>Time of Reimbursement [Months]:</t>
  </si>
  <si>
    <t>(Return on Investment)</t>
  </si>
  <si>
    <t>(Total robotic cell cost / total robot working time)</t>
  </si>
  <si>
    <t>(Cummulative savings after 5 years)</t>
  </si>
  <si>
    <t>Initial Investment, Maintenance, ...)</t>
  </si>
  <si>
    <t>Cumulative</t>
  </si>
  <si>
    <t>Other ___________ [$]</t>
  </si>
  <si>
    <t>Production Line Baselines</t>
  </si>
  <si>
    <t>CURRENT PRODUCTION LINE</t>
  </si>
  <si>
    <t>ROBOT LINE INVESTMENT ESTIMATE</t>
  </si>
  <si>
    <t>POST ROBOT PRODUCTION LINE</t>
  </si>
  <si>
    <t># of Employees on Production Line [Unit]</t>
  </si>
  <si>
    <t>Reduced # of Employees on Production Line [Unit]</t>
  </si>
  <si>
    <t>CALL</t>
  </si>
  <si>
    <t>e-MAIL:</t>
  </si>
  <si>
    <t>949.436.8483</t>
  </si>
  <si>
    <t>sales@iEnVizion.com</t>
  </si>
  <si>
    <t>Integration &amp; Programing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</si>
</sst>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)\ &quot;$&quot;_ ;_ * \(#,##0.00\)\ &quot;$&quot;_ ;_ * &quot;-&quot;??_)\ &quot;$&quot;_ ;_ @_ "/>
    <numFmt numFmtId="165" formatCode="_ * #,##0_)\ &quot;$&quot;_ ;_ * \(#,##0\)\ &quot;$&quot;_ ;_ * &quot;-&quot;??_)\ &quot;$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1"/>
      <color rgb="FF9C65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b/>
      <sz val="20"/>
      <color rgb="FF006100"/>
      <name val="Calibri"/>
      <family val="2"/>
      <scheme val="minor"/>
    </font>
    <font>
      <u/>
      <sz val="20"/>
      <color theme="10"/>
      <name val="Calibri"/>
      <family val="2"/>
      <scheme val="minor"/>
    </font>
    <font>
      <b/>
      <u/>
      <sz val="20"/>
      <color theme="10"/>
      <name val="Calibri"/>
      <family val="2"/>
      <scheme val="minor"/>
    </font>
    <font>
      <b/>
      <sz val="20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0" fontId="0" fillId="0" borderId="3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5" fillId="0" borderId="0" xfId="2" applyAlignment="1">
      <alignment horizontal="left"/>
    </xf>
    <xf numFmtId="0" fontId="7" fillId="0" borderId="0" xfId="2" applyFont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65" fontId="9" fillId="3" borderId="1" xfId="4" applyNumberFormat="1" applyBorder="1"/>
    <xf numFmtId="165" fontId="10" fillId="4" borderId="1" xfId="5" applyNumberFormat="1" applyBorder="1"/>
    <xf numFmtId="2" fontId="8" fillId="2" borderId="1" xfId="3" applyNumberFormat="1" applyBorder="1" applyAlignment="1">
      <alignment horizontal="center" vertical="center"/>
    </xf>
    <xf numFmtId="164" fontId="8" fillId="2" borderId="1" xfId="3" applyNumberFormat="1" applyBorder="1" applyAlignment="1">
      <alignment horizontal="center" vertical="center"/>
    </xf>
    <xf numFmtId="165" fontId="0" fillId="5" borderId="1" xfId="1" applyNumberFormat="1" applyFont="1" applyFill="1" applyBorder="1" applyAlignment="1" applyProtection="1">
      <alignment horizontal="center" vertical="center"/>
      <protection locked="0"/>
    </xf>
    <xf numFmtId="165" fontId="0" fillId="5" borderId="1" xfId="1" applyNumberFormat="1" applyFont="1" applyFill="1" applyBorder="1" applyProtection="1"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1" fillId="3" borderId="1" xfId="4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/>
    <xf numFmtId="0" fontId="12" fillId="4" borderId="1" xfId="5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8" fillId="2" borderId="1" xfId="3" applyNumberForma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5" fillId="0" borderId="6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1" fontId="0" fillId="6" borderId="1" xfId="1" applyNumberFormat="1" applyFont="1" applyFill="1" applyBorder="1" applyAlignment="1" applyProtection="1">
      <alignment horizontal="center" vertical="center"/>
      <protection locked="0"/>
    </xf>
    <xf numFmtId="165" fontId="0" fillId="6" borderId="1" xfId="1" applyNumberFormat="1" applyFont="1" applyFill="1" applyBorder="1" applyProtection="1">
      <protection locked="0"/>
    </xf>
    <xf numFmtId="0" fontId="15" fillId="0" borderId="1" xfId="0" applyFont="1" applyFill="1" applyBorder="1" applyAlignment="1">
      <alignment horizontal="right" vertical="center" wrapText="1"/>
    </xf>
    <xf numFmtId="165" fontId="16" fillId="2" borderId="1" xfId="3" applyNumberFormat="1" applyFont="1" applyBorder="1" applyAlignment="1">
      <alignment vertical="center"/>
    </xf>
    <xf numFmtId="164" fontId="0" fillId="5" borderId="1" xfId="1" applyFont="1" applyFill="1" applyBorder="1" applyAlignment="1" applyProtection="1">
      <alignment horizontal="center" vertical="center"/>
      <protection locked="0"/>
    </xf>
    <xf numFmtId="0" fontId="17" fillId="0" borderId="0" xfId="2" applyFont="1" applyAlignment="1">
      <alignment horizontal="left"/>
    </xf>
    <xf numFmtId="0" fontId="15" fillId="0" borderId="0" xfId="0" applyFont="1" applyAlignment="1">
      <alignment horizontal="right"/>
    </xf>
    <xf numFmtId="0" fontId="18" fillId="0" borderId="0" xfId="2" applyFont="1" applyAlignment="1">
      <alignment horizontal="left"/>
    </xf>
    <xf numFmtId="0" fontId="19" fillId="0" borderId="0" xfId="0" applyFont="1"/>
  </cellXfs>
  <cellStyles count="6">
    <cellStyle name="Bad" xfId="4" builtinId="27"/>
    <cellStyle name="Currency" xfId="1" builtinId="4"/>
    <cellStyle name="Good" xfId="3" builtinId="26"/>
    <cellStyle name="Hyperlink" xfId="2" builtinId="8"/>
    <cellStyle name="Neutral" xfId="5" builtinId="28"/>
    <cellStyle name="Normal" xfId="0" builtinId="0"/>
  </cellStyles>
  <dxfs count="0"/>
  <tableStyles count="0" defaultTableStyle="TableStyleMedium2" defaultPivotStyle="PivotStyleLight16"/>
  <colors>
    <mruColors>
      <color rgb="FFFFFFCC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Robotic</a:t>
            </a:r>
            <a:r>
              <a:rPr lang="fr-CA" baseline="0"/>
              <a:t> Cell Integration Analysis</a:t>
            </a:r>
            <a:endParaRPr lang="fr-CA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44427570540701"/>
          <c:y val="0.12562862142297701"/>
          <c:w val="0.68063629426513395"/>
          <c:h val="0.79692928035888"/>
        </c:manualLayout>
      </c:layout>
      <c:barChart>
        <c:barDir val="col"/>
        <c:grouping val="clustered"/>
        <c:varyColors val="0"/>
        <c:ser>
          <c:idx val="0"/>
          <c:order val="0"/>
          <c:tx>
            <c:v>Robot System Cost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Sheet1!$G$23:$G$27</c:f>
              <c:numCache>
                <c:formatCode>_ * #,##0_)\ "$"_ ;_ * \(#,##0\)\ "$"_ ;_ * "-"??_)\ "$"_ ;_ @_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1-4DC6-8F12-0B644595073F}"/>
            </c:ext>
          </c:extLst>
        </c:ser>
        <c:ser>
          <c:idx val="2"/>
          <c:order val="1"/>
          <c:tx>
            <c:v>Yearly Savings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Sheet1!$H$23:$H$27</c:f>
              <c:numCache>
                <c:formatCode>_ * #,##0_)\ "$"_ ;_ * \(#,##0\)\ "$"_ ;_ * "-"??_)\ "$"_ ;_ @_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51-4DC6-8F12-0B644595073F}"/>
            </c:ext>
          </c:extLst>
        </c:ser>
        <c:ser>
          <c:idx val="1"/>
          <c:order val="2"/>
          <c:tx>
            <c:v>Yearly Cash Flow</c:v>
          </c:tx>
          <c:spPr>
            <a:solidFill>
              <a:srgbClr val="0099FF"/>
            </a:solidFill>
            <a:ln>
              <a:noFill/>
            </a:ln>
            <a:effectLst/>
          </c:spPr>
          <c:invertIfNegative val="0"/>
          <c:val>
            <c:numRef>
              <c:f>Sheet1!$I$23:$I$27</c:f>
              <c:numCache>
                <c:formatCode>_ * #,##0_)\ "$"_ ;_ * \(#,##0\)\ "$"_ ;_ * "-"??_)\ "$"_ ;_ @_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51-4DC6-8F12-0B6445950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73355392"/>
        <c:axId val="-705959168"/>
      </c:barChart>
      <c:catAx>
        <c:axId val="-773355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A"/>
                  <a:t>Time [Year]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05959168"/>
        <c:crosses val="autoZero"/>
        <c:auto val="1"/>
        <c:lblAlgn val="ctr"/>
        <c:lblOffset val="100"/>
        <c:noMultiLvlLbl val="0"/>
      </c:catAx>
      <c:valAx>
        <c:axId val="-70595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A"/>
                  <a:t>$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 * #,##0_)\ &quot;$&quot;_ ;_ * \(#,##0\)\ &quot;$&quot;_ ;_ * &quot;-&quot;??_)\ &quot;$&quot;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3355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773808625359601"/>
          <c:y val="0.45384448656103699"/>
          <c:w val="0.15837447285381501"/>
          <c:h val="0.175553870547513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hyperlink" Target="http://www.ienvizion.com/contact-us.html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222250</xdr:colOff>
      <xdr:row>2</xdr:row>
      <xdr:rowOff>182830</xdr:rowOff>
    </xdr:from>
    <xdr:to>
      <xdr:col>9</xdr:col>
      <xdr:colOff>1625600</xdr:colOff>
      <xdr:row>18</xdr:row>
      <xdr:rowOff>105831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381000</xdr:colOff>
      <xdr:row>41</xdr:row>
      <xdr:rowOff>372532</xdr:rowOff>
    </xdr:from>
    <xdr:to>
      <xdr:col>9</xdr:col>
      <xdr:colOff>16932</xdr:colOff>
      <xdr:row>43</xdr:row>
      <xdr:rowOff>8466</xdr:rowOff>
    </xdr:to>
    <xdr:sp macro="" textlink="">
      <xdr:nvSpPr>
        <xdr:cNvPr id="7" name="Rounded Rectangl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37DA48-D772-5049-ADA1-0F8F55A9DE8B}"/>
            </a:ext>
          </a:extLst>
        </xdr:cNvPr>
        <xdr:cNvSpPr/>
      </xdr:nvSpPr>
      <xdr:spPr>
        <a:xfrm>
          <a:off x="6070600" y="11633199"/>
          <a:ext cx="5511799" cy="414867"/>
        </a:xfrm>
        <a:prstGeom prst="roundRect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Convinced yet? Don't wait and talk to an expert at iEnVizion</a:t>
          </a:r>
        </a:p>
      </xdr:txBody>
    </xdr:sp>
    <xdr:clientData/>
  </xdr:twoCellAnchor>
  <xdr:twoCellAnchor>
    <xdr:from>
      <xdr:col>7</xdr:col>
      <xdr:colOff>215900</xdr:colOff>
      <xdr:row>0</xdr:row>
      <xdr:rowOff>127000</xdr:rowOff>
    </xdr:from>
    <xdr:to>
      <xdr:col>9</xdr:col>
      <xdr:colOff>1639994</xdr:colOff>
      <xdr:row>2</xdr:row>
      <xdr:rowOff>139700</xdr:rowOff>
    </xdr:to>
    <xdr:sp macro="" textlink="">
      <xdr:nvSpPr>
        <xdr:cNvPr id="8" name="Rounded Rectangle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1CA140-7E47-4445-A2BD-6AB6DFB57E2E}"/>
            </a:ext>
          </a:extLst>
        </xdr:cNvPr>
        <xdr:cNvSpPr/>
      </xdr:nvSpPr>
      <xdr:spPr>
        <a:xfrm>
          <a:off x="8267700" y="127000"/>
          <a:ext cx="4726094" cy="368300"/>
        </a:xfrm>
        <a:prstGeom prst="roundRect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Get</a:t>
          </a:r>
          <a:r>
            <a:rPr lang="en-US" sz="1600" b="1" baseline="0"/>
            <a:t> in touch with a robotics business specialist</a:t>
          </a:r>
          <a:endParaRPr lang="en-US" sz="1600" b="1"/>
        </a:p>
      </xdr:txBody>
    </xdr:sp>
    <xdr:clientData/>
  </xdr:twoCellAnchor>
  <xdr:twoCellAnchor editAs="oneCell">
    <xdr:from>
      <xdr:col>0</xdr:col>
      <xdr:colOff>88900</xdr:colOff>
      <xdr:row>0</xdr:row>
      <xdr:rowOff>114300</xdr:rowOff>
    </xdr:from>
    <xdr:to>
      <xdr:col>1</xdr:col>
      <xdr:colOff>809695</xdr:colOff>
      <xdr:row>5</xdr:row>
      <xdr:rowOff>101600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114300"/>
          <a:ext cx="3070295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iEnVizion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showGridLines="0" tabSelected="1" view="pageBreakPreview" zoomScale="85" zoomScaleNormal="100" zoomScaleSheetLayoutView="85" zoomScalePageLayoutView="94" workbookViewId="0">
      <selection activeCell="C23" sqref="C23"/>
    </sheetView>
  </sheetViews>
  <sheetFormatPr defaultColWidth="9.109375" defaultRowHeight="14.4" x14ac:dyDescent="0.3"/>
  <cols>
    <col min="1" max="1" width="34.33203125" style="32" customWidth="1"/>
    <col min="2" max="2" width="26.109375" customWidth="1"/>
    <col min="4" max="5" width="3.77734375" customWidth="1"/>
    <col min="6" max="6" width="5.109375" customWidth="1"/>
    <col min="7" max="7" width="35.44140625" bestFit="1" customWidth="1"/>
    <col min="8" max="10" width="24" customWidth="1"/>
  </cols>
  <sheetData>
    <row r="1" spans="1:2" x14ac:dyDescent="0.3">
      <c r="A1" s="17"/>
      <c r="B1" s="17"/>
    </row>
    <row r="2" spans="1:2" x14ac:dyDescent="0.3">
      <c r="A2" s="17"/>
      <c r="B2" s="17"/>
    </row>
    <row r="3" spans="1:2" x14ac:dyDescent="0.3">
      <c r="A3" s="17"/>
      <c r="B3" s="17"/>
    </row>
    <row r="4" spans="1:2" x14ac:dyDescent="0.3">
      <c r="A4" s="17"/>
      <c r="B4" s="17"/>
    </row>
    <row r="5" spans="1:2" x14ac:dyDescent="0.3">
      <c r="A5" s="17"/>
      <c r="B5" s="17"/>
    </row>
    <row r="6" spans="1:2" x14ac:dyDescent="0.3">
      <c r="A6" s="17"/>
      <c r="B6" s="17"/>
    </row>
    <row r="7" spans="1:2" ht="25.8" x14ac:dyDescent="0.5">
      <c r="A7" s="37" t="s">
        <v>40</v>
      </c>
      <c r="B7" s="38"/>
    </row>
    <row r="8" spans="1:2" ht="18" x14ac:dyDescent="0.3">
      <c r="A8" s="4" t="s">
        <v>39</v>
      </c>
      <c r="B8" s="36" t="s">
        <v>4</v>
      </c>
    </row>
    <row r="9" spans="1:2" ht="32.25" customHeight="1" x14ac:dyDescent="0.3">
      <c r="A9" s="25" t="s">
        <v>43</v>
      </c>
      <c r="B9" s="43">
        <v>0</v>
      </c>
    </row>
    <row r="10" spans="1:2" ht="32.25" customHeight="1" x14ac:dyDescent="0.3">
      <c r="A10" s="25" t="s">
        <v>25</v>
      </c>
      <c r="B10" s="43">
        <v>0</v>
      </c>
    </row>
    <row r="11" spans="1:2" ht="32.25" customHeight="1" x14ac:dyDescent="0.3">
      <c r="A11" s="25" t="s">
        <v>29</v>
      </c>
      <c r="B11" s="43">
        <v>0</v>
      </c>
    </row>
    <row r="12" spans="1:2" ht="12" hidden="1" customHeight="1" x14ac:dyDescent="0.3">
      <c r="A12" s="25"/>
      <c r="B12" s="43">
        <v>0</v>
      </c>
    </row>
    <row r="13" spans="1:2" ht="32.25" customHeight="1" x14ac:dyDescent="0.3">
      <c r="A13" s="25" t="s">
        <v>28</v>
      </c>
      <c r="B13" s="43">
        <v>0</v>
      </c>
    </row>
    <row r="14" spans="1:2" ht="32.25" customHeight="1" x14ac:dyDescent="0.3">
      <c r="A14" s="25" t="s">
        <v>30</v>
      </c>
      <c r="B14" s="43">
        <v>0</v>
      </c>
    </row>
    <row r="15" spans="1:2" ht="32.25" customHeight="1" x14ac:dyDescent="0.3">
      <c r="A15" s="25" t="s">
        <v>1</v>
      </c>
      <c r="B15" s="43">
        <v>0</v>
      </c>
    </row>
    <row r="16" spans="1:2" ht="32.25" customHeight="1" x14ac:dyDescent="0.3">
      <c r="A16" s="25" t="s">
        <v>2</v>
      </c>
      <c r="B16" s="43">
        <v>0</v>
      </c>
    </row>
    <row r="17" spans="1:12" ht="8.25" customHeight="1" x14ac:dyDescent="0.3">
      <c r="A17" s="26"/>
      <c r="B17" s="2"/>
    </row>
    <row r="18" spans="1:12" ht="15" customHeight="1" x14ac:dyDescent="0.3">
      <c r="A18" s="27" t="s">
        <v>3</v>
      </c>
      <c r="B18" s="19">
        <f>B9*B11*B13+B14+B15+B16</f>
        <v>0</v>
      </c>
    </row>
    <row r="19" spans="1:12" x14ac:dyDescent="0.3">
      <c r="A19" s="28"/>
    </row>
    <row r="20" spans="1:12" ht="25.8" x14ac:dyDescent="0.5">
      <c r="A20" s="37" t="s">
        <v>41</v>
      </c>
      <c r="B20" s="38"/>
    </row>
    <row r="21" spans="1:12" ht="18" x14ac:dyDescent="0.35">
      <c r="A21" s="3" t="s">
        <v>5</v>
      </c>
      <c r="B21" s="33" t="s">
        <v>4</v>
      </c>
      <c r="F21" s="5" t="s">
        <v>18</v>
      </c>
      <c r="G21" s="5" t="s">
        <v>19</v>
      </c>
      <c r="H21" s="5" t="s">
        <v>20</v>
      </c>
      <c r="I21" s="5" t="s">
        <v>22</v>
      </c>
      <c r="J21" s="5" t="s">
        <v>37</v>
      </c>
      <c r="K21" s="1"/>
      <c r="L21" s="1"/>
    </row>
    <row r="22" spans="1:12" ht="27" customHeight="1" x14ac:dyDescent="0.3">
      <c r="A22" s="25" t="s">
        <v>6</v>
      </c>
      <c r="B22" s="24">
        <v>0</v>
      </c>
      <c r="F22" s="6"/>
      <c r="G22" s="7" t="s">
        <v>36</v>
      </c>
      <c r="H22" s="7" t="s">
        <v>21</v>
      </c>
      <c r="I22" s="7" t="s">
        <v>23</v>
      </c>
      <c r="J22" s="6"/>
      <c r="K22" s="1"/>
      <c r="L22" s="1"/>
    </row>
    <row r="23" spans="1:12" ht="27" customHeight="1" x14ac:dyDescent="0.3">
      <c r="A23" s="25" t="s">
        <v>7</v>
      </c>
      <c r="B23" s="24">
        <v>0</v>
      </c>
      <c r="F23" s="1">
        <v>1</v>
      </c>
      <c r="G23" s="8">
        <f>$B$34*-1</f>
        <v>0</v>
      </c>
      <c r="H23" s="8">
        <f>$B$18-$B$46</f>
        <v>0</v>
      </c>
      <c r="I23" s="8">
        <f>H23+G23</f>
        <v>0</v>
      </c>
      <c r="J23" s="8">
        <f>I23</f>
        <v>0</v>
      </c>
    </row>
    <row r="24" spans="1:12" ht="27" customHeight="1" x14ac:dyDescent="0.3">
      <c r="A24" s="25" t="s">
        <v>8</v>
      </c>
      <c r="B24" s="24">
        <v>0</v>
      </c>
      <c r="F24" s="1">
        <v>2</v>
      </c>
      <c r="G24" s="8">
        <f>$B$49*-1</f>
        <v>0</v>
      </c>
      <c r="H24" s="8">
        <f>H23*1.02</f>
        <v>0</v>
      </c>
      <c r="I24" s="8">
        <f t="shared" ref="I24:I27" si="0">H24+G24</f>
        <v>0</v>
      </c>
      <c r="J24" s="8">
        <f>J23+I24</f>
        <v>0</v>
      </c>
    </row>
    <row r="25" spans="1:12" ht="27" customHeight="1" x14ac:dyDescent="0.3">
      <c r="A25" s="25" t="s">
        <v>9</v>
      </c>
      <c r="B25" s="24">
        <v>0</v>
      </c>
      <c r="F25" s="1">
        <v>3</v>
      </c>
      <c r="G25" s="8">
        <f>$B$49*-1</f>
        <v>0</v>
      </c>
      <c r="H25" s="8">
        <f t="shared" ref="H25:H27" si="1">H24*1.02</f>
        <v>0</v>
      </c>
      <c r="I25" s="8">
        <f t="shared" si="0"/>
        <v>0</v>
      </c>
      <c r="J25" s="8">
        <f t="shared" ref="J25:J26" si="2">J24+I25</f>
        <v>0</v>
      </c>
    </row>
    <row r="26" spans="1:12" ht="27" customHeight="1" x14ac:dyDescent="0.3">
      <c r="A26" s="25" t="s">
        <v>10</v>
      </c>
      <c r="B26" s="24">
        <v>0</v>
      </c>
      <c r="F26" s="1">
        <v>4</v>
      </c>
      <c r="G26" s="8">
        <f>$B$49*-1</f>
        <v>0</v>
      </c>
      <c r="H26" s="8">
        <f t="shared" si="1"/>
        <v>0</v>
      </c>
      <c r="I26" s="8">
        <f t="shared" si="0"/>
        <v>0</v>
      </c>
      <c r="J26" s="8">
        <f t="shared" si="2"/>
        <v>0</v>
      </c>
    </row>
    <row r="27" spans="1:12" ht="27" customHeight="1" x14ac:dyDescent="0.3">
      <c r="A27" s="25" t="s">
        <v>38</v>
      </c>
      <c r="B27" s="24">
        <v>0</v>
      </c>
      <c r="F27" s="1">
        <v>5</v>
      </c>
      <c r="G27" s="8">
        <f>$B$49*-1</f>
        <v>0</v>
      </c>
      <c r="H27" s="8">
        <f t="shared" si="1"/>
        <v>0</v>
      </c>
      <c r="I27" s="8">
        <f t="shared" si="0"/>
        <v>0</v>
      </c>
      <c r="J27" s="8">
        <f>J26+I27</f>
        <v>0</v>
      </c>
    </row>
    <row r="28" spans="1:12" ht="27" customHeight="1" x14ac:dyDescent="0.3">
      <c r="A28" s="25" t="s">
        <v>38</v>
      </c>
      <c r="B28" s="24">
        <v>0</v>
      </c>
      <c r="F28" s="1"/>
      <c r="G28" s="8"/>
      <c r="H28" s="8"/>
      <c r="I28" s="8"/>
      <c r="J28" s="8"/>
    </row>
    <row r="29" spans="1:12" ht="27" customHeight="1" x14ac:dyDescent="0.3">
      <c r="A29" s="25" t="s">
        <v>11</v>
      </c>
      <c r="B29" s="24">
        <v>0</v>
      </c>
      <c r="F29" s="1"/>
      <c r="G29" s="8"/>
      <c r="H29" s="8"/>
      <c r="I29" s="8"/>
      <c r="J29" s="8"/>
    </row>
    <row r="30" spans="1:12" ht="27" customHeight="1" x14ac:dyDescent="0.3">
      <c r="A30" s="25" t="s">
        <v>12</v>
      </c>
      <c r="B30" s="24">
        <v>0</v>
      </c>
      <c r="F30" s="1"/>
      <c r="G30" s="8"/>
      <c r="H30" s="8"/>
      <c r="I30" s="8"/>
      <c r="J30" s="8"/>
    </row>
    <row r="31" spans="1:12" ht="27" customHeight="1" x14ac:dyDescent="0.3">
      <c r="A31" s="25" t="s">
        <v>49</v>
      </c>
      <c r="B31" s="24">
        <v>0</v>
      </c>
      <c r="F31" s="1"/>
      <c r="G31" s="8"/>
      <c r="H31" s="8"/>
      <c r="I31" s="8"/>
      <c r="J31" s="8"/>
    </row>
    <row r="32" spans="1:12" ht="27" customHeight="1" x14ac:dyDescent="0.3">
      <c r="A32" s="25" t="s">
        <v>13</v>
      </c>
      <c r="B32" s="40">
        <f>SUM(B22:B29)*0.15</f>
        <v>0</v>
      </c>
      <c r="F32" s="1"/>
      <c r="G32" s="8"/>
      <c r="H32" s="8"/>
      <c r="I32" s="8"/>
      <c r="J32" s="8"/>
    </row>
    <row r="33" spans="1:9" ht="7.5" customHeight="1" x14ac:dyDescent="0.3">
      <c r="A33" s="29"/>
      <c r="B33" s="2"/>
    </row>
    <row r="34" spans="1:9" x14ac:dyDescent="0.3">
      <c r="A34" s="30" t="s">
        <v>14</v>
      </c>
      <c r="B34" s="20">
        <f>SUM(B22:B32)</f>
        <v>0</v>
      </c>
    </row>
    <row r="35" spans="1:9" x14ac:dyDescent="0.3">
      <c r="A35"/>
    </row>
    <row r="36" spans="1:9" ht="25.8" x14ac:dyDescent="0.5">
      <c r="A36" s="37" t="s">
        <v>42</v>
      </c>
      <c r="B36" s="38"/>
    </row>
    <row r="37" spans="1:9" ht="15.6" x14ac:dyDescent="0.3">
      <c r="A37" s="11" t="s">
        <v>15</v>
      </c>
      <c r="B37" s="34" t="s">
        <v>4</v>
      </c>
    </row>
    <row r="38" spans="1:9" ht="31.5" customHeight="1" x14ac:dyDescent="0.3">
      <c r="A38" s="31" t="s">
        <v>44</v>
      </c>
      <c r="B38" s="43">
        <v>0</v>
      </c>
      <c r="G38" s="9" t="s">
        <v>31</v>
      </c>
      <c r="H38" s="35" t="e">
        <f>B34/(B18-B46)</f>
        <v>#DIV/0!</v>
      </c>
      <c r="I38" s="13" t="s">
        <v>33</v>
      </c>
    </row>
    <row r="39" spans="1:9" ht="31.5" customHeight="1" x14ac:dyDescent="0.3">
      <c r="A39" s="25" t="s">
        <v>29</v>
      </c>
      <c r="B39" s="43">
        <v>0</v>
      </c>
      <c r="G39" s="9" t="s">
        <v>32</v>
      </c>
      <c r="H39" s="21" t="e">
        <f>H38*12</f>
        <v>#DIV/0!</v>
      </c>
      <c r="I39" s="13" t="s">
        <v>33</v>
      </c>
    </row>
    <row r="40" spans="1:9" ht="31.5" customHeight="1" x14ac:dyDescent="0.3">
      <c r="A40" s="25" t="s">
        <v>0</v>
      </c>
      <c r="B40" s="43">
        <v>0</v>
      </c>
      <c r="G40" s="9" t="s">
        <v>24</v>
      </c>
      <c r="H40" s="22" t="e">
        <f>((B49*5)+B34)/(B44*B10*2*5)</f>
        <v>#DIV/0!</v>
      </c>
      <c r="I40" s="13" t="s">
        <v>34</v>
      </c>
    </row>
    <row r="41" spans="1:9" ht="31.5" customHeight="1" x14ac:dyDescent="0.3">
      <c r="A41" s="25" t="s">
        <v>30</v>
      </c>
      <c r="B41" s="43">
        <v>0</v>
      </c>
      <c r="G41" s="41" t="s">
        <v>27</v>
      </c>
      <c r="H41" s="42">
        <f>J27</f>
        <v>0</v>
      </c>
      <c r="I41" s="13" t="s">
        <v>35</v>
      </c>
    </row>
    <row r="42" spans="1:9" ht="31.5" customHeight="1" x14ac:dyDescent="0.3">
      <c r="A42" s="25" t="s">
        <v>1</v>
      </c>
      <c r="B42" s="43">
        <v>0</v>
      </c>
    </row>
    <row r="43" spans="1:9" ht="31.5" customHeight="1" x14ac:dyDescent="0.3">
      <c r="A43" s="25" t="s">
        <v>2</v>
      </c>
      <c r="B43" s="43">
        <v>0</v>
      </c>
      <c r="E43" s="16"/>
    </row>
    <row r="44" spans="1:9" ht="31.5" customHeight="1" x14ac:dyDescent="0.5">
      <c r="A44" s="25" t="s">
        <v>26</v>
      </c>
      <c r="B44" s="39">
        <v>46.8</v>
      </c>
      <c r="G44" s="45" t="s">
        <v>45</v>
      </c>
      <c r="H44" s="47" t="s">
        <v>47</v>
      </c>
    </row>
    <row r="45" spans="1:9" ht="25.8" x14ac:dyDescent="0.5">
      <c r="A45" s="26"/>
      <c r="B45" s="2"/>
      <c r="D45" s="14"/>
      <c r="E45" s="14"/>
      <c r="F45" s="14"/>
      <c r="G45" s="45" t="s">
        <v>46</v>
      </c>
      <c r="H45" s="46" t="s">
        <v>48</v>
      </c>
      <c r="I45" s="15"/>
    </row>
    <row r="46" spans="1:9" ht="25.8" x14ac:dyDescent="0.5">
      <c r="A46" s="30" t="s">
        <v>15</v>
      </c>
      <c r="B46" s="20">
        <f>B38*B39*B40+B41+B42+B43</f>
        <v>0</v>
      </c>
      <c r="G46" s="44"/>
      <c r="H46" s="44"/>
      <c r="I46" s="15"/>
    </row>
    <row r="48" spans="1:9" ht="18" x14ac:dyDescent="0.35">
      <c r="A48" s="12" t="s">
        <v>16</v>
      </c>
      <c r="B48" s="10" t="s">
        <v>4</v>
      </c>
    </row>
    <row r="49" spans="1:11" ht="37.200000000000003" customHeight="1" x14ac:dyDescent="0.3">
      <c r="A49" s="25" t="s">
        <v>17</v>
      </c>
      <c r="B49" s="23">
        <v>0</v>
      </c>
    </row>
    <row r="50" spans="1:11" ht="27" customHeight="1" x14ac:dyDescent="0.3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</row>
  </sheetData>
  <sheetProtection algorithmName="SHA-512" hashValue="i3eBD/D+RTnjBnk+gNboNJi8/SGcWi9DdFnRrBEA0ZcHfx2U1llUifs3i1G6j2Di9894BwQXppk9nDHAH94+/Q==" saltValue="tZiPR473ozuQQFRb0C2S9Q==" spinCount="100000" sheet="1" objects="1" scenarios="1"/>
  <mergeCells count="5">
    <mergeCell ref="A1:B6"/>
    <mergeCell ref="A50:K50"/>
    <mergeCell ref="A7:B7"/>
    <mergeCell ref="A20:B20"/>
    <mergeCell ref="A36:B36"/>
  </mergeCells>
  <phoneticPr fontId="6" type="noConversion"/>
  <hyperlinks>
    <hyperlink ref="H45" r:id="rId1"/>
  </hyperlinks>
  <pageMargins left="0.7" right="0.7" top="0.75" bottom="0.75" header="0.3" footer="0.3"/>
  <pageSetup scale="45" orientation="portrait" r:id="rId2"/>
  <headerFooter>
    <oddHeader>&amp;L&amp;"Arial,Bold"&amp;12Robotic ROI Calculator</oddHeader>
    <oddFooter>&amp;R&amp;"Arial,Bold"&amp;12leanrobotics.org</oddFooter>
  </headerFooter>
  <drawing r:id="rId3"/>
  <legacyDrawing r:id="rId4"/>
  <extLst>
    <ext xmlns:mx="http://schemas.microsoft.com/office/mac/excel/2008/main" uri="{64002731-A6B0-56B0-2670-7721B7C09600}">
      <mx:PLV Mode="1" OnePage="0" WScale="46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mathieu.belanger.b</dc:creator>
  <cp:lastModifiedBy>Wilson</cp:lastModifiedBy>
  <cp:lastPrinted>2015-02-12T19:46:59Z</cp:lastPrinted>
  <dcterms:created xsi:type="dcterms:W3CDTF">2015-02-04T19:49:59Z</dcterms:created>
  <dcterms:modified xsi:type="dcterms:W3CDTF">2021-02-09T05:07:22Z</dcterms:modified>
</cp:coreProperties>
</file>