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D609FF89-20A1-4C46-A7AA-01F0563F00B1}" xr6:coauthVersionLast="47" xr6:coauthVersionMax="47" xr10:uidLastSave="{00000000-0000-0000-0000-000000000000}"/>
  <bookViews>
    <workbookView xWindow="-120" yWindow="-120" windowWidth="29040" windowHeight="15840" xr2:uid="{EFA5A8FD-CAD3-45FB-BD3D-0C169EE489F1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/>
  <c r="P3" i="2"/>
  <c r="I4" i="2"/>
  <c r="L4" i="2"/>
  <c r="N4" i="2"/>
  <c r="P4" i="2"/>
  <c r="I5" i="2"/>
  <c r="L5" i="2"/>
  <c r="N5" i="2"/>
  <c r="P5" i="2"/>
  <c r="I6" i="2"/>
  <c r="L6" i="2"/>
  <c r="N6" i="2"/>
  <c r="P6" i="2"/>
  <c r="I7" i="2"/>
  <c r="L7" i="2"/>
  <c r="N7" i="2"/>
  <c r="P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N12" i="2"/>
  <c r="P12" i="2"/>
  <c r="I13" i="2"/>
  <c r="L13" i="2"/>
  <c r="N13" i="2"/>
  <c r="P13" i="2"/>
  <c r="I14" i="2"/>
  <c r="L14" i="2"/>
  <c r="N14" i="2"/>
  <c r="P14" i="2"/>
  <c r="I15" i="2"/>
  <c r="L15" i="2"/>
  <c r="N15" i="2"/>
  <c r="P15" i="2"/>
  <c r="I16" i="2"/>
  <c r="L16" i="2"/>
  <c r="N16" i="2"/>
  <c r="P16" i="2"/>
  <c r="I17" i="2"/>
  <c r="L17" i="2"/>
  <c r="N17" i="2"/>
  <c r="P17" i="2"/>
  <c r="I18" i="2"/>
  <c r="L18" i="2"/>
  <c r="N18" i="2"/>
  <c r="P18" i="2"/>
  <c r="I19" i="2"/>
  <c r="L19" i="2"/>
  <c r="N19" i="2"/>
  <c r="P19" i="2"/>
  <c r="I20" i="2"/>
  <c r="L20" i="2"/>
  <c r="N20" i="2"/>
  <c r="P20" i="2"/>
  <c r="I21" i="2"/>
  <c r="L21" i="2"/>
  <c r="N21" i="2"/>
  <c r="P21" i="2"/>
  <c r="I22" i="2"/>
  <c r="L22" i="2"/>
  <c r="N22" i="2"/>
  <c r="P22" i="2"/>
  <c r="I23" i="2"/>
  <c r="L23" i="2"/>
  <c r="N23" i="2"/>
  <c r="P23" i="2"/>
  <c r="I24" i="2"/>
  <c r="L24" i="2"/>
  <c r="N24" i="2"/>
  <c r="P24" i="2"/>
  <c r="I25" i="2"/>
  <c r="L25" i="2"/>
  <c r="N25" i="2"/>
  <c r="P25" i="2"/>
  <c r="I26" i="2"/>
  <c r="L26" i="2"/>
  <c r="N26" i="2"/>
  <c r="P26" i="2"/>
  <c r="I27" i="2"/>
  <c r="L27" i="2"/>
  <c r="N27" i="2"/>
  <c r="P27" i="2"/>
  <c r="I28" i="2"/>
  <c r="L28" i="2"/>
  <c r="N28" i="2"/>
  <c r="P28" i="2"/>
  <c r="I29" i="2"/>
  <c r="L29" i="2"/>
  <c r="N29" i="2"/>
  <c r="P29" i="2"/>
  <c r="I30" i="2"/>
  <c r="L30" i="2"/>
  <c r="N30" i="2"/>
  <c r="P30" i="2"/>
  <c r="D31" i="2"/>
  <c r="G31" i="2"/>
  <c r="H31" i="2"/>
  <c r="J31" i="2"/>
  <c r="L31" i="2"/>
  <c r="M31" i="2"/>
  <c r="P31" i="2"/>
  <c r="I32" i="2"/>
  <c r="N32" i="2"/>
  <c r="Q32" i="2"/>
  <c r="I33" i="2"/>
  <c r="N33" i="2"/>
  <c r="R2" i="2" l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Q33" i="2" l="1"/>
  <c r="S33" i="2" s="1"/>
</calcChain>
</file>

<file path=xl/sharedStrings.xml><?xml version="1.0" encoding="utf-8"?>
<sst xmlns="http://schemas.openxmlformats.org/spreadsheetml/2006/main" count="309" uniqueCount="118">
  <si>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</si>
  <si>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</si>
  <si>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</si>
  <si>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</si>
  <si>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</si>
  <si>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</si>
  <si>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</si>
  <si>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</si>
  <si>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</si>
  <si>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</si>
  <si>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</si>
  <si>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</si>
  <si>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</si>
  <si>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</si>
  <si>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</si>
  <si>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</si>
  <si>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</si>
  <si>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</si>
  <si>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</si>
  <si>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</si>
  <si>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</si>
  <si>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</si>
  <si>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</si>
  <si>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</si>
  <si>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</si>
  <si>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</si>
  <si>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</si>
  <si>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</si>
  <si>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</si>
  <si>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</si>
  <si>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</si>
  <si>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</si>
  <si>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</si>
  <si>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</si>
  <si>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</si>
  <si>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</si>
  <si>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</si>
  <si>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</si>
  <si>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</si>
  <si>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08-003-010-00</t>
  </si>
  <si>
    <t>2791 W WASHINGTON RD</t>
  </si>
  <si>
    <t>WD</t>
  </si>
  <si>
    <t>03-ARM'S LENGTH</t>
  </si>
  <si>
    <t>401</t>
  </si>
  <si>
    <t>1 STORY</t>
  </si>
  <si>
    <t>No</t>
  </si>
  <si>
    <t xml:space="preserve">  /  /    </t>
  </si>
  <si>
    <t>RESIDENTIAL</t>
  </si>
  <si>
    <t>08-003-011-00</t>
  </si>
  <si>
    <t>215 S ALGER RD</t>
  </si>
  <si>
    <t>08-003-012-00</t>
  </si>
  <si>
    <t>681 S ALGER RD</t>
  </si>
  <si>
    <t>MLC</t>
  </si>
  <si>
    <t>101</t>
  </si>
  <si>
    <t xml:space="preserve">AGRICULTURAL </t>
  </si>
  <si>
    <t>08-004-004-00</t>
  </si>
  <si>
    <t>3375 W WASHINGTON RD</t>
  </si>
  <si>
    <t>08-004-010-10</t>
  </si>
  <si>
    <t>3511 W WASHINGTON RD</t>
  </si>
  <si>
    <t>MODULAR</t>
  </si>
  <si>
    <t>08-004-012-00</t>
  </si>
  <si>
    <t>3495 W WASHINGTON RD</t>
  </si>
  <si>
    <t>08-004-021-10</t>
  </si>
  <si>
    <t>758 S ALGER RD</t>
  </si>
  <si>
    <t>MOBILE HOME</t>
  </si>
  <si>
    <t>08-005-014-10</t>
  </si>
  <si>
    <t>4972 W FILLMORE RD</t>
  </si>
  <si>
    <t>08-005-018-10</t>
  </si>
  <si>
    <t>4370 W FILLMORE RD</t>
  </si>
  <si>
    <t>1 3/4 STORY</t>
  </si>
  <si>
    <t>08-008-004-15</t>
  </si>
  <si>
    <t>4547 W HUMPHREY RD</t>
  </si>
  <si>
    <t>08-009-005-06</t>
  </si>
  <si>
    <t>1067 S LUCE RD</t>
  </si>
  <si>
    <t>08-009-009-30</t>
  </si>
  <si>
    <t>3375 W HUMPHREY RD</t>
  </si>
  <si>
    <t>08-009-014-21</t>
  </si>
  <si>
    <t>3305 W HUMPHREY RD</t>
  </si>
  <si>
    <t>08-009-015-00</t>
  </si>
  <si>
    <t>1502 S ALGER RD</t>
  </si>
  <si>
    <t>08-009-015-10</t>
  </si>
  <si>
    <t>3045 W HUMPHREY RD</t>
  </si>
  <si>
    <t>08-013-006-00</t>
  </si>
  <si>
    <t>500 W BUCHANAN RD</t>
  </si>
  <si>
    <t>08-022-005-00</t>
  </si>
  <si>
    <t>3253 S ALGER RD</t>
  </si>
  <si>
    <t>08-025-007-10</t>
  </si>
  <si>
    <t>548 W HAYES RD</t>
  </si>
  <si>
    <t>PTA</t>
  </si>
  <si>
    <t>08-031-004-00</t>
  </si>
  <si>
    <t>5281 S ELY HWY</t>
  </si>
  <si>
    <t>08-031-006-01</t>
  </si>
  <si>
    <t>5252 S ELY HWY</t>
  </si>
  <si>
    <t>08-031-019-11</t>
  </si>
  <si>
    <t>5409 S ELY HWY</t>
  </si>
  <si>
    <t>08-032-007-05</t>
  </si>
  <si>
    <t>4731 W HAYES RD</t>
  </si>
  <si>
    <t>LC</t>
  </si>
  <si>
    <t>2 STORY</t>
  </si>
  <si>
    <t>08-034-001-10</t>
  </si>
  <si>
    <t>2079 W HAYES RD</t>
  </si>
  <si>
    <t>08-034-002-10</t>
  </si>
  <si>
    <t>5031 S ALGER RD</t>
  </si>
  <si>
    <t>08-035-008-01</t>
  </si>
  <si>
    <t>5580 S JEROME RD</t>
  </si>
  <si>
    <t>08-036-003-10</t>
  </si>
  <si>
    <t>5156 S WELLS RD</t>
  </si>
  <si>
    <t>08-036-007-11</t>
  </si>
  <si>
    <t>5582 S WELLS RD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</si>
  <si>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</si>
  <si>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</si>
  <si>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</si>
  <si>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</si>
  <si>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</si>
  <si>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</si>
  <si>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</si>
  <si>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</si>
  <si>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RESIDENTIAL AG ECF .732 CALCULATED, .732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</si>
</sst>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3146-D547-4FB9-9AEA-269C74458CB8}">
  <dimension ref="A1:BL35"/>
  <sheetViews>
    <sheetView tabSelected="1" topLeftCell="A4" workbookViewId="0">
      <selection activeCell="B35" sqref="A35:XFD35"/>
    </sheetView>
  </sheetViews>
  <sheetFormatPr defaultRowHeight="15" x14ac:dyDescent="0.25"/>
  <cols>
    <col min="1" max="1" width="14.28515625" bestFit="1" customWidth="1"/>
    <col min="2" max="2" width="23.5703125" bestFit="1" customWidth="1"/>
    <col min="3" max="3" width="9.28515625" style="18" bestFit="1" customWidth="1"/>
    <col min="4" max="4" width="10.85546875" style="8" bestFit="1" customWidth="1"/>
    <col min="5" max="5" width="5.5703125" bestFit="1" customWidth="1"/>
    <col min="6" max="6" width="21.85546875" bestFit="1" customWidth="1"/>
    <col min="7" max="7" width="10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0.5703125" style="41" bestFit="1" customWidth="1"/>
    <col min="18" max="18" width="18.85546875" style="43" bestFit="1" customWidth="1"/>
    <col min="19" max="19" width="13.7109375" bestFit="1" customWidth="1"/>
    <col min="20" max="20" width="9.42578125" bestFit="1" customWidth="1"/>
    <col min="21" max="21" width="10.855468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14.710937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39</v>
      </c>
      <c r="B2" t="s">
        <v>40</v>
      </c>
      <c r="C2" s="18">
        <v>44684</v>
      </c>
      <c r="D2" s="8">
        <v>130000</v>
      </c>
      <c r="E2" t="s">
        <v>41</v>
      </c>
      <c r="F2" t="s">
        <v>42</v>
      </c>
      <c r="G2" s="8">
        <v>130000</v>
      </c>
      <c r="H2" s="8">
        <v>48600</v>
      </c>
      <c r="I2" s="13">
        <f>H2/G2*100</f>
        <v>37.38461538461538</v>
      </c>
      <c r="J2" s="8">
        <v>122313</v>
      </c>
      <c r="K2" s="8">
        <v>14290</v>
      </c>
      <c r="L2" s="8">
        <f>G2-K2</f>
        <v>115710</v>
      </c>
      <c r="M2" s="8">
        <v>147976.71875</v>
      </c>
      <c r="N2" s="23">
        <f>L2/M2</f>
        <v>0.78194732913011022</v>
      </c>
      <c r="O2" s="28">
        <v>1248</v>
      </c>
      <c r="P2" s="33">
        <f>L2/O2</f>
        <v>92.71634615384616</v>
      </c>
      <c r="Q2" s="38" t="s">
        <v>43</v>
      </c>
      <c r="R2" s="43">
        <f>ABS(N33-N2)*100</f>
        <v>5.375572979872878</v>
      </c>
      <c r="S2" t="s">
        <v>44</v>
      </c>
      <c r="U2" s="8">
        <v>14000</v>
      </c>
      <c r="V2" t="s">
        <v>45</v>
      </c>
      <c r="W2" s="18" t="s">
        <v>46</v>
      </c>
      <c r="Y2" t="s">
        <v>47</v>
      </c>
      <c r="Z2">
        <v>401</v>
      </c>
      <c r="AA2">
        <v>72</v>
      </c>
      <c r="AL2" s="3"/>
      <c r="BC2" s="3"/>
      <c r="BE2" s="3"/>
    </row>
    <row r="3" spans="1:64" x14ac:dyDescent="0.25">
      <c r="A3" t="s">
        <v>48</v>
      </c>
      <c r="B3" t="s">
        <v>49</v>
      </c>
      <c r="C3" s="18">
        <v>44393</v>
      </c>
      <c r="D3" s="8">
        <v>246600</v>
      </c>
      <c r="E3" t="s">
        <v>41</v>
      </c>
      <c r="F3" t="s">
        <v>42</v>
      </c>
      <c r="G3" s="8">
        <v>246600</v>
      </c>
      <c r="H3" s="8">
        <v>80300</v>
      </c>
      <c r="I3" s="13">
        <f>H3/G3*100</f>
        <v>32.562854825628548</v>
      </c>
      <c r="J3" s="8">
        <v>205718</v>
      </c>
      <c r="K3" s="8">
        <v>56001</v>
      </c>
      <c r="L3" s="8">
        <f>G3-K3</f>
        <v>190599</v>
      </c>
      <c r="M3" s="8">
        <v>205091.78125</v>
      </c>
      <c r="N3" s="23">
        <f>L3/M3</f>
        <v>0.92933514370166892</v>
      </c>
      <c r="O3" s="28">
        <v>1536</v>
      </c>
      <c r="P3" s="33">
        <f>L3/O3</f>
        <v>124.087890625</v>
      </c>
      <c r="Q3" s="38" t="s">
        <v>43</v>
      </c>
      <c r="R3" s="43">
        <f>ABS(N33-N3)*100</f>
        <v>20.114354437028748</v>
      </c>
      <c r="S3" t="s">
        <v>44</v>
      </c>
      <c r="U3" s="8">
        <v>49200</v>
      </c>
      <c r="V3" t="s">
        <v>45</v>
      </c>
      <c r="W3" s="18" t="s">
        <v>46</v>
      </c>
      <c r="Y3" t="s">
        <v>47</v>
      </c>
      <c r="Z3">
        <v>401</v>
      </c>
      <c r="AA3">
        <v>67</v>
      </c>
    </row>
    <row r="4" spans="1:64" x14ac:dyDescent="0.25">
      <c r="A4" t="s">
        <v>50</v>
      </c>
      <c r="B4" t="s">
        <v>51</v>
      </c>
      <c r="C4" s="18">
        <v>44692</v>
      </c>
      <c r="D4" s="8">
        <v>714800</v>
      </c>
      <c r="E4" t="s">
        <v>52</v>
      </c>
      <c r="F4" t="s">
        <v>42</v>
      </c>
      <c r="G4" s="8">
        <v>714800</v>
      </c>
      <c r="H4" s="8">
        <v>282800</v>
      </c>
      <c r="I4" s="13">
        <f>H4/G4*100</f>
        <v>39.5635142697258</v>
      </c>
      <c r="J4" s="8">
        <v>681472</v>
      </c>
      <c r="K4" s="8">
        <v>578310</v>
      </c>
      <c r="L4" s="8">
        <f>G4-K4</f>
        <v>136490</v>
      </c>
      <c r="M4" s="8">
        <v>141317.8125</v>
      </c>
      <c r="N4" s="23">
        <f>L4/M4</f>
        <v>0.96583719762857212</v>
      </c>
      <c r="O4" s="28">
        <v>1196</v>
      </c>
      <c r="P4" s="33">
        <f>L4/O4</f>
        <v>114.12207357859532</v>
      </c>
      <c r="Q4" s="38" t="s">
        <v>53</v>
      </c>
      <c r="R4" s="43">
        <f>ABS(N33-N4)*100</f>
        <v>23.764559829719069</v>
      </c>
      <c r="S4" t="s">
        <v>44</v>
      </c>
      <c r="U4" s="8">
        <v>573600</v>
      </c>
      <c r="V4" t="s">
        <v>45</v>
      </c>
      <c r="W4" s="18" t="s">
        <v>46</v>
      </c>
      <c r="Y4" t="s">
        <v>54</v>
      </c>
      <c r="Z4">
        <v>101</v>
      </c>
      <c r="AA4">
        <v>70</v>
      </c>
    </row>
    <row r="5" spans="1:64" x14ac:dyDescent="0.25">
      <c r="A5" t="s">
        <v>55</v>
      </c>
      <c r="B5" t="s">
        <v>56</v>
      </c>
      <c r="C5" s="18">
        <v>44386</v>
      </c>
      <c r="D5" s="8">
        <v>37500</v>
      </c>
      <c r="E5" t="s">
        <v>41</v>
      </c>
      <c r="F5" t="s">
        <v>42</v>
      </c>
      <c r="G5" s="8">
        <v>37500</v>
      </c>
      <c r="H5" s="8">
        <v>19700</v>
      </c>
      <c r="I5" s="13">
        <f>H5/G5*100</f>
        <v>52.533333333333331</v>
      </c>
      <c r="J5" s="8">
        <v>45979</v>
      </c>
      <c r="K5" s="8">
        <v>33624</v>
      </c>
      <c r="L5" s="8">
        <f>G5-K5</f>
        <v>3876</v>
      </c>
      <c r="M5" s="8">
        <v>16924.658203125</v>
      </c>
      <c r="N5" s="23">
        <f>L5/M5</f>
        <v>0.22901496464397303</v>
      </c>
      <c r="O5" s="28">
        <v>336</v>
      </c>
      <c r="P5" s="33">
        <f>L5/O5</f>
        <v>11.535714285714286</v>
      </c>
      <c r="Q5" s="38" t="s">
        <v>43</v>
      </c>
      <c r="R5" s="43">
        <f>ABS(N33-N5)*100</f>
        <v>49.917663468740841</v>
      </c>
      <c r="S5" t="s">
        <v>44</v>
      </c>
      <c r="U5" s="8">
        <v>33500</v>
      </c>
      <c r="V5" t="s">
        <v>45</v>
      </c>
      <c r="W5" s="18" t="s">
        <v>46</v>
      </c>
      <c r="Y5" t="s">
        <v>47</v>
      </c>
      <c r="Z5">
        <v>401</v>
      </c>
      <c r="AA5">
        <v>62</v>
      </c>
    </row>
    <row r="6" spans="1:64" x14ac:dyDescent="0.25">
      <c r="A6" t="s">
        <v>57</v>
      </c>
      <c r="B6" t="s">
        <v>58</v>
      </c>
      <c r="C6" s="18">
        <v>44783</v>
      </c>
      <c r="D6" s="8">
        <v>180000</v>
      </c>
      <c r="E6" t="s">
        <v>41</v>
      </c>
      <c r="F6" t="s">
        <v>42</v>
      </c>
      <c r="G6" s="8">
        <v>180000</v>
      </c>
      <c r="H6" s="8">
        <v>63500</v>
      </c>
      <c r="I6" s="13">
        <f>H6/G6*100</f>
        <v>35.277777777777779</v>
      </c>
      <c r="J6" s="8">
        <v>173173</v>
      </c>
      <c r="K6" s="8">
        <v>19214</v>
      </c>
      <c r="L6" s="8">
        <f>G6-K6</f>
        <v>160786</v>
      </c>
      <c r="M6" s="8">
        <v>210902.734375</v>
      </c>
      <c r="N6" s="23">
        <f>L6/M6</f>
        <v>0.76237039067550028</v>
      </c>
      <c r="O6" s="28">
        <v>1518</v>
      </c>
      <c r="P6" s="33">
        <f>L6/O6</f>
        <v>105.91963109354414</v>
      </c>
      <c r="Q6" s="38" t="s">
        <v>43</v>
      </c>
      <c r="R6" s="43">
        <f>ABS(N33-N6)*100</f>
        <v>3.4178791344118831</v>
      </c>
      <c r="S6" t="s">
        <v>59</v>
      </c>
      <c r="U6" s="8">
        <v>18080</v>
      </c>
      <c r="V6" t="s">
        <v>45</v>
      </c>
      <c r="W6" s="18" t="s">
        <v>46</v>
      </c>
      <c r="Y6" t="s">
        <v>47</v>
      </c>
      <c r="Z6">
        <v>401</v>
      </c>
      <c r="AA6">
        <v>82</v>
      </c>
    </row>
    <row r="7" spans="1:64" x14ac:dyDescent="0.25">
      <c r="A7" t="s">
        <v>60</v>
      </c>
      <c r="B7" t="s">
        <v>61</v>
      </c>
      <c r="C7" s="18">
        <v>44579</v>
      </c>
      <c r="D7" s="8">
        <v>125000</v>
      </c>
      <c r="E7" t="s">
        <v>41</v>
      </c>
      <c r="F7" t="s">
        <v>42</v>
      </c>
      <c r="G7" s="8">
        <v>125000</v>
      </c>
      <c r="H7" s="8">
        <v>36300</v>
      </c>
      <c r="I7" s="13">
        <f>H7/G7*100</f>
        <v>29.04</v>
      </c>
      <c r="J7" s="8">
        <v>101630</v>
      </c>
      <c r="K7" s="8">
        <v>17857</v>
      </c>
      <c r="L7" s="8">
        <f>G7-K7</f>
        <v>107143</v>
      </c>
      <c r="M7" s="8">
        <v>114757.53125</v>
      </c>
      <c r="N7" s="23">
        <f>L7/M7</f>
        <v>0.93364678407544599</v>
      </c>
      <c r="O7" s="28">
        <v>1000</v>
      </c>
      <c r="P7" s="33">
        <f>L7/O7</f>
        <v>107.143</v>
      </c>
      <c r="Q7" s="38" t="s">
        <v>43</v>
      </c>
      <c r="R7" s="43">
        <f>ABS(N33-N7)*100</f>
        <v>20.545518474406453</v>
      </c>
      <c r="S7" t="s">
        <v>44</v>
      </c>
      <c r="U7" s="8">
        <v>14000</v>
      </c>
      <c r="V7" t="s">
        <v>45</v>
      </c>
      <c r="W7" s="18" t="s">
        <v>46</v>
      </c>
      <c r="Y7" t="s">
        <v>47</v>
      </c>
      <c r="Z7">
        <v>401</v>
      </c>
      <c r="AA7">
        <v>67</v>
      </c>
    </row>
    <row r="8" spans="1:64" x14ac:dyDescent="0.25">
      <c r="A8" t="s">
        <v>62</v>
      </c>
      <c r="B8" t="s">
        <v>63</v>
      </c>
      <c r="C8" s="18">
        <v>44627</v>
      </c>
      <c r="D8" s="8">
        <v>250000</v>
      </c>
      <c r="E8" t="s">
        <v>41</v>
      </c>
      <c r="F8" t="s">
        <v>42</v>
      </c>
      <c r="G8" s="8">
        <v>250000</v>
      </c>
      <c r="H8" s="8">
        <v>90900</v>
      </c>
      <c r="I8" s="13">
        <f>H8/G8*100</f>
        <v>36.36</v>
      </c>
      <c r="J8" s="8">
        <v>248900</v>
      </c>
      <c r="K8" s="8">
        <v>14907</v>
      </c>
      <c r="L8" s="8">
        <f>G8-K8</f>
        <v>235093</v>
      </c>
      <c r="M8" s="8">
        <v>320538.34375</v>
      </c>
      <c r="N8" s="23">
        <f>L8/M8</f>
        <v>0.73343175499577029</v>
      </c>
      <c r="O8" s="28">
        <v>2302</v>
      </c>
      <c r="P8" s="33">
        <f>L8/O8</f>
        <v>102.12554300608167</v>
      </c>
      <c r="Q8" s="38" t="s">
        <v>43</v>
      </c>
      <c r="R8" s="43">
        <f>ABS(N33-N8)*100</f>
        <v>0.52401556643888458</v>
      </c>
      <c r="S8" t="s">
        <v>44</v>
      </c>
      <c r="U8" s="8">
        <v>14000</v>
      </c>
      <c r="V8" t="s">
        <v>45</v>
      </c>
      <c r="W8" s="18" t="s">
        <v>46</v>
      </c>
      <c r="Y8" t="s">
        <v>47</v>
      </c>
      <c r="Z8">
        <v>401</v>
      </c>
      <c r="AA8">
        <v>87</v>
      </c>
    </row>
    <row r="9" spans="1:64" x14ac:dyDescent="0.25">
      <c r="A9" t="s">
        <v>65</v>
      </c>
      <c r="B9" t="s">
        <v>66</v>
      </c>
      <c r="C9" s="18">
        <v>44428</v>
      </c>
      <c r="D9" s="8">
        <v>142000</v>
      </c>
      <c r="E9" t="s">
        <v>41</v>
      </c>
      <c r="F9" t="s">
        <v>42</v>
      </c>
      <c r="G9" s="8">
        <v>142000</v>
      </c>
      <c r="H9" s="8">
        <v>53700</v>
      </c>
      <c r="I9" s="13">
        <f>H9/G9*100</f>
        <v>37.816901408450704</v>
      </c>
      <c r="J9" s="8">
        <v>146191</v>
      </c>
      <c r="K9" s="8">
        <v>14973</v>
      </c>
      <c r="L9" s="8">
        <f>G9-K9</f>
        <v>127027</v>
      </c>
      <c r="M9" s="8">
        <v>179750.6875</v>
      </c>
      <c r="N9" s="23">
        <f>L9/M9</f>
        <v>0.70668436247288346</v>
      </c>
      <c r="O9" s="28">
        <v>1512</v>
      </c>
      <c r="P9" s="33">
        <f>L9/O9</f>
        <v>84.012566137566139</v>
      </c>
      <c r="Q9" s="38" t="s">
        <v>43</v>
      </c>
      <c r="R9" s="43">
        <f>ABS(N33-N9)*100</f>
        <v>2.150723685849798</v>
      </c>
      <c r="S9" t="s">
        <v>59</v>
      </c>
      <c r="U9" s="8">
        <v>14840</v>
      </c>
      <c r="V9" t="s">
        <v>45</v>
      </c>
      <c r="W9" s="18" t="s">
        <v>46</v>
      </c>
      <c r="Y9" t="s">
        <v>47</v>
      </c>
      <c r="Z9">
        <v>401</v>
      </c>
      <c r="AA9">
        <v>85</v>
      </c>
    </row>
    <row r="10" spans="1:64" x14ac:dyDescent="0.25">
      <c r="A10" t="s">
        <v>67</v>
      </c>
      <c r="B10" t="s">
        <v>68</v>
      </c>
      <c r="C10" s="18">
        <v>44609</v>
      </c>
      <c r="D10" s="8">
        <v>240000</v>
      </c>
      <c r="E10" t="s">
        <v>41</v>
      </c>
      <c r="F10" t="s">
        <v>42</v>
      </c>
      <c r="G10" s="8">
        <v>240000</v>
      </c>
      <c r="H10" s="8">
        <v>91200</v>
      </c>
      <c r="I10" s="13">
        <f>H10/G10*100</f>
        <v>38</v>
      </c>
      <c r="J10" s="8">
        <v>242660</v>
      </c>
      <c r="K10" s="8">
        <v>20209</v>
      </c>
      <c r="L10" s="8">
        <f>G10-K10</f>
        <v>219791</v>
      </c>
      <c r="M10" s="8">
        <v>304727.40625</v>
      </c>
      <c r="N10" s="23">
        <f>L10/M10</f>
        <v>0.72127086534409801</v>
      </c>
      <c r="O10" s="28">
        <v>3024</v>
      </c>
      <c r="P10" s="33">
        <f>L10/O10</f>
        <v>72.682208994709001</v>
      </c>
      <c r="Q10" s="38" t="s">
        <v>43</v>
      </c>
      <c r="R10" s="43">
        <f>ABS(N33-N10)*100</f>
        <v>0.69207339872834339</v>
      </c>
      <c r="S10" t="s">
        <v>69</v>
      </c>
      <c r="U10" s="8">
        <v>18840</v>
      </c>
      <c r="V10" t="s">
        <v>45</v>
      </c>
      <c r="W10" s="18" t="s">
        <v>46</v>
      </c>
      <c r="Y10" t="s">
        <v>47</v>
      </c>
      <c r="Z10">
        <v>401</v>
      </c>
      <c r="AA10">
        <v>72</v>
      </c>
    </row>
    <row r="11" spans="1:64" x14ac:dyDescent="0.25">
      <c r="A11" t="s">
        <v>70</v>
      </c>
      <c r="B11" t="s">
        <v>71</v>
      </c>
      <c r="C11" s="18">
        <v>44301</v>
      </c>
      <c r="D11" s="8">
        <v>150000</v>
      </c>
      <c r="E11" t="s">
        <v>41</v>
      </c>
      <c r="F11" t="s">
        <v>42</v>
      </c>
      <c r="G11" s="8">
        <v>150000</v>
      </c>
      <c r="H11" s="8">
        <v>79900</v>
      </c>
      <c r="I11" s="13">
        <f>H11/G11*100</f>
        <v>53.266666666666666</v>
      </c>
      <c r="J11" s="8">
        <v>193721</v>
      </c>
      <c r="K11" s="8">
        <v>71814</v>
      </c>
      <c r="L11" s="8">
        <f>G11-K11</f>
        <v>78186</v>
      </c>
      <c r="M11" s="8">
        <v>166995.890625</v>
      </c>
      <c r="N11" s="23">
        <f>L11/M11</f>
        <v>0.4681911615152955</v>
      </c>
      <c r="O11" s="28">
        <v>1380</v>
      </c>
      <c r="P11" s="33">
        <f>L11/O11</f>
        <v>56.656521739130433</v>
      </c>
      <c r="Q11" s="38" t="s">
        <v>53</v>
      </c>
      <c r="R11" s="43">
        <f>ABS(N33-N11)*100</f>
        <v>26.000043781608596</v>
      </c>
      <c r="S11" t="s">
        <v>44</v>
      </c>
      <c r="U11" s="8">
        <v>17440</v>
      </c>
      <c r="V11" t="s">
        <v>45</v>
      </c>
      <c r="W11" s="18" t="s">
        <v>46</v>
      </c>
      <c r="Y11" t="s">
        <v>47</v>
      </c>
      <c r="Z11">
        <v>401</v>
      </c>
      <c r="AA11">
        <v>66</v>
      </c>
    </row>
    <row r="12" spans="1:64" x14ac:dyDescent="0.25">
      <c r="A12" t="s">
        <v>72</v>
      </c>
      <c r="B12" t="s">
        <v>73</v>
      </c>
      <c r="C12" s="18">
        <v>44757</v>
      </c>
      <c r="D12" s="8">
        <v>185000</v>
      </c>
      <c r="E12" t="s">
        <v>41</v>
      </c>
      <c r="F12" t="s">
        <v>42</v>
      </c>
      <c r="G12" s="8">
        <v>185000</v>
      </c>
      <c r="H12" s="8">
        <v>62400</v>
      </c>
      <c r="I12" s="13">
        <f>H12/G12*100</f>
        <v>33.729729729729726</v>
      </c>
      <c r="J12" s="8">
        <v>124940</v>
      </c>
      <c r="K12" s="8">
        <v>16360</v>
      </c>
      <c r="L12" s="8">
        <f>G12-K12</f>
        <v>168640</v>
      </c>
      <c r="M12" s="8">
        <v>148739.71875</v>
      </c>
      <c r="N12" s="23">
        <f>L12/M12</f>
        <v>1.1337926507945613</v>
      </c>
      <c r="O12" s="28">
        <v>1152</v>
      </c>
      <c r="P12" s="33">
        <f>L12/O12</f>
        <v>146.38888888888889</v>
      </c>
      <c r="Q12" s="38" t="s">
        <v>43</v>
      </c>
      <c r="R12" s="43">
        <f>ABS(N33-N12)*100</f>
        <v>40.56010514631798</v>
      </c>
      <c r="S12" t="s">
        <v>44</v>
      </c>
      <c r="U12" s="8">
        <v>16360</v>
      </c>
      <c r="V12" t="s">
        <v>45</v>
      </c>
      <c r="W12" s="18" t="s">
        <v>46</v>
      </c>
      <c r="Y12" t="s">
        <v>47</v>
      </c>
      <c r="Z12">
        <v>401</v>
      </c>
      <c r="AA12">
        <v>79</v>
      </c>
    </row>
    <row r="13" spans="1:64" x14ac:dyDescent="0.25">
      <c r="A13" t="s">
        <v>74</v>
      </c>
      <c r="B13" t="s">
        <v>75</v>
      </c>
      <c r="C13" s="18">
        <v>44456</v>
      </c>
      <c r="D13" s="8">
        <v>150000</v>
      </c>
      <c r="E13" t="s">
        <v>41</v>
      </c>
      <c r="F13" t="s">
        <v>42</v>
      </c>
      <c r="G13" s="8">
        <v>150000</v>
      </c>
      <c r="H13" s="8">
        <v>46600</v>
      </c>
      <c r="I13" s="13">
        <f>H13/G13*100</f>
        <v>31.066666666666663</v>
      </c>
      <c r="J13" s="8">
        <v>126049</v>
      </c>
      <c r="K13" s="8">
        <v>34115</v>
      </c>
      <c r="L13" s="8">
        <f>G13-K13</f>
        <v>115885</v>
      </c>
      <c r="M13" s="8">
        <v>125936.984375</v>
      </c>
      <c r="N13" s="23">
        <f>L13/M13</f>
        <v>0.92018242754591928</v>
      </c>
      <c r="O13" s="28">
        <v>768</v>
      </c>
      <c r="P13" s="33">
        <f>L13/O13</f>
        <v>150.89192708333334</v>
      </c>
      <c r="Q13" s="38" t="s">
        <v>43</v>
      </c>
      <c r="R13" s="43">
        <f>ABS(N33-N13)*100</f>
        <v>19.199082821453782</v>
      </c>
      <c r="S13" t="s">
        <v>44</v>
      </c>
      <c r="U13" s="8">
        <v>20000</v>
      </c>
      <c r="V13" t="s">
        <v>45</v>
      </c>
      <c r="W13" s="18" t="s">
        <v>46</v>
      </c>
      <c r="Y13" t="s">
        <v>47</v>
      </c>
      <c r="Z13">
        <v>401</v>
      </c>
      <c r="AA13">
        <v>96</v>
      </c>
    </row>
    <row r="14" spans="1:64" x14ac:dyDescent="0.25">
      <c r="A14" t="s">
        <v>76</v>
      </c>
      <c r="B14" t="s">
        <v>77</v>
      </c>
      <c r="C14" s="18">
        <v>44827</v>
      </c>
      <c r="D14" s="8">
        <v>264000</v>
      </c>
      <c r="E14" t="s">
        <v>41</v>
      </c>
      <c r="F14" t="s">
        <v>42</v>
      </c>
      <c r="G14" s="8">
        <v>264000</v>
      </c>
      <c r="H14" s="8">
        <v>102700</v>
      </c>
      <c r="I14" s="13">
        <f>H14/G14*100</f>
        <v>38.901515151515156</v>
      </c>
      <c r="J14" s="8">
        <v>205327</v>
      </c>
      <c r="K14" s="8">
        <v>51804</v>
      </c>
      <c r="L14" s="8">
        <f>G14-K14</f>
        <v>212196</v>
      </c>
      <c r="M14" s="8">
        <v>210305.484375</v>
      </c>
      <c r="N14" s="23">
        <f>L14/M14</f>
        <v>1.0089893786204309</v>
      </c>
      <c r="O14" s="28">
        <v>1700</v>
      </c>
      <c r="P14" s="33">
        <f>L14/O14</f>
        <v>124.82117647058824</v>
      </c>
      <c r="Q14" s="38" t="s">
        <v>43</v>
      </c>
      <c r="R14" s="43">
        <f>ABS(N33-N14)*100</f>
        <v>28.079777928904946</v>
      </c>
      <c r="S14" t="s">
        <v>44</v>
      </c>
      <c r="U14" s="8">
        <v>20320</v>
      </c>
      <c r="V14" t="s">
        <v>45</v>
      </c>
      <c r="W14" s="18" t="s">
        <v>46</v>
      </c>
      <c r="Y14" t="s">
        <v>47</v>
      </c>
      <c r="Z14">
        <v>401</v>
      </c>
      <c r="AA14">
        <v>77</v>
      </c>
    </row>
    <row r="15" spans="1:64" x14ac:dyDescent="0.25">
      <c r="A15" t="s">
        <v>78</v>
      </c>
      <c r="B15" t="s">
        <v>79</v>
      </c>
      <c r="C15" s="18">
        <v>44939</v>
      </c>
      <c r="D15" s="8">
        <v>277000</v>
      </c>
      <c r="E15" t="s">
        <v>41</v>
      </c>
      <c r="F15" t="s">
        <v>42</v>
      </c>
      <c r="G15" s="8">
        <v>277000</v>
      </c>
      <c r="H15" s="8">
        <v>85700</v>
      </c>
      <c r="I15" s="13">
        <f>H15/G15*100</f>
        <v>30.938628158844768</v>
      </c>
      <c r="J15" s="8">
        <v>207126</v>
      </c>
      <c r="K15" s="8">
        <v>29953</v>
      </c>
      <c r="L15" s="8">
        <f>G15-K15</f>
        <v>247047</v>
      </c>
      <c r="M15" s="8">
        <v>242702.734375</v>
      </c>
      <c r="N15" s="23">
        <f>L15/M15</f>
        <v>1.0178995330900873</v>
      </c>
      <c r="O15" s="28">
        <v>1368</v>
      </c>
      <c r="P15" s="33">
        <f>L15/O15</f>
        <v>180.58991228070175</v>
      </c>
      <c r="Q15" s="38" t="s">
        <v>43</v>
      </c>
      <c r="R15" s="43">
        <f>ABS(N33-N15)*100</f>
        <v>28.970793375870585</v>
      </c>
      <c r="S15" t="s">
        <v>44</v>
      </c>
      <c r="U15" s="8">
        <v>20040</v>
      </c>
      <c r="V15" t="s">
        <v>45</v>
      </c>
      <c r="W15" s="18" t="s">
        <v>46</v>
      </c>
      <c r="Y15" t="s">
        <v>47</v>
      </c>
      <c r="Z15">
        <v>401</v>
      </c>
      <c r="AA15">
        <v>73</v>
      </c>
    </row>
    <row r="16" spans="1:64" x14ac:dyDescent="0.25">
      <c r="A16" t="s">
        <v>78</v>
      </c>
      <c r="B16" t="s">
        <v>79</v>
      </c>
      <c r="C16" s="18">
        <v>44740</v>
      </c>
      <c r="D16" s="8">
        <v>123170</v>
      </c>
      <c r="E16" t="s">
        <v>41</v>
      </c>
      <c r="F16" t="s">
        <v>42</v>
      </c>
      <c r="G16" s="8">
        <v>123170</v>
      </c>
      <c r="H16" s="8">
        <v>85700</v>
      </c>
      <c r="I16" s="13">
        <f>H16/G16*100</f>
        <v>69.578631160185111</v>
      </c>
      <c r="J16" s="8">
        <v>207126</v>
      </c>
      <c r="K16" s="8">
        <v>29953</v>
      </c>
      <c r="L16" s="8">
        <f>G16-K16</f>
        <v>93217</v>
      </c>
      <c r="M16" s="8">
        <v>242702.734375</v>
      </c>
      <c r="N16" s="23">
        <f>L16/M16</f>
        <v>0.38407890310774334</v>
      </c>
      <c r="O16" s="28">
        <v>1368</v>
      </c>
      <c r="P16" s="33">
        <f>L16/O16</f>
        <v>68.141081871345023</v>
      </c>
      <c r="Q16" s="38" t="s">
        <v>43</v>
      </c>
      <c r="R16" s="43">
        <f>ABS(N33-N16)*100</f>
        <v>34.411269622363811</v>
      </c>
      <c r="S16" t="s">
        <v>44</v>
      </c>
      <c r="U16" s="8">
        <v>20040</v>
      </c>
      <c r="V16" t="s">
        <v>45</v>
      </c>
      <c r="W16" s="18" t="s">
        <v>46</v>
      </c>
      <c r="Y16" t="s">
        <v>47</v>
      </c>
      <c r="Z16">
        <v>401</v>
      </c>
      <c r="AA16">
        <v>73</v>
      </c>
    </row>
    <row r="17" spans="1:39" x14ac:dyDescent="0.25">
      <c r="A17" t="s">
        <v>80</v>
      </c>
      <c r="B17" t="s">
        <v>81</v>
      </c>
      <c r="C17" s="18">
        <v>44435</v>
      </c>
      <c r="D17" s="8">
        <v>145000</v>
      </c>
      <c r="E17" t="s">
        <v>41</v>
      </c>
      <c r="F17" t="s">
        <v>42</v>
      </c>
      <c r="G17" s="8">
        <v>145000</v>
      </c>
      <c r="H17" s="8">
        <v>44400</v>
      </c>
      <c r="I17" s="13">
        <f>H17/G17*100</f>
        <v>30.620689655172413</v>
      </c>
      <c r="J17" s="8">
        <v>120688</v>
      </c>
      <c r="K17" s="8">
        <v>19266</v>
      </c>
      <c r="L17" s="8">
        <f>G17-K17</f>
        <v>125734</v>
      </c>
      <c r="M17" s="8">
        <v>138934.25</v>
      </c>
      <c r="N17" s="23">
        <f>L17/M17</f>
        <v>0.90498923051731306</v>
      </c>
      <c r="O17" s="28">
        <v>1344</v>
      </c>
      <c r="P17" s="33">
        <f>L17/O17</f>
        <v>93.552083333333329</v>
      </c>
      <c r="Q17" s="38" t="s">
        <v>43</v>
      </c>
      <c r="R17" s="43">
        <f>ABS(N33-N17)*100</f>
        <v>17.679763118593161</v>
      </c>
      <c r="S17" t="s">
        <v>44</v>
      </c>
      <c r="U17" s="8">
        <v>15920</v>
      </c>
      <c r="V17" t="s">
        <v>45</v>
      </c>
      <c r="W17" s="18" t="s">
        <v>46</v>
      </c>
      <c r="Y17" t="s">
        <v>47</v>
      </c>
      <c r="Z17">
        <v>401</v>
      </c>
      <c r="AA17">
        <v>68</v>
      </c>
    </row>
    <row r="18" spans="1:39" x14ac:dyDescent="0.25">
      <c r="A18" t="s">
        <v>82</v>
      </c>
      <c r="B18" t="s">
        <v>83</v>
      </c>
      <c r="C18" s="18">
        <v>44932</v>
      </c>
      <c r="D18" s="8">
        <v>390000</v>
      </c>
      <c r="E18" t="s">
        <v>41</v>
      </c>
      <c r="F18" t="s">
        <v>42</v>
      </c>
      <c r="G18" s="8">
        <v>390000</v>
      </c>
      <c r="H18" s="8">
        <v>168800</v>
      </c>
      <c r="I18" s="13">
        <f>H18/G18*100</f>
        <v>43.282051282051285</v>
      </c>
      <c r="J18" s="8">
        <v>413673</v>
      </c>
      <c r="K18" s="8">
        <v>246843</v>
      </c>
      <c r="L18" s="8">
        <f>G18-K18</f>
        <v>143157</v>
      </c>
      <c r="M18" s="8">
        <v>228534.25</v>
      </c>
      <c r="N18" s="23">
        <f>L18/M18</f>
        <v>0.62641376511398184</v>
      </c>
      <c r="O18" s="28">
        <v>1512</v>
      </c>
      <c r="P18" s="33">
        <f>L18/O18</f>
        <v>94.680555555555557</v>
      </c>
      <c r="Q18" s="38" t="s">
        <v>53</v>
      </c>
      <c r="R18" s="43">
        <f>ABS(N33-N18)*100</f>
        <v>10.17778342173996</v>
      </c>
      <c r="S18" t="s">
        <v>44</v>
      </c>
      <c r="U18" s="8">
        <v>246240</v>
      </c>
      <c r="V18" t="s">
        <v>45</v>
      </c>
      <c r="W18" s="18" t="s">
        <v>46</v>
      </c>
      <c r="Y18" t="s">
        <v>54</v>
      </c>
      <c r="Z18">
        <v>101</v>
      </c>
      <c r="AA18">
        <v>83</v>
      </c>
    </row>
    <row r="19" spans="1:39" x14ac:dyDescent="0.25">
      <c r="A19" t="s">
        <v>84</v>
      </c>
      <c r="B19" t="s">
        <v>85</v>
      </c>
      <c r="C19" s="18">
        <v>44490</v>
      </c>
      <c r="D19" s="8">
        <v>192000</v>
      </c>
      <c r="E19" t="s">
        <v>41</v>
      </c>
      <c r="F19" t="s">
        <v>42</v>
      </c>
      <c r="G19" s="8">
        <v>192000</v>
      </c>
      <c r="H19" s="8">
        <v>63000</v>
      </c>
      <c r="I19" s="13">
        <f>H19/G19*100</f>
        <v>32.8125</v>
      </c>
      <c r="J19" s="8">
        <v>172540</v>
      </c>
      <c r="K19" s="8">
        <v>15188</v>
      </c>
      <c r="L19" s="8">
        <f>G19-K19</f>
        <v>176812</v>
      </c>
      <c r="M19" s="8">
        <v>215550.6875</v>
      </c>
      <c r="N19" s="23">
        <f>L19/M19</f>
        <v>0.82028038068772102</v>
      </c>
      <c r="O19" s="28">
        <v>1738</v>
      </c>
      <c r="P19" s="33">
        <f>L19/O19</f>
        <v>101.73302646720369</v>
      </c>
      <c r="Q19" s="38" t="s">
        <v>43</v>
      </c>
      <c r="R19" s="43">
        <f>ABS(N33-N19)*100</f>
        <v>9.2088781356339577</v>
      </c>
      <c r="S19" t="s">
        <v>44</v>
      </c>
      <c r="U19" s="8">
        <v>14000</v>
      </c>
      <c r="V19" t="s">
        <v>45</v>
      </c>
      <c r="W19" s="18" t="s">
        <v>46</v>
      </c>
      <c r="Y19" t="s">
        <v>47</v>
      </c>
      <c r="Z19">
        <v>401</v>
      </c>
      <c r="AA19">
        <v>63</v>
      </c>
    </row>
    <row r="20" spans="1:39" x14ac:dyDescent="0.25">
      <c r="A20" t="s">
        <v>86</v>
      </c>
      <c r="B20" t="s">
        <v>87</v>
      </c>
      <c r="C20" s="18">
        <v>44375</v>
      </c>
      <c r="D20" s="8">
        <v>120000</v>
      </c>
      <c r="E20" t="s">
        <v>41</v>
      </c>
      <c r="F20" t="s">
        <v>42</v>
      </c>
      <c r="G20" s="8">
        <v>120000</v>
      </c>
      <c r="H20" s="8">
        <v>34800</v>
      </c>
      <c r="I20" s="13">
        <f>H20/G20*100</f>
        <v>28.999999999999996</v>
      </c>
      <c r="J20" s="8">
        <v>114415</v>
      </c>
      <c r="K20" s="8">
        <v>14753</v>
      </c>
      <c r="L20" s="8">
        <f>G20-K20</f>
        <v>105247</v>
      </c>
      <c r="M20" s="8">
        <v>136523.28125</v>
      </c>
      <c r="N20" s="23">
        <f>L20/M20</f>
        <v>0.77090880790707628</v>
      </c>
      <c r="O20" s="28">
        <v>2015</v>
      </c>
      <c r="P20" s="33">
        <f>L20/O20</f>
        <v>52.231761786600494</v>
      </c>
      <c r="Q20" s="38" t="s">
        <v>43</v>
      </c>
      <c r="R20" s="43">
        <f>ABS(N33-N20)*100</f>
        <v>4.2717208575694832</v>
      </c>
      <c r="S20" t="s">
        <v>69</v>
      </c>
      <c r="U20" s="8">
        <v>14000</v>
      </c>
      <c r="V20" t="s">
        <v>45</v>
      </c>
      <c r="W20" s="18" t="s">
        <v>46</v>
      </c>
      <c r="Y20" t="s">
        <v>47</v>
      </c>
      <c r="Z20">
        <v>401</v>
      </c>
      <c r="AA20">
        <v>58</v>
      </c>
    </row>
    <row r="21" spans="1:39" x14ac:dyDescent="0.25">
      <c r="A21" t="s">
        <v>89</v>
      </c>
      <c r="B21" t="s">
        <v>90</v>
      </c>
      <c r="C21" s="18">
        <v>44691</v>
      </c>
      <c r="D21" s="8">
        <v>60000</v>
      </c>
      <c r="E21" t="s">
        <v>41</v>
      </c>
      <c r="F21" t="s">
        <v>42</v>
      </c>
      <c r="G21" s="8">
        <v>60000</v>
      </c>
      <c r="H21" s="8">
        <v>35900</v>
      </c>
      <c r="I21" s="13">
        <f>H21/G21*100</f>
        <v>59.833333333333336</v>
      </c>
      <c r="J21" s="8">
        <v>89268</v>
      </c>
      <c r="K21" s="8">
        <v>7360</v>
      </c>
      <c r="L21" s="8">
        <f>G21-K21</f>
        <v>52640</v>
      </c>
      <c r="M21" s="8">
        <v>112202.7421875</v>
      </c>
      <c r="N21" s="23">
        <f>L21/M21</f>
        <v>0.4691507442129555</v>
      </c>
      <c r="O21" s="28">
        <v>1092</v>
      </c>
      <c r="P21" s="33">
        <f>L21/O21</f>
        <v>48.205128205128204</v>
      </c>
      <c r="Q21" s="38" t="s">
        <v>43</v>
      </c>
      <c r="R21" s="43">
        <f>ABS(N33-N21)*100</f>
        <v>25.904085511842595</v>
      </c>
      <c r="S21" t="s">
        <v>44</v>
      </c>
      <c r="U21" s="8">
        <v>7000</v>
      </c>
      <c r="V21" t="s">
        <v>45</v>
      </c>
      <c r="W21" s="18" t="s">
        <v>46</v>
      </c>
      <c r="Y21" t="s">
        <v>47</v>
      </c>
      <c r="Z21">
        <v>401</v>
      </c>
      <c r="AA21">
        <v>63</v>
      </c>
    </row>
    <row r="22" spans="1:39" x14ac:dyDescent="0.25">
      <c r="A22" t="s">
        <v>91</v>
      </c>
      <c r="B22" t="s">
        <v>92</v>
      </c>
      <c r="C22" s="18">
        <v>44390</v>
      </c>
      <c r="D22" s="8">
        <v>70000</v>
      </c>
      <c r="E22" t="s">
        <v>41</v>
      </c>
      <c r="F22" t="s">
        <v>42</v>
      </c>
      <c r="G22" s="8">
        <v>70000</v>
      </c>
      <c r="H22" s="8">
        <v>57300</v>
      </c>
      <c r="I22" s="13">
        <f>H22/G22*100</f>
        <v>81.857142857142861</v>
      </c>
      <c r="J22" s="8">
        <v>107089</v>
      </c>
      <c r="K22" s="8">
        <v>20705</v>
      </c>
      <c r="L22" s="8">
        <f>G22-K22</f>
        <v>49295</v>
      </c>
      <c r="M22" s="8">
        <v>118334.25</v>
      </c>
      <c r="N22" s="23">
        <f>L22/M22</f>
        <v>0.41657423780520009</v>
      </c>
      <c r="O22" s="28">
        <v>2096</v>
      </c>
      <c r="P22" s="33">
        <f>L22/O22</f>
        <v>23.518606870229007</v>
      </c>
      <c r="Q22" s="38" t="s">
        <v>53</v>
      </c>
      <c r="R22" s="43">
        <f>ABS(N33-N22)*100</f>
        <v>31.161736152618136</v>
      </c>
      <c r="S22" t="s">
        <v>64</v>
      </c>
      <c r="U22" s="8">
        <v>19120</v>
      </c>
      <c r="V22" t="s">
        <v>45</v>
      </c>
      <c r="W22" s="18" t="s">
        <v>46</v>
      </c>
      <c r="Y22" t="s">
        <v>47</v>
      </c>
      <c r="Z22">
        <v>401</v>
      </c>
      <c r="AA22">
        <v>48</v>
      </c>
    </row>
    <row r="23" spans="1:39" x14ac:dyDescent="0.25">
      <c r="A23" t="s">
        <v>91</v>
      </c>
      <c r="B23" t="s">
        <v>92</v>
      </c>
      <c r="C23" s="18">
        <v>44862</v>
      </c>
      <c r="D23" s="8">
        <v>80000</v>
      </c>
      <c r="E23" t="s">
        <v>52</v>
      </c>
      <c r="F23" t="s">
        <v>42</v>
      </c>
      <c r="G23" s="8">
        <v>80000</v>
      </c>
      <c r="H23" s="8">
        <v>45300</v>
      </c>
      <c r="I23" s="13">
        <f>H23/G23*100</f>
        <v>56.625</v>
      </c>
      <c r="J23" s="8">
        <v>107089</v>
      </c>
      <c r="K23" s="8">
        <v>20705</v>
      </c>
      <c r="L23" s="8">
        <f>G23-K23</f>
        <v>59295</v>
      </c>
      <c r="M23" s="8">
        <v>118334.25</v>
      </c>
      <c r="N23" s="23">
        <f>L23/M23</f>
        <v>0.50108062543177478</v>
      </c>
      <c r="O23" s="28">
        <v>2096</v>
      </c>
      <c r="P23" s="33">
        <f>L23/O23</f>
        <v>28.289599236641223</v>
      </c>
      <c r="Q23" s="38" t="s">
        <v>53</v>
      </c>
      <c r="R23" s="43">
        <f>ABS(N33-N23)*100</f>
        <v>22.711097389960667</v>
      </c>
      <c r="S23" t="s">
        <v>64</v>
      </c>
      <c r="U23" s="8">
        <v>19120</v>
      </c>
      <c r="V23" t="s">
        <v>45</v>
      </c>
      <c r="W23" s="18" t="s">
        <v>46</v>
      </c>
      <c r="Y23" t="s">
        <v>47</v>
      </c>
      <c r="Z23">
        <v>401</v>
      </c>
      <c r="AA23">
        <v>48</v>
      </c>
    </row>
    <row r="24" spans="1:39" x14ac:dyDescent="0.25">
      <c r="A24" t="s">
        <v>93</v>
      </c>
      <c r="B24" t="s">
        <v>94</v>
      </c>
      <c r="C24" s="18">
        <v>44686</v>
      </c>
      <c r="D24" s="8">
        <v>165000</v>
      </c>
      <c r="E24" t="s">
        <v>41</v>
      </c>
      <c r="F24" t="s">
        <v>42</v>
      </c>
      <c r="G24" s="8">
        <v>165000</v>
      </c>
      <c r="H24" s="8">
        <v>58700</v>
      </c>
      <c r="I24" s="13">
        <f>H24/G24*100</f>
        <v>35.575757575757578</v>
      </c>
      <c r="J24" s="8">
        <v>137801</v>
      </c>
      <c r="K24" s="8">
        <v>45156</v>
      </c>
      <c r="L24" s="8">
        <f>G24-K24</f>
        <v>119844</v>
      </c>
      <c r="M24" s="8">
        <v>126910.9609375</v>
      </c>
      <c r="N24" s="23">
        <f>L24/M24</f>
        <v>0.94431559823284072</v>
      </c>
      <c r="O24" s="28">
        <v>1321</v>
      </c>
      <c r="P24" s="33">
        <f>L24/O24</f>
        <v>90.722180166540497</v>
      </c>
      <c r="Q24" s="38" t="s">
        <v>43</v>
      </c>
      <c r="R24" s="43">
        <f>ABS(N33-N24)*100</f>
        <v>21.612399890145927</v>
      </c>
      <c r="S24" t="s">
        <v>44</v>
      </c>
      <c r="U24" s="8">
        <v>22550</v>
      </c>
      <c r="V24" t="s">
        <v>45</v>
      </c>
      <c r="W24" s="18" t="s">
        <v>46</v>
      </c>
      <c r="Y24" t="s">
        <v>47</v>
      </c>
      <c r="Z24">
        <v>401</v>
      </c>
      <c r="AA24">
        <v>58</v>
      </c>
    </row>
    <row r="25" spans="1:39" x14ac:dyDescent="0.25">
      <c r="A25" t="s">
        <v>95</v>
      </c>
      <c r="B25" t="s">
        <v>96</v>
      </c>
      <c r="C25" s="18">
        <v>44673</v>
      </c>
      <c r="D25" s="8">
        <v>250000</v>
      </c>
      <c r="E25" t="s">
        <v>97</v>
      </c>
      <c r="F25" t="s">
        <v>42</v>
      </c>
      <c r="G25" s="8">
        <v>250000</v>
      </c>
      <c r="H25" s="8">
        <v>92200</v>
      </c>
      <c r="I25" s="13">
        <f>H25/G25*100</f>
        <v>36.880000000000003</v>
      </c>
      <c r="J25" s="8">
        <v>225299</v>
      </c>
      <c r="K25" s="8">
        <v>74892</v>
      </c>
      <c r="L25" s="8">
        <f>G25-K25</f>
        <v>175108</v>
      </c>
      <c r="M25" s="8">
        <v>206036.984375</v>
      </c>
      <c r="N25" s="23">
        <f>L25/M25</f>
        <v>0.84988624994283868</v>
      </c>
      <c r="O25" s="28">
        <v>2265</v>
      </c>
      <c r="P25" s="33">
        <f>L25/O25</f>
        <v>77.310375275938185</v>
      </c>
      <c r="Q25" s="38" t="s">
        <v>53</v>
      </c>
      <c r="R25" s="43">
        <f>ABS(N33-N25)*100</f>
        <v>12.169465061145724</v>
      </c>
      <c r="S25" t="s">
        <v>98</v>
      </c>
      <c r="U25" s="8">
        <v>42664</v>
      </c>
      <c r="V25" t="s">
        <v>45</v>
      </c>
      <c r="W25" s="18" t="s">
        <v>46</v>
      </c>
      <c r="Y25" t="s">
        <v>54</v>
      </c>
      <c r="Z25">
        <v>101</v>
      </c>
      <c r="AA25">
        <v>61</v>
      </c>
    </row>
    <row r="26" spans="1:39" x14ac:dyDescent="0.25">
      <c r="A26" t="s">
        <v>99</v>
      </c>
      <c r="B26" t="s">
        <v>100</v>
      </c>
      <c r="C26" s="18">
        <v>44519</v>
      </c>
      <c r="D26" s="8">
        <v>255925</v>
      </c>
      <c r="E26" t="s">
        <v>41</v>
      </c>
      <c r="F26" t="s">
        <v>42</v>
      </c>
      <c r="G26" s="8">
        <v>255925</v>
      </c>
      <c r="H26" s="8">
        <v>77700</v>
      </c>
      <c r="I26" s="13">
        <f>H26/G26*100</f>
        <v>30.36045716518511</v>
      </c>
      <c r="J26" s="8">
        <v>271542</v>
      </c>
      <c r="K26" s="8">
        <v>48299</v>
      </c>
      <c r="L26" s="8">
        <f>G26-K26</f>
        <v>207626</v>
      </c>
      <c r="M26" s="8">
        <v>305812.34375</v>
      </c>
      <c r="N26" s="23">
        <f>L26/M26</f>
        <v>0.67893269922986876</v>
      </c>
      <c r="O26" s="28">
        <v>2326</v>
      </c>
      <c r="P26" s="33">
        <f>L26/O26</f>
        <v>89.263112639724852</v>
      </c>
      <c r="Q26" s="38" t="s">
        <v>43</v>
      </c>
      <c r="R26" s="43">
        <f>ABS(N33-N26)*100</f>
        <v>4.9258900101512682</v>
      </c>
      <c r="S26" t="s">
        <v>69</v>
      </c>
      <c r="U26" s="8">
        <v>19040</v>
      </c>
      <c r="V26" t="s">
        <v>45</v>
      </c>
      <c r="W26" s="18" t="s">
        <v>46</v>
      </c>
      <c r="Y26" t="s">
        <v>47</v>
      </c>
      <c r="Z26">
        <v>401</v>
      </c>
      <c r="AA26">
        <v>93</v>
      </c>
    </row>
    <row r="27" spans="1:39" x14ac:dyDescent="0.25">
      <c r="A27" t="s">
        <v>101</v>
      </c>
      <c r="B27" t="s">
        <v>102</v>
      </c>
      <c r="C27" s="18">
        <v>44351</v>
      </c>
      <c r="D27" s="8">
        <v>200000</v>
      </c>
      <c r="E27" t="s">
        <v>41</v>
      </c>
      <c r="F27" t="s">
        <v>42</v>
      </c>
      <c r="G27" s="8">
        <v>200000</v>
      </c>
      <c r="H27" s="8">
        <v>120500</v>
      </c>
      <c r="I27" s="13">
        <f>H27/G27*100</f>
        <v>60.25</v>
      </c>
      <c r="J27" s="8">
        <v>303522</v>
      </c>
      <c r="K27" s="8">
        <v>24529</v>
      </c>
      <c r="L27" s="8">
        <f>G27-K27</f>
        <v>175471</v>
      </c>
      <c r="M27" s="8">
        <v>382182.1875</v>
      </c>
      <c r="N27" s="23">
        <f>L27/M27</f>
        <v>0.45912919476395009</v>
      </c>
      <c r="O27" s="28">
        <v>2048</v>
      </c>
      <c r="P27" s="33">
        <f>L27/O27</f>
        <v>85.67919921875</v>
      </c>
      <c r="Q27" s="38" t="s">
        <v>43</v>
      </c>
      <c r="R27" s="43">
        <f>ABS(N33-N27)*100</f>
        <v>26.906240456743134</v>
      </c>
      <c r="S27" t="s">
        <v>44</v>
      </c>
      <c r="U27" s="8">
        <v>16000</v>
      </c>
      <c r="V27" t="s">
        <v>45</v>
      </c>
      <c r="W27" s="18" t="s">
        <v>46</v>
      </c>
      <c r="Y27" t="s">
        <v>47</v>
      </c>
      <c r="Z27">
        <v>401</v>
      </c>
      <c r="AA27">
        <v>81</v>
      </c>
    </row>
    <row r="28" spans="1:39" x14ac:dyDescent="0.25">
      <c r="A28" t="s">
        <v>103</v>
      </c>
      <c r="B28" t="s">
        <v>104</v>
      </c>
      <c r="C28" s="18">
        <v>44609</v>
      </c>
      <c r="D28" s="8">
        <v>180000</v>
      </c>
      <c r="E28" t="s">
        <v>88</v>
      </c>
      <c r="F28" t="s">
        <v>42</v>
      </c>
      <c r="G28" s="8">
        <v>180000</v>
      </c>
      <c r="H28" s="8">
        <v>85200</v>
      </c>
      <c r="I28" s="13">
        <f>H28/G28*100</f>
        <v>47.333333333333336</v>
      </c>
      <c r="J28" s="8">
        <v>195962</v>
      </c>
      <c r="K28" s="8">
        <v>94579</v>
      </c>
      <c r="L28" s="8">
        <f>G28-K28</f>
        <v>85421</v>
      </c>
      <c r="M28" s="8">
        <v>138880.828125</v>
      </c>
      <c r="N28" s="23">
        <f>L28/M28</f>
        <v>0.61506689694503147</v>
      </c>
      <c r="O28" s="28">
        <v>1617</v>
      </c>
      <c r="P28" s="33">
        <f>L28/O28</f>
        <v>52.82683982683983</v>
      </c>
      <c r="Q28" s="38" t="s">
        <v>53</v>
      </c>
      <c r="R28" s="43">
        <f>ABS(N33-N28)*100</f>
        <v>11.312470238634997</v>
      </c>
      <c r="S28" t="s">
        <v>98</v>
      </c>
      <c r="U28" s="8">
        <v>53020</v>
      </c>
      <c r="V28" t="s">
        <v>45</v>
      </c>
      <c r="W28" s="18" t="s">
        <v>46</v>
      </c>
      <c r="Y28" t="s">
        <v>47</v>
      </c>
      <c r="Z28">
        <v>401</v>
      </c>
      <c r="AA28">
        <v>61</v>
      </c>
    </row>
    <row r="29" spans="1:39" x14ac:dyDescent="0.25">
      <c r="A29" t="s">
        <v>105</v>
      </c>
      <c r="B29" t="s">
        <v>106</v>
      </c>
      <c r="C29" s="18">
        <v>44389</v>
      </c>
      <c r="D29" s="8">
        <v>160000</v>
      </c>
      <c r="E29" t="s">
        <v>41</v>
      </c>
      <c r="F29" t="s">
        <v>42</v>
      </c>
      <c r="G29" s="8">
        <v>160000</v>
      </c>
      <c r="H29" s="8">
        <v>82700</v>
      </c>
      <c r="I29" s="13">
        <f>H29/G29*100</f>
        <v>51.6875</v>
      </c>
      <c r="J29" s="8">
        <v>198582</v>
      </c>
      <c r="K29" s="8">
        <v>43644</v>
      </c>
      <c r="L29" s="8">
        <f>G29-K29</f>
        <v>116356</v>
      </c>
      <c r="M29" s="8">
        <v>212243.828125</v>
      </c>
      <c r="N29" s="23">
        <f>L29/M29</f>
        <v>0.54821853256186415</v>
      </c>
      <c r="O29" s="28">
        <v>2988</v>
      </c>
      <c r="P29" s="33">
        <f>L29/O29</f>
        <v>38.941097724230254</v>
      </c>
      <c r="Q29" s="38" t="s">
        <v>43</v>
      </c>
      <c r="R29" s="43">
        <f>ABS(N33-N29)*100</f>
        <v>17.99730667695173</v>
      </c>
      <c r="S29" t="s">
        <v>98</v>
      </c>
      <c r="U29" s="8">
        <v>18560</v>
      </c>
      <c r="V29" t="s">
        <v>45</v>
      </c>
      <c r="W29" s="18" t="s">
        <v>46</v>
      </c>
      <c r="Y29" t="s">
        <v>47</v>
      </c>
      <c r="Z29">
        <v>401</v>
      </c>
      <c r="AA29">
        <v>57</v>
      </c>
    </row>
    <row r="30" spans="1:39" ht="15.75" thickBot="1" x14ac:dyDescent="0.3">
      <c r="A30" t="s">
        <v>107</v>
      </c>
      <c r="B30" t="s">
        <v>108</v>
      </c>
      <c r="C30" s="18">
        <v>44832</v>
      </c>
      <c r="D30" s="8">
        <v>172000</v>
      </c>
      <c r="E30" t="s">
        <v>41</v>
      </c>
      <c r="F30" t="s">
        <v>42</v>
      </c>
      <c r="G30" s="8">
        <v>172000</v>
      </c>
      <c r="H30" s="8">
        <v>77700</v>
      </c>
      <c r="I30" s="13">
        <f>H30/G30*100</f>
        <v>45.174418604651159</v>
      </c>
      <c r="J30" s="8">
        <v>155693</v>
      </c>
      <c r="K30" s="8">
        <v>17171</v>
      </c>
      <c r="L30" s="8">
        <f>G30-K30</f>
        <v>154829</v>
      </c>
      <c r="M30" s="8">
        <v>189756.171875</v>
      </c>
      <c r="N30" s="23">
        <f>L30/M30</f>
        <v>0.81593656991558661</v>
      </c>
      <c r="O30" s="28">
        <v>1456</v>
      </c>
      <c r="P30" s="33">
        <f>L30/O30</f>
        <v>106.33859890109891</v>
      </c>
      <c r="Q30" s="38" t="s">
        <v>43</v>
      </c>
      <c r="R30" s="43">
        <f>ABS(N33-N30)*100</f>
        <v>8.7744970584205166</v>
      </c>
      <c r="S30" t="s">
        <v>44</v>
      </c>
      <c r="U30" s="8">
        <v>16240</v>
      </c>
      <c r="V30" t="s">
        <v>45</v>
      </c>
      <c r="W30" s="18" t="s">
        <v>46</v>
      </c>
      <c r="Y30" t="s">
        <v>47</v>
      </c>
      <c r="Z30">
        <v>401</v>
      </c>
      <c r="AA30">
        <v>83</v>
      </c>
    </row>
    <row r="31" spans="1:39" ht="15.75" thickTop="1" x14ac:dyDescent="0.25">
      <c r="A31" s="4"/>
      <c r="B31" s="4"/>
      <c r="C31" s="19" t="s">
        <v>109</v>
      </c>
      <c r="D31" s="9">
        <f>+SUM(D2:D30)</f>
        <v>5654995</v>
      </c>
      <c r="E31" s="4"/>
      <c r="F31" s="4"/>
      <c r="G31" s="9">
        <f>+SUM(G2:G30)</f>
        <v>5654995</v>
      </c>
      <c r="H31" s="9">
        <f>+SUM(H2:H30)</f>
        <v>2274200</v>
      </c>
      <c r="I31" s="14"/>
      <c r="J31" s="9">
        <f>+SUM(J2:J30)</f>
        <v>5645488</v>
      </c>
      <c r="K31" s="9"/>
      <c r="L31" s="9">
        <f>+SUM(L2:L30)</f>
        <v>3958521</v>
      </c>
      <c r="M31" s="9">
        <f>+SUM(M2:M30)</f>
        <v>5409608.236328125</v>
      </c>
      <c r="N31" s="24"/>
      <c r="O31" s="29"/>
      <c r="P31" s="34">
        <f>AVERAGE(P2:P30)</f>
        <v>87.073332669546829</v>
      </c>
      <c r="Q31" s="39"/>
      <c r="R31" s="44">
        <f>ABS(N33-N32)*100</f>
        <v>0.35658269119137609</v>
      </c>
      <c r="S31" s="4"/>
      <c r="T31" s="4"/>
      <c r="U31" s="9"/>
      <c r="V31" s="4"/>
      <c r="W31" s="1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x14ac:dyDescent="0.25">
      <c r="A32" s="5"/>
      <c r="B32" s="5"/>
      <c r="C32" s="20"/>
      <c r="D32" s="10"/>
      <c r="E32" s="5"/>
      <c r="F32" s="5"/>
      <c r="G32" s="10"/>
      <c r="H32" s="10" t="s">
        <v>110</v>
      </c>
      <c r="I32" s="15">
        <f>H31/G31*100</f>
        <v>40.215773842417192</v>
      </c>
      <c r="J32" s="10"/>
      <c r="K32" s="10"/>
      <c r="L32" s="10"/>
      <c r="M32" s="10" t="s">
        <v>111</v>
      </c>
      <c r="N32" s="25">
        <f>L31/M31</f>
        <v>0.73175742624329521</v>
      </c>
      <c r="O32" s="30"/>
      <c r="P32" s="35" t="s">
        <v>112</v>
      </c>
      <c r="Q32" s="40">
        <f>STDEV(N2:N30)</f>
        <v>0.22360828920440096</v>
      </c>
      <c r="R32" s="45"/>
      <c r="S32" s="5"/>
      <c r="T32" s="5"/>
      <c r="U32" s="10"/>
      <c r="V32" s="5"/>
      <c r="W32" s="20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x14ac:dyDescent="0.25">
      <c r="A33" s="6"/>
      <c r="B33" s="6"/>
      <c r="C33" s="21"/>
      <c r="D33" s="11"/>
      <c r="E33" s="6"/>
      <c r="F33" s="6"/>
      <c r="G33" s="11"/>
      <c r="H33" s="11" t="s">
        <v>113</v>
      </c>
      <c r="I33" s="16">
        <f>STDEV(I2:I30)</f>
        <v>13.193209755664524</v>
      </c>
      <c r="J33" s="11"/>
      <c r="K33" s="11"/>
      <c r="L33" s="11"/>
      <c r="M33" s="11" t="s">
        <v>114</v>
      </c>
      <c r="N33" s="26">
        <f>AVERAGE(N2:N30)</f>
        <v>0.72819159933138145</v>
      </c>
      <c r="O33" s="31"/>
      <c r="P33" s="36" t="s">
        <v>115</v>
      </c>
      <c r="Q33" s="47">
        <f>AVERAGE(R2:R30)</f>
        <v>18.225405780409236</v>
      </c>
      <c r="R33" s="46" t="s">
        <v>116</v>
      </c>
      <c r="S33" s="6">
        <f>+(Q33/N33)</f>
        <v>25.028310951600691</v>
      </c>
      <c r="T33" s="6"/>
      <c r="U33" s="11"/>
      <c r="V33" s="6"/>
      <c r="W33" s="21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5" spans="1:39" s="1" customFormat="1" x14ac:dyDescent="0.25">
      <c r="A35" s="1" t="s">
        <v>117</v>
      </c>
      <c r="C35" s="48"/>
      <c r="D35" s="49"/>
      <c r="G35" s="49"/>
      <c r="H35" s="49"/>
      <c r="I35" s="50"/>
      <c r="J35" s="49"/>
      <c r="K35" s="49"/>
      <c r="L35" s="49"/>
      <c r="M35" s="49"/>
      <c r="N35" s="51"/>
      <c r="O35" s="52"/>
      <c r="P35" s="53"/>
      <c r="Q35" s="54"/>
      <c r="R35" s="55"/>
      <c r="U35" s="49"/>
      <c r="W35" s="48"/>
    </row>
  </sheetData>
  <conditionalFormatting sqref="A2:AM3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A29A-2C3C-4C20-8CD7-7E2A6853FDF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2024-01-05T17:03:28Z</dcterms:created>
  <dcterms:modified xsi:type="dcterms:W3CDTF">2024-01-05T17:08:40Z</dcterms:modified>
</cp:coreProperties>
</file>