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30e477be376e8/Documents/AYDC/D4K/"/>
    </mc:Choice>
  </mc:AlternateContent>
  <xr:revisionPtr revIDLastSave="27" documentId="8_{97579A70-2E94-402B-899D-6CE8578420D6}" xr6:coauthVersionLast="45" xr6:coauthVersionMax="45" xr10:uidLastSave="{E6BD9405-60AA-41A0-8004-1BA20817AFF9}"/>
  <bookViews>
    <workbookView xWindow="-120" yWindow="-120" windowWidth="15600" windowHeight="11160" xr2:uid="{762F413B-04AC-441B-A0F8-FA3A133158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1" l="1"/>
  <c r="P53" i="1"/>
  <c r="F53" i="1"/>
  <c r="P52" i="1"/>
  <c r="F52" i="1"/>
  <c r="P51" i="1"/>
  <c r="F51" i="1"/>
  <c r="P50" i="1"/>
  <c r="F50" i="1"/>
  <c r="A47" i="1"/>
  <c r="P45" i="1"/>
  <c r="F45" i="1"/>
  <c r="P44" i="1"/>
  <c r="F44" i="1"/>
  <c r="A36" i="1"/>
  <c r="P35" i="1"/>
  <c r="P34" i="1"/>
  <c r="F34" i="1"/>
  <c r="P33" i="1"/>
  <c r="F33" i="1"/>
  <c r="A30" i="1"/>
  <c r="P29" i="1"/>
  <c r="F29" i="1"/>
  <c r="P28" i="1"/>
  <c r="F28" i="1"/>
  <c r="P27" i="1"/>
  <c r="F27" i="1"/>
  <c r="P26" i="1"/>
  <c r="F26" i="1"/>
  <c r="A23" i="1"/>
  <c r="P22" i="1"/>
  <c r="F22" i="1"/>
  <c r="P21" i="1"/>
  <c r="P20" i="1"/>
  <c r="F20" i="1"/>
  <c r="P19" i="1"/>
  <c r="F19" i="1"/>
  <c r="P18" i="1"/>
  <c r="J18" i="1"/>
  <c r="F18" i="1"/>
  <c r="P17" i="1"/>
  <c r="F17" i="1"/>
  <c r="P16" i="1"/>
  <c r="F16" i="1"/>
  <c r="A13" i="1"/>
  <c r="P11" i="1"/>
  <c r="F11" i="1"/>
  <c r="P10" i="1"/>
  <c r="F10" i="1"/>
</calcChain>
</file>

<file path=xl/sharedStrings.xml><?xml version="1.0" encoding="utf-8"?>
<sst xmlns="http://schemas.openxmlformats.org/spreadsheetml/2006/main" count="235" uniqueCount="83">
  <si>
    <t>RESULTS</t>
  </si>
  <si>
    <t>count</t>
  </si>
  <si>
    <t>#</t>
  </si>
  <si>
    <t>NAME</t>
  </si>
  <si>
    <t>HORSE</t>
  </si>
  <si>
    <t>AGE</t>
  </si>
  <si>
    <t>CLASS</t>
  </si>
  <si>
    <t>TEST</t>
  </si>
  <si>
    <t>WRITTEN</t>
  </si>
  <si>
    <t>DRESSAGE</t>
  </si>
  <si>
    <t>EQUITATION</t>
  </si>
  <si>
    <t>OVERLL</t>
  </si>
  <si>
    <t>OVERALL</t>
  </si>
  <si>
    <t>PL</t>
  </si>
  <si>
    <t>POINTS</t>
  </si>
  <si>
    <t>PLACE</t>
  </si>
  <si>
    <t>FEI DIVISION CLASS  &amp; Second</t>
  </si>
  <si>
    <t>CLASS FY Young Riders, FJ Juniors, FP Ponies</t>
  </si>
  <si>
    <t xml:space="preserve"> </t>
  </si>
  <si>
    <t xml:space="preserve">  </t>
  </si>
  <si>
    <t>Caitlyn Massey</t>
  </si>
  <si>
    <t>Mikato</t>
  </si>
  <si>
    <t xml:space="preserve">Second </t>
  </si>
  <si>
    <t>HS Overall, HS Equitation</t>
  </si>
  <si>
    <t>Maren Hanson</t>
  </si>
  <si>
    <t>In My Feelings</t>
  </si>
  <si>
    <t>Childrens</t>
  </si>
  <si>
    <t>Team</t>
  </si>
  <si>
    <t>Classes 22 Second 11 First Division</t>
  </si>
  <si>
    <t>Class FC Childrens, 22 Second 11 First</t>
  </si>
  <si>
    <t>Alice Burley</t>
  </si>
  <si>
    <t>Joshua S</t>
  </si>
  <si>
    <t xml:space="preserve">First </t>
  </si>
  <si>
    <t>Zachary Drury</t>
  </si>
  <si>
    <t>Sandra Dee</t>
  </si>
  <si>
    <t>Cassidy Drury</t>
  </si>
  <si>
    <t>Valete Interago</t>
  </si>
  <si>
    <t>Ellie Arias</t>
  </si>
  <si>
    <t>Prince Pablo</t>
  </si>
  <si>
    <t>Chantal Duisenberg</t>
  </si>
  <si>
    <t>Borrowed Horse</t>
  </si>
  <si>
    <t>Devin Wallish</t>
  </si>
  <si>
    <t>Safari</t>
  </si>
  <si>
    <t>Sabrina Carmichael</t>
  </si>
  <si>
    <t>Manhatton Skyline</t>
  </si>
  <si>
    <t>Class BB Training Level Group 13 &amp; Under</t>
  </si>
  <si>
    <t>Palmer Jones</t>
  </si>
  <si>
    <t>Midnight Ride</t>
  </si>
  <si>
    <t>Training</t>
  </si>
  <si>
    <t>Olivia Moore</t>
  </si>
  <si>
    <t>Kubota</t>
  </si>
  <si>
    <t>Sydney Langley</t>
  </si>
  <si>
    <t>Darby</t>
  </si>
  <si>
    <t>Alexis Troutman</t>
  </si>
  <si>
    <t>Riddle</t>
  </si>
  <si>
    <t>Class BB Training Level Group B 14 &amp; Up</t>
  </si>
  <si>
    <t>Elizabeth Fink</t>
  </si>
  <si>
    <t>Dasher</t>
  </si>
  <si>
    <t>Marisa Krasusky</t>
  </si>
  <si>
    <t>Sophia King</t>
  </si>
  <si>
    <t>Princeton</t>
  </si>
  <si>
    <t>Class AA WTC Division Intro C</t>
  </si>
  <si>
    <t>Ava Hess</t>
  </si>
  <si>
    <t>Lila</t>
  </si>
  <si>
    <t>AA</t>
  </si>
  <si>
    <t>Intro C</t>
  </si>
  <si>
    <t>Mary Ellen Widencamp</t>
  </si>
  <si>
    <t>Class WT Intro Division - Intro B</t>
  </si>
  <si>
    <t>Erin Akers</t>
  </si>
  <si>
    <t>Comet</t>
  </si>
  <si>
    <t>WT</t>
  </si>
  <si>
    <t>Intro B</t>
  </si>
  <si>
    <t>Julianna Landinez</t>
  </si>
  <si>
    <t>Mickey</t>
  </si>
  <si>
    <t>Kennan Young</t>
  </si>
  <si>
    <t>Pieces of Eight</t>
  </si>
  <si>
    <t>Wt</t>
  </si>
  <si>
    <t>Uma Kraskin</t>
  </si>
  <si>
    <t>WPF Daddy's Wild Child</t>
  </si>
  <si>
    <t xml:space="preserve">CLASS BB TRAINING LEVEL 13 &amp; Under  </t>
  </si>
  <si>
    <t xml:space="preserve">CLASS BB TRAINING LEVEL 13 &amp; UP  </t>
  </si>
  <si>
    <t>High Score Dressage Test</t>
  </si>
  <si>
    <t>High Score Written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</si>
</sst>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0" fontId="4" fillId="0" borderId="0" xfId="2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0" fontId="0" fillId="3" borderId="2" xfId="2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/>
    <xf numFmtId="10" fontId="0" fillId="0" borderId="1" xfId="2" applyNumberFormat="1" applyFont="1" applyBorder="1" applyAlignment="1">
      <alignment horizontal="center"/>
    </xf>
    <xf numFmtId="10" fontId="9" fillId="5" borderId="0" xfId="2" applyNumberFormat="1" applyFont="1" applyFill="1" applyAlignment="1">
      <alignment horizontal="center"/>
    </xf>
    <xf numFmtId="10" fontId="0" fillId="5" borderId="2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736F-0969-4BD4-873F-156A97072D40}">
  <dimension ref="A1:R57"/>
  <sheetViews>
    <sheetView tabSelected="1" topLeftCell="A43" workbookViewId="0">
      <selection activeCell="C59" sqref="C59"/>
    </sheetView>
  </sheetViews>
  <sheetFormatPr defaultRowHeight="15" x14ac:dyDescent="0.25"/>
  <cols>
    <col min="3" max="3" width="38.28515625" bestFit="1" customWidth="1"/>
    <col min="4" max="4" width="22.28515625" bestFit="1" customWidth="1"/>
  </cols>
  <sheetData>
    <row r="1" spans="1:18" x14ac:dyDescent="0.25">
      <c r="A1" s="1"/>
      <c r="B1" s="1"/>
      <c r="E1" s="1"/>
      <c r="J1" s="1"/>
      <c r="K1" s="1"/>
      <c r="L1" s="2"/>
      <c r="M1" s="1"/>
      <c r="N1" s="1"/>
      <c r="O1" s="1"/>
      <c r="P1" s="3"/>
      <c r="Q1" s="3"/>
      <c r="R1" s="3"/>
    </row>
    <row r="2" spans="1:18" x14ac:dyDescent="0.25">
      <c r="A2" s="1"/>
      <c r="B2" s="1"/>
      <c r="E2" s="1"/>
      <c r="J2" s="1"/>
      <c r="K2" s="1"/>
      <c r="L2" s="2"/>
      <c r="M2" s="1"/>
      <c r="N2" s="1"/>
      <c r="O2" s="1"/>
      <c r="P2" s="3"/>
      <c r="Q2" s="4"/>
      <c r="R2" s="5"/>
    </row>
    <row r="3" spans="1:18" x14ac:dyDescent="0.25">
      <c r="A3" s="1"/>
      <c r="B3" s="1"/>
      <c r="E3" s="1"/>
      <c r="J3" s="1"/>
      <c r="K3" s="1"/>
      <c r="L3" s="2"/>
      <c r="M3" s="1"/>
      <c r="N3" s="1"/>
      <c r="O3" s="1"/>
      <c r="P3" s="3"/>
      <c r="Q3" s="3"/>
    </row>
    <row r="4" spans="1:18" x14ac:dyDescent="0.25">
      <c r="A4" s="1"/>
      <c r="B4" s="1"/>
      <c r="E4" s="1"/>
      <c r="J4" s="1"/>
      <c r="K4" s="1"/>
      <c r="L4" s="2"/>
      <c r="M4" s="1"/>
      <c r="N4" s="1"/>
      <c r="O4" s="1"/>
      <c r="P4" s="3"/>
      <c r="Q4" s="3"/>
    </row>
    <row r="5" spans="1:18" ht="15.75" x14ac:dyDescent="0.25">
      <c r="A5" s="1"/>
      <c r="B5" s="1"/>
      <c r="E5" s="1"/>
      <c r="J5" s="1"/>
      <c r="K5" s="1"/>
      <c r="L5" s="39" t="s">
        <v>0</v>
      </c>
      <c r="M5" s="39"/>
      <c r="N5" s="39"/>
      <c r="O5" s="1"/>
      <c r="P5" s="3"/>
      <c r="Q5" s="3"/>
    </row>
    <row r="6" spans="1:18" x14ac:dyDescent="0.25">
      <c r="A6" s="4" t="s">
        <v>1</v>
      </c>
      <c r="B6" s="4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/>
      <c r="H6" s="6" t="s">
        <v>7</v>
      </c>
      <c r="I6" s="3"/>
      <c r="J6" s="6" t="s">
        <v>8</v>
      </c>
      <c r="K6" s="3"/>
      <c r="L6" s="7" t="s">
        <v>9</v>
      </c>
      <c r="M6" s="6"/>
      <c r="N6" s="6" t="s">
        <v>10</v>
      </c>
      <c r="O6" s="6"/>
      <c r="P6" s="3" t="s">
        <v>11</v>
      </c>
      <c r="Q6" s="6" t="s">
        <v>12</v>
      </c>
    </row>
    <row r="7" spans="1:18" x14ac:dyDescent="0.25">
      <c r="A7" s="4"/>
      <c r="B7" s="4"/>
      <c r="C7" s="3"/>
      <c r="D7" s="3"/>
      <c r="E7" s="3"/>
      <c r="F7" s="3"/>
      <c r="G7" s="3"/>
      <c r="H7" s="3"/>
      <c r="I7" s="5"/>
      <c r="J7" s="8" t="s">
        <v>7</v>
      </c>
      <c r="K7" s="4" t="s">
        <v>13</v>
      </c>
      <c r="L7" s="9" t="s">
        <v>7</v>
      </c>
      <c r="M7" s="10" t="s">
        <v>13</v>
      </c>
      <c r="N7" s="8"/>
      <c r="O7" s="10" t="s">
        <v>13</v>
      </c>
      <c r="P7" s="11" t="s">
        <v>14</v>
      </c>
      <c r="Q7" s="11" t="s">
        <v>15</v>
      </c>
    </row>
    <row r="8" spans="1:18" x14ac:dyDescent="0.25">
      <c r="A8" s="4"/>
      <c r="B8" s="4"/>
      <c r="C8" s="27" t="s">
        <v>16</v>
      </c>
      <c r="D8" s="4"/>
      <c r="E8" s="4"/>
      <c r="F8" s="4"/>
      <c r="G8" s="4"/>
      <c r="H8" s="4"/>
      <c r="J8" s="12" t="s">
        <v>17</v>
      </c>
      <c r="K8" s="1"/>
      <c r="L8" s="2"/>
      <c r="M8" s="1"/>
      <c r="N8" s="1"/>
      <c r="O8" s="1"/>
      <c r="P8" s="3"/>
      <c r="Q8" s="3"/>
      <c r="R8" s="13"/>
    </row>
    <row r="9" spans="1:18" x14ac:dyDescent="0.25">
      <c r="A9" s="1" t="s">
        <v>18</v>
      </c>
      <c r="B9" s="14" t="s">
        <v>18</v>
      </c>
      <c r="C9" s="14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J9" s="15" t="s">
        <v>18</v>
      </c>
      <c r="K9" s="15" t="s">
        <v>19</v>
      </c>
      <c r="L9" s="16" t="s">
        <v>18</v>
      </c>
      <c r="M9" s="17" t="s">
        <v>18</v>
      </c>
      <c r="N9" s="18" t="s">
        <v>18</v>
      </c>
      <c r="O9" s="18" t="s">
        <v>18</v>
      </c>
      <c r="P9" s="19" t="s">
        <v>18</v>
      </c>
      <c r="Q9" s="19" t="s">
        <v>18</v>
      </c>
    </row>
    <row r="10" spans="1:18" x14ac:dyDescent="0.25">
      <c r="A10" s="1">
        <v>1</v>
      </c>
      <c r="B10" s="14">
        <v>363</v>
      </c>
      <c r="C10" s="20" t="s">
        <v>20</v>
      </c>
      <c r="D10" s="14" t="s">
        <v>21</v>
      </c>
      <c r="E10" s="20">
        <v>2004</v>
      </c>
      <c r="F10" s="20">
        <f t="shared" ref="F10:F11" si="0">2019-E10</f>
        <v>15</v>
      </c>
      <c r="G10" s="14" t="s">
        <v>22</v>
      </c>
      <c r="H10" s="14">
        <v>2</v>
      </c>
      <c r="J10" s="15">
        <v>88</v>
      </c>
      <c r="K10" s="15">
        <v>1</v>
      </c>
      <c r="L10" s="16">
        <v>0.65120999999999996</v>
      </c>
      <c r="M10" s="21">
        <v>2</v>
      </c>
      <c r="N10" s="22">
        <v>93</v>
      </c>
      <c r="O10" s="18">
        <v>1</v>
      </c>
      <c r="P10" s="23">
        <f>88+65.12+93</f>
        <v>246.12</v>
      </c>
      <c r="Q10" s="24">
        <v>1</v>
      </c>
      <c r="R10" t="s">
        <v>23</v>
      </c>
    </row>
    <row r="11" spans="1:18" x14ac:dyDescent="0.25">
      <c r="A11" s="1">
        <v>1</v>
      </c>
      <c r="B11" s="20">
        <v>370</v>
      </c>
      <c r="C11" s="14" t="s">
        <v>24</v>
      </c>
      <c r="D11" s="14" t="s">
        <v>25</v>
      </c>
      <c r="E11" s="20">
        <v>2007</v>
      </c>
      <c r="F11" s="20">
        <f t="shared" si="0"/>
        <v>12</v>
      </c>
      <c r="G11" s="14" t="s">
        <v>26</v>
      </c>
      <c r="H11" s="14" t="s">
        <v>27</v>
      </c>
      <c r="J11" s="15">
        <v>82</v>
      </c>
      <c r="K11" s="15">
        <v>2</v>
      </c>
      <c r="L11" s="16">
        <v>0.69230000000000003</v>
      </c>
      <c r="M11" s="17">
        <v>1</v>
      </c>
      <c r="N11" s="18">
        <v>92</v>
      </c>
      <c r="O11" s="18">
        <v>2</v>
      </c>
      <c r="P11" s="25">
        <f>82+69.23+92</f>
        <v>243.23000000000002</v>
      </c>
      <c r="Q11" s="19">
        <v>2</v>
      </c>
      <c r="R11" t="s">
        <v>18</v>
      </c>
    </row>
    <row r="12" spans="1:18" x14ac:dyDescent="0.25">
      <c r="A12" s="26" t="s">
        <v>18</v>
      </c>
      <c r="B12" s="14" t="s">
        <v>18</v>
      </c>
      <c r="C12" s="14" t="s">
        <v>18</v>
      </c>
      <c r="D12" s="14" t="s">
        <v>18</v>
      </c>
      <c r="E12" s="14" t="s">
        <v>18</v>
      </c>
      <c r="F12" s="14" t="s">
        <v>18</v>
      </c>
      <c r="G12" s="14" t="s">
        <v>18</v>
      </c>
      <c r="H12" s="14" t="s">
        <v>18</v>
      </c>
      <c r="J12" s="15" t="s">
        <v>18</v>
      </c>
      <c r="K12" s="15" t="s">
        <v>18</v>
      </c>
      <c r="L12" s="16" t="s">
        <v>18</v>
      </c>
      <c r="M12" s="17" t="s">
        <v>18</v>
      </c>
      <c r="N12" s="18" t="s">
        <v>18</v>
      </c>
      <c r="O12" s="18" t="s">
        <v>18</v>
      </c>
      <c r="P12" s="19" t="s">
        <v>18</v>
      </c>
      <c r="Q12" s="19" t="s">
        <v>18</v>
      </c>
    </row>
    <row r="13" spans="1:18" x14ac:dyDescent="0.25">
      <c r="A13" s="1">
        <f>SUM(A9:A12)</f>
        <v>2</v>
      </c>
      <c r="B13" s="1"/>
      <c r="C13" s="1" t="s">
        <v>18</v>
      </c>
      <c r="D13" s="1"/>
      <c r="E13" s="1"/>
      <c r="F13" s="1"/>
      <c r="G13" s="1"/>
      <c r="H13" s="1"/>
      <c r="J13" s="1"/>
      <c r="K13" s="1"/>
      <c r="L13" s="2"/>
      <c r="M13" s="1"/>
      <c r="N13" s="1"/>
      <c r="O13" s="1"/>
      <c r="P13" s="3"/>
      <c r="Q13" s="3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J14" s="1"/>
      <c r="K14" s="1"/>
      <c r="L14" s="2"/>
      <c r="M14" s="1"/>
      <c r="N14" s="1"/>
      <c r="O14" s="1"/>
      <c r="P14" s="3"/>
      <c r="Q14" s="3"/>
    </row>
    <row r="15" spans="1:18" x14ac:dyDescent="0.25">
      <c r="A15" s="1"/>
      <c r="B15" s="1"/>
      <c r="C15" s="27" t="s">
        <v>28</v>
      </c>
      <c r="D15" s="1"/>
      <c r="E15" s="1"/>
      <c r="F15" s="1"/>
      <c r="G15" s="1"/>
      <c r="H15" s="1"/>
      <c r="J15" s="12" t="s">
        <v>29</v>
      </c>
      <c r="K15" s="1"/>
      <c r="L15" s="2"/>
      <c r="M15" s="1"/>
      <c r="N15" s="1"/>
      <c r="O15" s="1"/>
      <c r="P15" s="3"/>
      <c r="Q15" s="28"/>
      <c r="R15" s="13"/>
    </row>
    <row r="16" spans="1:18" x14ac:dyDescent="0.25">
      <c r="A16" s="1">
        <v>1</v>
      </c>
      <c r="B16" s="14">
        <v>355</v>
      </c>
      <c r="C16" s="20" t="s">
        <v>30</v>
      </c>
      <c r="D16" s="14" t="s">
        <v>31</v>
      </c>
      <c r="E16" s="20">
        <v>2006</v>
      </c>
      <c r="F16" s="20">
        <f t="shared" ref="F16" si="1">2017-E16</f>
        <v>11</v>
      </c>
      <c r="G16" s="14" t="s">
        <v>32</v>
      </c>
      <c r="H16" s="14">
        <v>2</v>
      </c>
      <c r="J16" s="15">
        <v>91</v>
      </c>
      <c r="K16" s="15">
        <v>2</v>
      </c>
      <c r="L16" s="16">
        <v>0.66427999999999998</v>
      </c>
      <c r="M16" s="17">
        <v>2</v>
      </c>
      <c r="N16" s="18">
        <v>73</v>
      </c>
      <c r="O16" s="18">
        <v>1</v>
      </c>
      <c r="P16" s="19">
        <f>91+66.428+73</f>
        <v>230.428</v>
      </c>
      <c r="Q16" s="19">
        <v>1</v>
      </c>
    </row>
    <row r="17" spans="1:18" x14ac:dyDescent="0.25">
      <c r="A17" s="1">
        <v>1</v>
      </c>
      <c r="B17" s="14">
        <v>361</v>
      </c>
      <c r="C17" s="20" t="s">
        <v>33</v>
      </c>
      <c r="D17" s="20" t="s">
        <v>34</v>
      </c>
      <c r="E17" s="20">
        <v>2007</v>
      </c>
      <c r="F17" s="20">
        <f t="shared" ref="F17:F22" si="2">2019-E17</f>
        <v>12</v>
      </c>
      <c r="G17" s="14" t="s">
        <v>32</v>
      </c>
      <c r="H17" s="14">
        <v>2</v>
      </c>
      <c r="I17" s="29"/>
      <c r="J17" s="15">
        <v>75</v>
      </c>
      <c r="K17" s="15">
        <v>7</v>
      </c>
      <c r="L17" s="16">
        <v>0.66</v>
      </c>
      <c r="M17" s="17">
        <v>3</v>
      </c>
      <c r="N17" s="18">
        <v>66</v>
      </c>
      <c r="O17" s="18">
        <v>7</v>
      </c>
      <c r="P17" s="25">
        <f>75+66+66</f>
        <v>207</v>
      </c>
      <c r="Q17" s="19">
        <v>6</v>
      </c>
    </row>
    <row r="18" spans="1:18" x14ac:dyDescent="0.25">
      <c r="A18" s="1">
        <v>1</v>
      </c>
      <c r="B18" s="14">
        <v>362</v>
      </c>
      <c r="C18" s="20" t="s">
        <v>35</v>
      </c>
      <c r="D18" s="14" t="s">
        <v>36</v>
      </c>
      <c r="E18" s="20">
        <v>2007</v>
      </c>
      <c r="F18" s="20">
        <f t="shared" si="2"/>
        <v>12</v>
      </c>
      <c r="G18" s="14" t="s">
        <v>32</v>
      </c>
      <c r="H18" s="14">
        <v>2</v>
      </c>
      <c r="J18" s="15">
        <f>90</f>
        <v>90</v>
      </c>
      <c r="K18" s="15">
        <v>3</v>
      </c>
      <c r="L18" s="16">
        <v>0.56999999999999995</v>
      </c>
      <c r="M18" s="17">
        <v>4</v>
      </c>
      <c r="N18" s="18">
        <v>67</v>
      </c>
      <c r="O18" s="18">
        <v>6</v>
      </c>
      <c r="P18" s="25">
        <f>90+57+67</f>
        <v>214</v>
      </c>
      <c r="Q18" s="19">
        <v>4</v>
      </c>
    </row>
    <row r="19" spans="1:18" x14ac:dyDescent="0.25">
      <c r="A19" s="1">
        <v>1</v>
      </c>
      <c r="B19" s="20">
        <v>367</v>
      </c>
      <c r="C19" s="14" t="s">
        <v>37</v>
      </c>
      <c r="D19" s="14" t="s">
        <v>38</v>
      </c>
      <c r="E19" s="20">
        <v>2006</v>
      </c>
      <c r="F19" s="20">
        <f t="shared" si="2"/>
        <v>13</v>
      </c>
      <c r="G19" s="14" t="s">
        <v>32</v>
      </c>
      <c r="H19" s="14">
        <v>2</v>
      </c>
      <c r="J19" s="15">
        <v>78</v>
      </c>
      <c r="K19" s="15">
        <v>6</v>
      </c>
      <c r="L19" s="16">
        <v>0.50141999999999998</v>
      </c>
      <c r="M19" s="17">
        <v>70</v>
      </c>
      <c r="N19" s="18">
        <v>70</v>
      </c>
      <c r="O19" s="18">
        <v>3</v>
      </c>
      <c r="P19" s="19">
        <f>78+50.142+70</f>
        <v>198.142</v>
      </c>
      <c r="Q19" s="19">
        <v>7</v>
      </c>
    </row>
    <row r="20" spans="1:18" x14ac:dyDescent="0.25">
      <c r="A20" s="1">
        <v>1</v>
      </c>
      <c r="B20" s="20">
        <v>372</v>
      </c>
      <c r="C20" s="14" t="s">
        <v>39</v>
      </c>
      <c r="D20" s="14" t="s">
        <v>40</v>
      </c>
      <c r="E20" s="20">
        <v>1998</v>
      </c>
      <c r="F20" s="20">
        <f t="shared" si="2"/>
        <v>21</v>
      </c>
      <c r="G20" s="14" t="s">
        <v>32</v>
      </c>
      <c r="H20" s="14">
        <v>2</v>
      </c>
      <c r="J20" s="22">
        <v>97</v>
      </c>
      <c r="K20" s="15">
        <v>1</v>
      </c>
      <c r="L20" s="16">
        <v>0.54427999999999999</v>
      </c>
      <c r="M20" s="17">
        <v>6</v>
      </c>
      <c r="N20" s="18">
        <v>69.5</v>
      </c>
      <c r="O20" s="18">
        <v>4</v>
      </c>
      <c r="P20" s="19">
        <f>97+54.428+69.5</f>
        <v>220.928</v>
      </c>
      <c r="Q20" s="19">
        <v>3</v>
      </c>
      <c r="R20" t="s">
        <v>82</v>
      </c>
    </row>
    <row r="21" spans="1:18" x14ac:dyDescent="0.25">
      <c r="A21" s="1">
        <v>1</v>
      </c>
      <c r="B21" s="30">
        <v>376</v>
      </c>
      <c r="C21" s="1" t="s">
        <v>41</v>
      </c>
      <c r="D21" s="30" t="s">
        <v>42</v>
      </c>
      <c r="E21" s="20"/>
      <c r="F21" s="20">
        <v>19</v>
      </c>
      <c r="G21" s="14" t="s">
        <v>32</v>
      </c>
      <c r="H21" s="14">
        <v>2</v>
      </c>
      <c r="J21" s="15">
        <v>88</v>
      </c>
      <c r="K21" s="15">
        <v>4</v>
      </c>
      <c r="L21" s="16">
        <v>0.66713999999999996</v>
      </c>
      <c r="M21" s="17">
        <v>1</v>
      </c>
      <c r="N21" s="18">
        <v>68</v>
      </c>
      <c r="O21" s="18">
        <v>5</v>
      </c>
      <c r="P21" s="19">
        <f>88+66.714+68</f>
        <v>222.714</v>
      </c>
      <c r="Q21" s="19">
        <v>2</v>
      </c>
      <c r="R21" t="s">
        <v>18</v>
      </c>
    </row>
    <row r="22" spans="1:18" x14ac:dyDescent="0.25">
      <c r="A22" s="26">
        <v>1</v>
      </c>
      <c r="B22" s="20">
        <v>373</v>
      </c>
      <c r="C22" s="14" t="s">
        <v>43</v>
      </c>
      <c r="D22" s="14" t="s">
        <v>44</v>
      </c>
      <c r="E22" s="20">
        <v>2005</v>
      </c>
      <c r="F22" s="20">
        <f t="shared" si="2"/>
        <v>14</v>
      </c>
      <c r="G22" s="14" t="s">
        <v>32</v>
      </c>
      <c r="H22" s="14">
        <v>2</v>
      </c>
      <c r="J22" s="15">
        <v>82</v>
      </c>
      <c r="K22" s="15">
        <v>5</v>
      </c>
      <c r="L22" s="16">
        <v>0.55571000000000004</v>
      </c>
      <c r="M22" s="17">
        <v>5</v>
      </c>
      <c r="N22" s="18">
        <v>70.5</v>
      </c>
      <c r="O22" s="18">
        <v>2</v>
      </c>
      <c r="P22" s="19">
        <f>82+55.571+70.5</f>
        <v>208.071</v>
      </c>
      <c r="Q22" s="19">
        <v>5</v>
      </c>
      <c r="R22" t="s">
        <v>18</v>
      </c>
    </row>
    <row r="23" spans="1:18" x14ac:dyDescent="0.25">
      <c r="A23" s="1">
        <f>SUM(A16:A22)</f>
        <v>7</v>
      </c>
      <c r="B23" s="1"/>
      <c r="C23" s="30" t="s">
        <v>18</v>
      </c>
      <c r="E23" s="1"/>
      <c r="J23" s="1"/>
      <c r="K23" s="1"/>
      <c r="L23" s="2"/>
      <c r="M23" s="1"/>
      <c r="N23" s="1"/>
      <c r="O23" s="1"/>
      <c r="P23" s="3"/>
      <c r="Q23" s="3"/>
    </row>
    <row r="24" spans="1:18" x14ac:dyDescent="0.25">
      <c r="A24" s="1"/>
      <c r="B24" s="1"/>
      <c r="C24" s="1"/>
      <c r="D24" s="1"/>
      <c r="E24" s="1"/>
      <c r="F24" s="1" t="s">
        <v>18</v>
      </c>
      <c r="G24" s="1"/>
      <c r="H24" s="4"/>
      <c r="I24" t="s">
        <v>18</v>
      </c>
      <c r="J24" s="1"/>
      <c r="K24" s="1"/>
      <c r="L24" s="2"/>
      <c r="M24" s="1"/>
      <c r="N24" s="1"/>
      <c r="O24" s="1"/>
      <c r="P24" s="3"/>
      <c r="Q24" s="3"/>
    </row>
    <row r="25" spans="1:18" x14ac:dyDescent="0.25">
      <c r="A25" s="1" t="s">
        <v>18</v>
      </c>
      <c r="B25" s="31"/>
      <c r="C25" s="27" t="s">
        <v>45</v>
      </c>
      <c r="D25" s="31"/>
      <c r="E25" s="31"/>
      <c r="F25" s="1" t="s">
        <v>18</v>
      </c>
      <c r="G25" s="1"/>
      <c r="H25" s="4"/>
      <c r="I25" t="s">
        <v>18</v>
      </c>
      <c r="J25" s="12" t="s">
        <v>79</v>
      </c>
      <c r="K25" s="1"/>
      <c r="L25" s="2"/>
      <c r="M25" s="1"/>
      <c r="N25" s="1"/>
      <c r="O25" s="1"/>
      <c r="P25" s="3"/>
      <c r="Q25" s="3"/>
      <c r="R25" t="s">
        <v>18</v>
      </c>
    </row>
    <row r="26" spans="1:18" x14ac:dyDescent="0.25">
      <c r="A26" s="1">
        <v>1</v>
      </c>
      <c r="B26" s="14">
        <v>357</v>
      </c>
      <c r="C26" s="20" t="s">
        <v>46</v>
      </c>
      <c r="D26" s="14" t="s">
        <v>47</v>
      </c>
      <c r="E26" s="20">
        <v>2007</v>
      </c>
      <c r="F26" s="20">
        <f t="shared" ref="F26:F29" si="3">2019-E26</f>
        <v>12</v>
      </c>
      <c r="G26" s="14" t="s">
        <v>48</v>
      </c>
      <c r="H26" s="14">
        <v>2</v>
      </c>
      <c r="J26" s="15">
        <v>85</v>
      </c>
      <c r="K26" s="15">
        <v>3</v>
      </c>
      <c r="L26" s="16">
        <v>0.58103000000000005</v>
      </c>
      <c r="M26" s="17">
        <v>4</v>
      </c>
      <c r="N26" s="18">
        <v>71</v>
      </c>
      <c r="O26" s="18">
        <v>3</v>
      </c>
      <c r="P26" s="19">
        <f>85+58.103+71</f>
        <v>214.10300000000001</v>
      </c>
      <c r="Q26" s="19">
        <v>4</v>
      </c>
    </row>
    <row r="27" spans="1:18" x14ac:dyDescent="0.25">
      <c r="A27" s="1">
        <v>1</v>
      </c>
      <c r="B27" s="20">
        <v>359</v>
      </c>
      <c r="C27" s="14" t="s">
        <v>49</v>
      </c>
      <c r="D27" s="14" t="s">
        <v>50</v>
      </c>
      <c r="E27" s="20">
        <v>2006</v>
      </c>
      <c r="F27" s="20">
        <f t="shared" si="3"/>
        <v>13</v>
      </c>
      <c r="G27" s="14" t="s">
        <v>48</v>
      </c>
      <c r="H27" s="14">
        <v>2</v>
      </c>
      <c r="J27" s="15">
        <v>84</v>
      </c>
      <c r="K27" s="15">
        <v>4</v>
      </c>
      <c r="L27" s="40">
        <v>0.72067999999999999</v>
      </c>
      <c r="M27" s="17">
        <v>1</v>
      </c>
      <c r="N27" s="18">
        <v>73</v>
      </c>
      <c r="O27" s="18">
        <v>2</v>
      </c>
      <c r="P27" s="19">
        <f>84+72.068+73</f>
        <v>229.06799999999998</v>
      </c>
      <c r="Q27" s="19">
        <v>2</v>
      </c>
      <c r="R27" t="s">
        <v>81</v>
      </c>
    </row>
    <row r="28" spans="1:18" x14ac:dyDescent="0.25">
      <c r="A28" s="1">
        <v>1</v>
      </c>
      <c r="B28" s="20">
        <v>360</v>
      </c>
      <c r="C28" s="14" t="s">
        <v>51</v>
      </c>
      <c r="D28" s="14" t="s">
        <v>52</v>
      </c>
      <c r="E28" s="20">
        <v>2006</v>
      </c>
      <c r="F28" s="20">
        <f t="shared" si="3"/>
        <v>13</v>
      </c>
      <c r="G28" s="14" t="s">
        <v>48</v>
      </c>
      <c r="H28" s="14">
        <v>2</v>
      </c>
      <c r="J28" s="15">
        <v>91</v>
      </c>
      <c r="K28" s="15">
        <v>2</v>
      </c>
      <c r="L28" s="16">
        <v>0.67930999999999997</v>
      </c>
      <c r="M28" s="17">
        <v>2</v>
      </c>
      <c r="N28" s="18">
        <v>76</v>
      </c>
      <c r="O28" s="18">
        <v>1</v>
      </c>
      <c r="P28" s="19">
        <f>91+67.931+76</f>
        <v>234.93099999999998</v>
      </c>
      <c r="Q28" s="19">
        <v>1</v>
      </c>
      <c r="R28" t="s">
        <v>18</v>
      </c>
    </row>
    <row r="29" spans="1:18" x14ac:dyDescent="0.25">
      <c r="A29" s="32">
        <v>1</v>
      </c>
      <c r="B29" s="14">
        <v>365</v>
      </c>
      <c r="C29" s="20" t="s">
        <v>53</v>
      </c>
      <c r="D29" s="20" t="s">
        <v>54</v>
      </c>
      <c r="E29" s="20">
        <v>2009</v>
      </c>
      <c r="F29" s="20">
        <f t="shared" si="3"/>
        <v>10</v>
      </c>
      <c r="G29" s="14" t="s">
        <v>48</v>
      </c>
      <c r="H29" s="14">
        <v>2</v>
      </c>
      <c r="J29" s="15">
        <v>94</v>
      </c>
      <c r="K29" s="15">
        <v>1</v>
      </c>
      <c r="L29" s="16">
        <v>0.62068000000000001</v>
      </c>
      <c r="M29" s="17">
        <v>3</v>
      </c>
      <c r="N29" s="18">
        <v>70</v>
      </c>
      <c r="O29" s="18">
        <v>4</v>
      </c>
      <c r="P29" s="19">
        <f>94+62.068+70</f>
        <v>226.06799999999998</v>
      </c>
      <c r="Q29" s="19">
        <v>3</v>
      </c>
    </row>
    <row r="30" spans="1:18" x14ac:dyDescent="0.25">
      <c r="A30" s="1">
        <f>SUM(A25:A29)</f>
        <v>4</v>
      </c>
      <c r="B30" s="14" t="s">
        <v>18</v>
      </c>
      <c r="C30" s="14" t="s">
        <v>18</v>
      </c>
      <c r="D30" s="33" t="s">
        <v>18</v>
      </c>
      <c r="E30" s="14" t="s">
        <v>18</v>
      </c>
      <c r="F30" s="14" t="s">
        <v>18</v>
      </c>
      <c r="G30" s="14" t="s">
        <v>18</v>
      </c>
      <c r="H30" s="14" t="s">
        <v>18</v>
      </c>
      <c r="I30" s="1"/>
      <c r="J30" s="15" t="s">
        <v>18</v>
      </c>
      <c r="K30" s="15" t="s">
        <v>18</v>
      </c>
      <c r="L30" s="16" t="s">
        <v>18</v>
      </c>
      <c r="M30" s="17" t="s">
        <v>18</v>
      </c>
      <c r="N30" s="18" t="s">
        <v>18</v>
      </c>
      <c r="O30" s="18" t="s">
        <v>18</v>
      </c>
      <c r="P30" s="19" t="s">
        <v>18</v>
      </c>
      <c r="Q30" s="19" t="s">
        <v>18</v>
      </c>
    </row>
    <row r="31" spans="1:18" x14ac:dyDescent="0.25">
      <c r="A31" s="31"/>
      <c r="B31" s="1"/>
      <c r="C31" s="1"/>
      <c r="D31" s="1"/>
      <c r="E31" s="1"/>
      <c r="F31" s="1"/>
      <c r="G31" s="1"/>
      <c r="H31" s="1"/>
      <c r="I31" t="s">
        <v>18</v>
      </c>
      <c r="J31" s="1" t="s">
        <v>18</v>
      </c>
      <c r="K31" s="1"/>
      <c r="L31" s="1"/>
      <c r="M31" s="1"/>
      <c r="N31" s="1"/>
      <c r="O31" s="1"/>
      <c r="P31" s="1"/>
      <c r="Q31" s="1"/>
    </row>
    <row r="32" spans="1:18" x14ac:dyDescent="0.25">
      <c r="A32" s="1" t="s">
        <v>18</v>
      </c>
      <c r="B32" s="31"/>
      <c r="C32" s="27" t="s">
        <v>55</v>
      </c>
      <c r="D32" s="31"/>
      <c r="E32" s="31"/>
      <c r="F32" s="1" t="s">
        <v>18</v>
      </c>
      <c r="G32" s="1"/>
      <c r="H32" s="4"/>
      <c r="J32" s="12" t="s">
        <v>80</v>
      </c>
      <c r="K32" s="1"/>
      <c r="L32" s="2"/>
      <c r="M32" s="1"/>
      <c r="N32" s="1"/>
      <c r="O32" s="1"/>
      <c r="P32" s="3"/>
      <c r="Q32" s="3"/>
    </row>
    <row r="33" spans="1:18" x14ac:dyDescent="0.25">
      <c r="A33" s="1">
        <v>1</v>
      </c>
      <c r="B33" s="20">
        <v>356</v>
      </c>
      <c r="C33" s="14" t="s">
        <v>56</v>
      </c>
      <c r="D33" s="14" t="s">
        <v>57</v>
      </c>
      <c r="E33" s="20">
        <v>2003</v>
      </c>
      <c r="F33" s="20">
        <f t="shared" ref="F33:F34" si="4">2019-E33</f>
        <v>16</v>
      </c>
      <c r="G33" s="14" t="s">
        <v>48</v>
      </c>
      <c r="H33" s="14">
        <v>2</v>
      </c>
      <c r="J33" s="15">
        <v>84</v>
      </c>
      <c r="K33" s="15">
        <v>2</v>
      </c>
      <c r="L33" s="16">
        <v>0.65171999999999997</v>
      </c>
      <c r="M33" s="17">
        <v>1</v>
      </c>
      <c r="N33" s="18">
        <v>69</v>
      </c>
      <c r="O33" s="18">
        <v>2</v>
      </c>
      <c r="P33" s="19">
        <f>84+65.172+69</f>
        <v>218.172</v>
      </c>
      <c r="Q33" s="19">
        <v>1</v>
      </c>
    </row>
    <row r="34" spans="1:18" x14ac:dyDescent="0.25">
      <c r="A34" s="1">
        <v>1</v>
      </c>
      <c r="B34" s="20">
        <v>371</v>
      </c>
      <c r="C34" s="14" t="s">
        <v>58</v>
      </c>
      <c r="D34" s="14" t="s">
        <v>40</v>
      </c>
      <c r="E34" s="20">
        <v>2001</v>
      </c>
      <c r="F34" s="20">
        <f t="shared" si="4"/>
        <v>18</v>
      </c>
      <c r="G34" s="14" t="s">
        <v>48</v>
      </c>
      <c r="H34" s="14">
        <v>2</v>
      </c>
      <c r="I34" s="30" t="s">
        <v>18</v>
      </c>
      <c r="J34" s="15">
        <v>88</v>
      </c>
      <c r="K34" s="15">
        <v>1</v>
      </c>
      <c r="L34" s="16">
        <v>0.58862000000000003</v>
      </c>
      <c r="M34" s="17">
        <v>2</v>
      </c>
      <c r="N34" s="18">
        <v>70</v>
      </c>
      <c r="O34" s="18">
        <v>1</v>
      </c>
      <c r="P34" s="19">
        <f>88+58.862+70</f>
        <v>216.86199999999999</v>
      </c>
      <c r="Q34" s="19">
        <v>2</v>
      </c>
    </row>
    <row r="35" spans="1:18" x14ac:dyDescent="0.25">
      <c r="A35" s="32">
        <v>1</v>
      </c>
      <c r="B35" s="30">
        <v>375</v>
      </c>
      <c r="C35" s="1" t="s">
        <v>59</v>
      </c>
      <c r="D35" s="30" t="s">
        <v>60</v>
      </c>
      <c r="E35" s="14" t="s">
        <v>18</v>
      </c>
      <c r="F35" s="20">
        <v>15</v>
      </c>
      <c r="G35" s="14" t="s">
        <v>48</v>
      </c>
      <c r="H35" s="14">
        <v>2</v>
      </c>
      <c r="J35" s="15">
        <v>83</v>
      </c>
      <c r="K35" s="15">
        <v>3</v>
      </c>
      <c r="L35" s="16">
        <v>0.51551000000000002</v>
      </c>
      <c r="M35" s="17">
        <v>3</v>
      </c>
      <c r="N35" s="18">
        <v>64</v>
      </c>
      <c r="O35" s="18">
        <v>3</v>
      </c>
      <c r="P35" s="19">
        <f>83+51.551+64</f>
        <v>198.55099999999999</v>
      </c>
      <c r="Q35" s="19">
        <v>3</v>
      </c>
      <c r="R35" s="13"/>
    </row>
    <row r="36" spans="1:18" x14ac:dyDescent="0.25">
      <c r="A36" s="1">
        <f>SUM(A32:A35)</f>
        <v>3</v>
      </c>
      <c r="B36" s="34" t="s">
        <v>18</v>
      </c>
      <c r="C36" s="14" t="s">
        <v>18</v>
      </c>
      <c r="D36" s="14" t="s">
        <v>18</v>
      </c>
      <c r="E36" s="14" t="s">
        <v>18</v>
      </c>
      <c r="F36" s="14"/>
      <c r="G36" s="14" t="s">
        <v>18</v>
      </c>
      <c r="H36" s="14" t="s">
        <v>18</v>
      </c>
      <c r="J36" s="15" t="s">
        <v>18</v>
      </c>
      <c r="K36" s="15" t="s">
        <v>18</v>
      </c>
      <c r="L36" s="16" t="s">
        <v>18</v>
      </c>
      <c r="M36" s="17" t="s">
        <v>18</v>
      </c>
      <c r="N36" s="18" t="s">
        <v>18</v>
      </c>
      <c r="O36" s="18" t="s">
        <v>18</v>
      </c>
      <c r="P36" s="19" t="s">
        <v>18</v>
      </c>
      <c r="Q36" s="19" t="s">
        <v>18</v>
      </c>
      <c r="R36" s="13"/>
    </row>
    <row r="37" spans="1:18" x14ac:dyDescent="0.25">
      <c r="A37" s="13"/>
      <c r="B37" s="1"/>
      <c r="C37" s="1"/>
      <c r="D37" s="1"/>
      <c r="E37" s="1"/>
      <c r="F37" s="1"/>
      <c r="G37" s="1"/>
      <c r="H37" s="1"/>
      <c r="J37" s="1"/>
      <c r="K37" s="1"/>
      <c r="L37" s="2"/>
      <c r="M37" s="1"/>
      <c r="N37" s="1"/>
      <c r="O37" s="1"/>
      <c r="P37" s="3"/>
      <c r="Q37" s="28"/>
      <c r="R37" s="13"/>
    </row>
    <row r="38" spans="1:18" x14ac:dyDescent="0.25">
      <c r="A38" s="13"/>
      <c r="B38" s="1"/>
      <c r="C38" s="1"/>
      <c r="D38" s="1"/>
      <c r="E38" s="1"/>
      <c r="F38" s="1"/>
      <c r="G38" s="1"/>
      <c r="H38" s="1"/>
      <c r="J38" s="1"/>
      <c r="K38" s="1"/>
      <c r="L38" s="2"/>
      <c r="M38" s="1"/>
      <c r="N38" s="1"/>
      <c r="O38" s="1"/>
      <c r="P38" s="3"/>
      <c r="Q38" s="28"/>
      <c r="R38" s="13"/>
    </row>
    <row r="39" spans="1:18" x14ac:dyDescent="0.25">
      <c r="A39" s="13"/>
      <c r="B39" s="1"/>
      <c r="C39" s="1"/>
      <c r="D39" s="1"/>
      <c r="E39" s="1"/>
      <c r="F39" s="1"/>
      <c r="G39" s="1"/>
      <c r="H39" s="1"/>
      <c r="J39" s="1"/>
      <c r="K39" s="1"/>
      <c r="L39" s="2"/>
      <c r="M39" s="1"/>
      <c r="N39" s="1"/>
      <c r="O39" s="1"/>
      <c r="P39" s="3"/>
      <c r="Q39" s="28"/>
      <c r="R39" s="13"/>
    </row>
    <row r="40" spans="1:18" x14ac:dyDescent="0.25">
      <c r="A40" s="13"/>
      <c r="B40" s="1"/>
      <c r="C40" s="1"/>
      <c r="D40" s="1"/>
      <c r="E40" s="1"/>
      <c r="F40" s="1"/>
      <c r="G40" s="1"/>
      <c r="H40" s="1"/>
      <c r="J40" s="1"/>
      <c r="K40" s="1"/>
      <c r="L40" s="2"/>
      <c r="M40" s="1"/>
      <c r="N40" s="1"/>
      <c r="O40" s="1"/>
      <c r="P40" s="3"/>
      <c r="Q40" s="28"/>
      <c r="R40" s="13"/>
    </row>
    <row r="41" spans="1:18" x14ac:dyDescent="0.25">
      <c r="A41" s="13"/>
      <c r="B41" s="1"/>
      <c r="C41" s="1"/>
      <c r="D41" s="1"/>
      <c r="E41" s="1"/>
      <c r="F41" s="1"/>
      <c r="G41" s="1"/>
      <c r="H41" s="1"/>
      <c r="J41" s="1"/>
      <c r="K41" s="1"/>
      <c r="L41" s="2"/>
      <c r="M41" s="1"/>
      <c r="N41" s="1"/>
      <c r="O41" s="1"/>
      <c r="P41" s="3"/>
      <c r="Q41" s="28"/>
      <c r="R41" s="13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J42" s="1"/>
      <c r="K42" s="1"/>
      <c r="L42" s="2"/>
      <c r="M42" s="1"/>
      <c r="N42" s="1"/>
      <c r="O42" s="1"/>
      <c r="P42" s="3"/>
      <c r="Q42" s="28"/>
      <c r="R42" s="13"/>
    </row>
    <row r="43" spans="1:18" x14ac:dyDescent="0.25">
      <c r="A43" s="1"/>
      <c r="B43" s="1"/>
      <c r="C43" s="27" t="s">
        <v>61</v>
      </c>
      <c r="D43" s="1"/>
      <c r="E43" s="1"/>
      <c r="F43" s="1"/>
      <c r="G43" s="1"/>
      <c r="H43" s="1"/>
      <c r="J43" s="12" t="s">
        <v>61</v>
      </c>
      <c r="K43" s="27"/>
      <c r="L43" s="2"/>
      <c r="M43" s="1"/>
      <c r="N43" s="1"/>
      <c r="O43" s="1"/>
      <c r="P43" s="3"/>
      <c r="Q43" s="28"/>
    </row>
    <row r="44" spans="1:18" x14ac:dyDescent="0.25">
      <c r="A44" s="1">
        <v>1</v>
      </c>
      <c r="B44" s="20">
        <v>366</v>
      </c>
      <c r="C44" s="20" t="s">
        <v>62</v>
      </c>
      <c r="D44" s="14" t="s">
        <v>63</v>
      </c>
      <c r="E44" s="20">
        <v>2004</v>
      </c>
      <c r="F44" s="20">
        <f t="shared" ref="F44" si="5">2019-E44</f>
        <v>15</v>
      </c>
      <c r="G44" s="14" t="s">
        <v>64</v>
      </c>
      <c r="H44" s="14" t="s">
        <v>65</v>
      </c>
      <c r="J44" s="15">
        <v>85</v>
      </c>
      <c r="K44" s="15">
        <v>2</v>
      </c>
      <c r="L44" s="16">
        <v>0.52749999999999997</v>
      </c>
      <c r="M44" s="17">
        <v>2</v>
      </c>
      <c r="N44" s="18">
        <v>62</v>
      </c>
      <c r="O44" s="18">
        <v>2</v>
      </c>
      <c r="P44" s="19">
        <f>85+52.75+62</f>
        <v>199.75</v>
      </c>
      <c r="Q44" s="19">
        <v>2</v>
      </c>
      <c r="R44" t="s">
        <v>18</v>
      </c>
    </row>
    <row r="45" spans="1:18" x14ac:dyDescent="0.25">
      <c r="A45" s="1">
        <v>1</v>
      </c>
      <c r="B45" s="20">
        <v>364</v>
      </c>
      <c r="C45" s="14" t="s">
        <v>66</v>
      </c>
      <c r="D45" s="14" t="s">
        <v>42</v>
      </c>
      <c r="E45" s="20">
        <v>2006</v>
      </c>
      <c r="F45" s="20">
        <f>2017-E45</f>
        <v>11</v>
      </c>
      <c r="G45" s="20" t="s">
        <v>64</v>
      </c>
      <c r="H45" s="14" t="s">
        <v>65</v>
      </c>
      <c r="J45" s="15">
        <v>87</v>
      </c>
      <c r="K45" s="15">
        <v>1</v>
      </c>
      <c r="L45" s="16">
        <v>0.65749999999999997</v>
      </c>
      <c r="M45" s="17">
        <v>1</v>
      </c>
      <c r="N45" s="18">
        <v>63</v>
      </c>
      <c r="O45" s="18">
        <v>1</v>
      </c>
      <c r="P45" s="19">
        <f>87+65.75+63</f>
        <v>215.75</v>
      </c>
      <c r="Q45" s="19">
        <v>1</v>
      </c>
    </row>
    <row r="46" spans="1:18" x14ac:dyDescent="0.25">
      <c r="A46" s="32" t="s">
        <v>18</v>
      </c>
      <c r="B46" s="14" t="s">
        <v>18</v>
      </c>
      <c r="C46" s="14" t="s">
        <v>18</v>
      </c>
      <c r="D46" s="14" t="s">
        <v>18</v>
      </c>
      <c r="E46" s="14" t="s">
        <v>18</v>
      </c>
      <c r="F46" s="14"/>
      <c r="G46" s="14" t="s">
        <v>18</v>
      </c>
      <c r="H46" s="14" t="s">
        <v>18</v>
      </c>
      <c r="J46" s="15" t="s">
        <v>18</v>
      </c>
      <c r="K46" s="15" t="s">
        <v>18</v>
      </c>
      <c r="L46" s="16" t="s">
        <v>18</v>
      </c>
      <c r="M46" s="17" t="s">
        <v>18</v>
      </c>
      <c r="N46" s="18" t="s">
        <v>18</v>
      </c>
      <c r="O46" s="18" t="s">
        <v>18</v>
      </c>
      <c r="P46" s="19" t="s">
        <v>18</v>
      </c>
      <c r="Q46" s="19" t="s">
        <v>18</v>
      </c>
    </row>
    <row r="47" spans="1:18" x14ac:dyDescent="0.25">
      <c r="A47" s="1">
        <f>SUM(A44:A46)</f>
        <v>2</v>
      </c>
      <c r="B47" s="1" t="s">
        <v>18</v>
      </c>
      <c r="C47" s="1"/>
      <c r="D47" s="1"/>
      <c r="E47" s="1"/>
      <c r="F47" s="1"/>
      <c r="G47" s="1"/>
      <c r="H47" s="1"/>
      <c r="J47" s="1"/>
      <c r="K47" s="1"/>
      <c r="L47" s="2" t="s">
        <v>18</v>
      </c>
      <c r="M47" s="1"/>
      <c r="N47" s="1"/>
      <c r="O47" s="1"/>
      <c r="P47" s="3"/>
      <c r="Q47" s="3"/>
    </row>
    <row r="48" spans="1:18" x14ac:dyDescent="0.25">
      <c r="A48" s="1"/>
      <c r="B48" s="1"/>
      <c r="C48" s="35"/>
      <c r="D48" s="1"/>
      <c r="E48" s="1"/>
      <c r="F48" s="1"/>
      <c r="G48" s="1"/>
      <c r="H48" s="1"/>
      <c r="J48" s="1"/>
      <c r="K48" s="31"/>
      <c r="L48" s="2"/>
      <c r="M48" s="1"/>
      <c r="N48" s="1"/>
      <c r="O48" s="1"/>
      <c r="P48" s="3"/>
      <c r="Q48" s="3"/>
    </row>
    <row r="49" spans="1:18" x14ac:dyDescent="0.25">
      <c r="A49" s="31"/>
      <c r="B49" s="1"/>
      <c r="C49" s="27" t="s">
        <v>67</v>
      </c>
      <c r="D49" s="1"/>
      <c r="E49" s="1"/>
      <c r="F49" s="1"/>
      <c r="G49" s="1"/>
      <c r="H49" s="1"/>
      <c r="J49" s="12" t="s">
        <v>67</v>
      </c>
      <c r="K49" s="1"/>
      <c r="L49" s="2"/>
      <c r="M49" s="1"/>
      <c r="N49" s="1"/>
      <c r="O49" s="1"/>
      <c r="P49" s="3"/>
      <c r="Q49" s="3"/>
      <c r="R49" s="36"/>
    </row>
    <row r="50" spans="1:18" x14ac:dyDescent="0.25">
      <c r="A50" s="1">
        <v>1</v>
      </c>
      <c r="B50" s="20">
        <v>358</v>
      </c>
      <c r="C50" s="14" t="s">
        <v>68</v>
      </c>
      <c r="D50" s="14" t="s">
        <v>69</v>
      </c>
      <c r="E50" s="20">
        <v>2009</v>
      </c>
      <c r="F50" s="20">
        <f t="shared" ref="F50:F52" si="6">2019-E50</f>
        <v>10</v>
      </c>
      <c r="G50" s="14" t="s">
        <v>70</v>
      </c>
      <c r="H50" s="14" t="s">
        <v>71</v>
      </c>
      <c r="I50" s="13"/>
      <c r="J50" s="15">
        <v>87</v>
      </c>
      <c r="K50" s="15">
        <v>3</v>
      </c>
      <c r="L50" s="16">
        <v>0.48437000000000002</v>
      </c>
      <c r="M50" s="17"/>
      <c r="N50" s="18">
        <v>61</v>
      </c>
      <c r="O50" s="18">
        <v>3</v>
      </c>
      <c r="P50" s="19">
        <f>87+48.437+61</f>
        <v>196.43700000000001</v>
      </c>
      <c r="Q50" s="19">
        <v>4</v>
      </c>
    </row>
    <row r="51" spans="1:18" x14ac:dyDescent="0.25">
      <c r="A51" s="1">
        <v>1</v>
      </c>
      <c r="B51" s="20">
        <v>368</v>
      </c>
      <c r="C51" s="14" t="s">
        <v>72</v>
      </c>
      <c r="D51" s="14" t="s">
        <v>73</v>
      </c>
      <c r="E51" s="20">
        <v>2008</v>
      </c>
      <c r="F51" s="20">
        <f t="shared" si="6"/>
        <v>11</v>
      </c>
      <c r="G51" s="14" t="s">
        <v>70</v>
      </c>
      <c r="H51" s="14" t="s">
        <v>71</v>
      </c>
      <c r="J51" s="15">
        <v>94</v>
      </c>
      <c r="K51" s="15">
        <v>1</v>
      </c>
      <c r="L51" s="16">
        <v>0.64061999999999997</v>
      </c>
      <c r="M51" s="17" t="s">
        <v>18</v>
      </c>
      <c r="N51" s="18">
        <v>63</v>
      </c>
      <c r="O51" s="18">
        <v>2</v>
      </c>
      <c r="P51" s="19">
        <f>94+64.062+63</f>
        <v>221.06200000000001</v>
      </c>
      <c r="Q51" s="19">
        <v>1</v>
      </c>
    </row>
    <row r="52" spans="1:18" x14ac:dyDescent="0.25">
      <c r="A52" s="1">
        <v>1</v>
      </c>
      <c r="B52" s="20">
        <v>369</v>
      </c>
      <c r="C52" s="14" t="s">
        <v>74</v>
      </c>
      <c r="D52" s="14" t="s">
        <v>75</v>
      </c>
      <c r="E52" s="20">
        <v>2008</v>
      </c>
      <c r="F52" s="20">
        <f t="shared" si="6"/>
        <v>11</v>
      </c>
      <c r="G52" s="14" t="s">
        <v>76</v>
      </c>
      <c r="H52" s="14" t="s">
        <v>71</v>
      </c>
      <c r="J52" s="15">
        <v>92</v>
      </c>
      <c r="K52" s="15">
        <v>2</v>
      </c>
      <c r="L52" s="16">
        <v>0.65312099999999995</v>
      </c>
      <c r="M52" s="17" t="s">
        <v>18</v>
      </c>
      <c r="N52" s="18">
        <v>60</v>
      </c>
      <c r="O52" s="18">
        <v>4</v>
      </c>
      <c r="P52" s="19">
        <f>92+65.312+60</f>
        <v>217.31200000000001</v>
      </c>
      <c r="Q52" s="19">
        <v>2</v>
      </c>
    </row>
    <row r="53" spans="1:18" x14ac:dyDescent="0.25">
      <c r="A53" s="1">
        <v>1</v>
      </c>
      <c r="B53" s="20">
        <v>374</v>
      </c>
      <c r="C53" s="14" t="s">
        <v>77</v>
      </c>
      <c r="D53" s="14" t="s">
        <v>78</v>
      </c>
      <c r="E53" s="20">
        <v>2006</v>
      </c>
      <c r="F53" s="20">
        <f>2019-E53</f>
        <v>13</v>
      </c>
      <c r="G53" s="14" t="s">
        <v>48</v>
      </c>
      <c r="H53" s="14">
        <v>2</v>
      </c>
      <c r="I53" s="30" t="s">
        <v>18</v>
      </c>
      <c r="J53" s="15">
        <v>84</v>
      </c>
      <c r="K53" s="15">
        <v>4</v>
      </c>
      <c r="L53" s="16">
        <v>0.63124999999999998</v>
      </c>
      <c r="M53" s="17" t="s">
        <v>18</v>
      </c>
      <c r="N53" s="18">
        <v>64.5</v>
      </c>
      <c r="O53" s="18">
        <v>1</v>
      </c>
      <c r="P53" s="19">
        <f>211.625</f>
        <v>211.625</v>
      </c>
      <c r="Q53" s="19">
        <v>3</v>
      </c>
    </row>
    <row r="54" spans="1:18" x14ac:dyDescent="0.25">
      <c r="A54" s="32" t="s">
        <v>18</v>
      </c>
      <c r="B54" s="14" t="s">
        <v>18</v>
      </c>
      <c r="C54" s="14" t="s">
        <v>18</v>
      </c>
      <c r="D54" s="14" t="s">
        <v>18</v>
      </c>
      <c r="E54" s="14" t="s">
        <v>18</v>
      </c>
      <c r="F54" s="14" t="s">
        <v>18</v>
      </c>
      <c r="G54" s="14" t="s">
        <v>18</v>
      </c>
      <c r="H54" s="14" t="s">
        <v>18</v>
      </c>
      <c r="I54" s="26" t="s">
        <v>18</v>
      </c>
      <c r="J54" s="15" t="s">
        <v>18</v>
      </c>
      <c r="K54" s="15" t="s">
        <v>18</v>
      </c>
      <c r="L54" s="16" t="s">
        <v>18</v>
      </c>
      <c r="M54" s="17" t="s">
        <v>18</v>
      </c>
      <c r="N54" s="18" t="s">
        <v>18</v>
      </c>
      <c r="O54" s="18" t="s">
        <v>18</v>
      </c>
      <c r="P54" s="19" t="s">
        <v>18</v>
      </c>
      <c r="Q54" s="19" t="s">
        <v>18</v>
      </c>
    </row>
    <row r="55" spans="1:18" x14ac:dyDescent="0.25">
      <c r="A55" s="1">
        <v>4</v>
      </c>
      <c r="B55" s="26" t="s">
        <v>18</v>
      </c>
      <c r="C55" s="26" t="s">
        <v>18</v>
      </c>
      <c r="D55" s="26" t="s">
        <v>18</v>
      </c>
      <c r="E55" s="26" t="s">
        <v>18</v>
      </c>
      <c r="F55" s="26"/>
      <c r="G55" s="26" t="s">
        <v>18</v>
      </c>
      <c r="H55" s="26"/>
      <c r="I55" t="s">
        <v>18</v>
      </c>
      <c r="J55" s="37"/>
      <c r="K55" s="26" t="s">
        <v>18</v>
      </c>
      <c r="L55" s="26"/>
      <c r="M55" s="38" t="s">
        <v>18</v>
      </c>
      <c r="N55" s="26"/>
      <c r="O55" s="26" t="s">
        <v>18</v>
      </c>
      <c r="P55" s="26"/>
      <c r="Q55" s="26" t="s">
        <v>18</v>
      </c>
    </row>
    <row r="57" spans="1:18" x14ac:dyDescent="0.25">
      <c r="A57" s="1">
        <f>A55+A47+A36+A30+A23+A13</f>
        <v>22</v>
      </c>
    </row>
  </sheetData>
  <mergeCells count="1">
    <mergeCell ref="L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Elizabeth Molloy</cp:lastModifiedBy>
  <dcterms:created xsi:type="dcterms:W3CDTF">2019-10-29T17:43:11Z</dcterms:created>
  <dcterms:modified xsi:type="dcterms:W3CDTF">2019-10-29T17:49:41Z</dcterms:modified>
</cp:coreProperties>
</file>